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52743D71-127C-4212-BE9C-F44B0ECB04EA}" xr6:coauthVersionLast="47" xr6:coauthVersionMax="47" xr10:uidLastSave="{00000000-0000-0000-0000-000000000000}"/>
  <bookViews>
    <workbookView xWindow="-108" yWindow="-108" windowWidth="23256" windowHeight="14016" tabRatio="732" activeTab="1" xr2:uid="{00000000-000D-0000-FFFF-FFFF00000000}"/>
  </bookViews>
  <sheets>
    <sheet name="Scope and coverage" sheetId="31" r:id="rId1"/>
    <sheet name="Coral calcification metrics" sheetId="29" r:id="rId2"/>
    <sheet name="Coral taxa averages" sheetId="32" r:id="rId3"/>
    <sheet name="CCA calcification metrics" sheetId="3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30" l="1"/>
  <c r="G15" i="32" s="1"/>
  <c r="F11" i="30"/>
  <c r="F77" i="32" s="1"/>
  <c r="K133" i="29"/>
  <c r="G70" i="32"/>
  <c r="H70" i="32"/>
  <c r="I70" i="32"/>
  <c r="F70" i="32"/>
  <c r="I68" i="32"/>
  <c r="H68" i="32"/>
  <c r="G68" i="32"/>
  <c r="F68" i="32"/>
  <c r="G66" i="32"/>
  <c r="H66" i="32"/>
  <c r="I66" i="32"/>
  <c r="F66" i="32"/>
  <c r="G64" i="32"/>
  <c r="H64" i="32"/>
  <c r="I64" i="32"/>
  <c r="F64" i="32"/>
  <c r="G62" i="32"/>
  <c r="H62" i="32"/>
  <c r="I62" i="32"/>
  <c r="F62" i="32"/>
  <c r="G61" i="32"/>
  <c r="H61" i="32"/>
  <c r="I61" i="32"/>
  <c r="F61" i="32"/>
  <c r="G60" i="32"/>
  <c r="H60" i="32"/>
  <c r="I60" i="32"/>
  <c r="F60" i="32"/>
  <c r="G58" i="32"/>
  <c r="H58" i="32"/>
  <c r="I58" i="32"/>
  <c r="F58" i="32"/>
  <c r="G56" i="32"/>
  <c r="H56" i="32"/>
  <c r="I56" i="32"/>
  <c r="F56" i="32"/>
  <c r="G54" i="32"/>
  <c r="H54" i="32"/>
  <c r="I54" i="32"/>
  <c r="F54" i="32"/>
  <c r="G53" i="32"/>
  <c r="H53" i="32"/>
  <c r="I53" i="32"/>
  <c r="F53" i="32"/>
  <c r="G52" i="32"/>
  <c r="H52" i="32"/>
  <c r="I52" i="32"/>
  <c r="F52" i="32"/>
  <c r="G51" i="32"/>
  <c r="H51" i="32"/>
  <c r="I51" i="32"/>
  <c r="F51" i="32"/>
  <c r="I50" i="32"/>
  <c r="H50" i="32"/>
  <c r="G50" i="32"/>
  <c r="F50" i="32"/>
  <c r="I48" i="32"/>
  <c r="H48" i="32"/>
  <c r="I49" i="32"/>
  <c r="H49" i="32"/>
  <c r="G49" i="32"/>
  <c r="F49" i="32"/>
  <c r="G48" i="32"/>
  <c r="F48" i="32"/>
  <c r="G47" i="32"/>
  <c r="H47" i="32"/>
  <c r="I47" i="32"/>
  <c r="F47" i="32"/>
  <c r="G46" i="32"/>
  <c r="H46" i="32"/>
  <c r="I46" i="32"/>
  <c r="F46" i="32"/>
  <c r="G45" i="32"/>
  <c r="H45" i="32"/>
  <c r="I45" i="32"/>
  <c r="F45" i="32"/>
  <c r="G39" i="32"/>
  <c r="H39" i="32"/>
  <c r="I39" i="32"/>
  <c r="F39" i="32"/>
  <c r="I37" i="32"/>
  <c r="H37" i="32"/>
  <c r="G37" i="32"/>
  <c r="F37" i="32"/>
  <c r="G34" i="32"/>
  <c r="H34" i="32"/>
  <c r="I34" i="32"/>
  <c r="F34" i="32"/>
  <c r="G33" i="32"/>
  <c r="H33" i="32"/>
  <c r="I33" i="32"/>
  <c r="F33" i="32"/>
  <c r="G31" i="32"/>
  <c r="H31" i="32"/>
  <c r="I31" i="32"/>
  <c r="F31" i="32"/>
  <c r="G30" i="32"/>
  <c r="H30" i="32"/>
  <c r="I30" i="32"/>
  <c r="F30" i="32"/>
  <c r="G29" i="32"/>
  <c r="H29" i="32"/>
  <c r="I29" i="32"/>
  <c r="F29" i="32"/>
  <c r="G22" i="32"/>
  <c r="H22" i="32"/>
  <c r="I22" i="32"/>
  <c r="F22" i="32"/>
  <c r="I10" i="32"/>
  <c r="I8" i="32"/>
  <c r="I4" i="32"/>
  <c r="G10" i="32"/>
  <c r="G8" i="32"/>
  <c r="G4" i="32"/>
  <c r="H10" i="32"/>
  <c r="H8" i="32"/>
  <c r="H4" i="32"/>
  <c r="F4" i="32"/>
  <c r="F10" i="32"/>
  <c r="F8" i="32"/>
  <c r="G77" i="32" l="1"/>
  <c r="G74" i="32"/>
  <c r="F15" i="32"/>
  <c r="F74" i="32"/>
  <c r="L139" i="29"/>
  <c r="M139" i="29"/>
  <c r="N139" i="29"/>
  <c r="O139" i="29"/>
  <c r="P139" i="29"/>
  <c r="L137" i="29"/>
  <c r="M137" i="29"/>
  <c r="N137" i="29"/>
  <c r="O137" i="29"/>
  <c r="P137" i="29"/>
  <c r="K139" i="29"/>
  <c r="K137" i="29"/>
  <c r="L134" i="29"/>
  <c r="M134" i="29"/>
  <c r="N134" i="29"/>
  <c r="O134" i="29"/>
  <c r="P134" i="29"/>
  <c r="K134" i="29"/>
  <c r="L133" i="29"/>
  <c r="M133" i="29"/>
  <c r="N133" i="29"/>
  <c r="O133" i="29"/>
  <c r="P133" i="29"/>
  <c r="L41" i="29"/>
  <c r="K41" i="29"/>
  <c r="K37" i="29" l="1"/>
  <c r="L21" i="29"/>
  <c r="K21" i="29"/>
  <c r="L103" i="29"/>
  <c r="K103" i="29"/>
  <c r="L130" i="29" l="1"/>
  <c r="M130" i="29"/>
  <c r="M140" i="29" s="1"/>
  <c r="N130" i="29"/>
  <c r="N140" i="29" s="1"/>
  <c r="L124" i="29"/>
  <c r="L120" i="29"/>
  <c r="M120" i="29"/>
  <c r="N120" i="29"/>
  <c r="O120" i="29"/>
  <c r="P120" i="29"/>
  <c r="M103" i="29"/>
  <c r="N103" i="29"/>
  <c r="O103" i="29"/>
  <c r="P103" i="29"/>
  <c r="L93" i="29"/>
  <c r="M93" i="29"/>
  <c r="N93" i="29"/>
  <c r="O93" i="29"/>
  <c r="P93" i="29"/>
  <c r="L86" i="29"/>
  <c r="M86" i="29"/>
  <c r="N86" i="29"/>
  <c r="O86" i="29"/>
  <c r="P86" i="29"/>
  <c r="L73" i="29"/>
  <c r="L66" i="29"/>
  <c r="M66" i="29"/>
  <c r="N66" i="29"/>
  <c r="O66" i="29"/>
  <c r="P66" i="29"/>
  <c r="L51" i="29"/>
  <c r="M51" i="29"/>
  <c r="N51" i="29"/>
  <c r="O51" i="29"/>
  <c r="P51" i="29"/>
  <c r="L46" i="29"/>
  <c r="M46" i="29"/>
  <c r="N46" i="29"/>
  <c r="O46" i="29"/>
  <c r="P46" i="29"/>
  <c r="L37" i="29"/>
  <c r="M37" i="29"/>
  <c r="N37" i="29"/>
  <c r="O37" i="29"/>
  <c r="P37" i="29"/>
  <c r="M21" i="29"/>
  <c r="N21" i="29"/>
  <c r="O21" i="29"/>
  <c r="P21" i="29"/>
  <c r="L6" i="29"/>
  <c r="L136" i="29" s="1"/>
  <c r="M6" i="29"/>
  <c r="M136" i="29" s="1"/>
  <c r="K130" i="29"/>
  <c r="K120" i="29"/>
  <c r="K93" i="29"/>
  <c r="K86" i="29"/>
  <c r="K73" i="29"/>
  <c r="K66" i="29"/>
  <c r="K51" i="29"/>
  <c r="K46" i="29"/>
  <c r="K6" i="29"/>
  <c r="K136" i="29" s="1"/>
  <c r="L140" i="29" l="1"/>
  <c r="M138" i="29"/>
  <c r="O138" i="29"/>
  <c r="N138" i="29"/>
  <c r="P138" i="29"/>
  <c r="M135" i="29"/>
  <c r="P135" i="29"/>
  <c r="O135" i="29"/>
  <c r="N135" i="29"/>
  <c r="K124" i="29"/>
  <c r="L77" i="29"/>
  <c r="K77" i="29"/>
  <c r="L81" i="29"/>
  <c r="K81" i="29"/>
  <c r="K138" i="29" l="1"/>
  <c r="L138" i="29"/>
  <c r="L135" i="29"/>
  <c r="K140" i="29"/>
  <c r="K13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25" authorId="0" shapeId="0" xr:uid="{A393A002-C67A-4173-B854-BEDA922721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 error estándar
</t>
        </r>
      </text>
    </comment>
  </commentList>
</comments>
</file>

<file path=xl/sharedStrings.xml><?xml version="1.0" encoding="utf-8"?>
<sst xmlns="http://schemas.openxmlformats.org/spreadsheetml/2006/main" count="1286" uniqueCount="393">
  <si>
    <t>Islas Marietas</t>
  </si>
  <si>
    <t>ND</t>
  </si>
  <si>
    <t>Porites</t>
  </si>
  <si>
    <t>Porites panamensis</t>
  </si>
  <si>
    <t>Porites lobata</t>
  </si>
  <si>
    <t>Psammocora</t>
  </si>
  <si>
    <t>Psammocora stellata</t>
  </si>
  <si>
    <t>Pavona</t>
  </si>
  <si>
    <t>Pavona gigantea</t>
  </si>
  <si>
    <t>Pocillopora</t>
  </si>
  <si>
    <t>Pocillopora verrucosa</t>
  </si>
  <si>
    <t>Pocillopora capitata</t>
  </si>
  <si>
    <t>Pocillopora damicornis</t>
  </si>
  <si>
    <t>La Entrega, Oaxaca</t>
  </si>
  <si>
    <t>Islas Marietas, Jalisco</t>
  </si>
  <si>
    <t>Zacatoso, Guerrero</t>
  </si>
  <si>
    <t>Pavona varians</t>
  </si>
  <si>
    <t>Bahia Concepcion, BCS</t>
  </si>
  <si>
    <t>La Paz, BCS</t>
  </si>
  <si>
    <t>Bahia de los Angeles, BC</t>
  </si>
  <si>
    <t>Cabo Pulmo, BCS</t>
  </si>
  <si>
    <t>Isla Isabel, Jalisco</t>
  </si>
  <si>
    <t>Pocillopora meandrina</t>
  </si>
  <si>
    <t>Isla Isabel, Nayarit</t>
  </si>
  <si>
    <t>Genus</t>
  </si>
  <si>
    <t>Species</t>
  </si>
  <si>
    <t>AVG</t>
  </si>
  <si>
    <t>Massive</t>
  </si>
  <si>
    <t>Branching</t>
  </si>
  <si>
    <t>Site</t>
  </si>
  <si>
    <t>Geometrric</t>
  </si>
  <si>
    <t>Alizarin red/ volumetric</t>
  </si>
  <si>
    <t>AVERAGE</t>
  </si>
  <si>
    <t>Cabo Pulmo</t>
  </si>
  <si>
    <t>Pavona clavus</t>
  </si>
  <si>
    <t>Islas Marías</t>
  </si>
  <si>
    <t>Alizarin Red</t>
  </si>
  <si>
    <t>La Paz</t>
  </si>
  <si>
    <t>Loreto</t>
  </si>
  <si>
    <t>Na</t>
  </si>
  <si>
    <t>Tortolero et al. 2016. Skeletal extension, density and calcification rates of massive free-living coral Porites lobata Dana, 1846. JEMBE</t>
  </si>
  <si>
    <t>Tortolero et al. 2016. Differences in Growth and Calcification Rates in the Reef-Building Coral Porites lobata, The Implications of Morphotype and Gender on Coral Growth. Front Mar Sci</t>
  </si>
  <si>
    <t xml:space="preserve">Medellin et al. 2016. Calcification of the main reef-building coral species on the Pacific coast of southern Mexico. Cien Mar.  </t>
  </si>
  <si>
    <t xml:space="preserve">Note </t>
  </si>
  <si>
    <t>Norzagaray et al. 2015. Low calciﬁcation rates and calcium carbonate production in Porites panamensis at its northernmost geographic distribution. Mar Ecol.</t>
  </si>
  <si>
    <t>Tortolero et al. 2017. Historical insights on growth rates of the reef-building corals Pavona gigantea and Porites panamensis from the Northeastern tropical Pacific.</t>
  </si>
  <si>
    <t>Cabral et al. 2013. Different calcification rates in males and females of the coral Porites panamensis in the Gulf of California. MEPS.</t>
  </si>
  <si>
    <t>Norzagaray et al. 2017. Skeletal dissolution kinetics and mechanical tests in response to morphology among coral genera. Facies</t>
  </si>
  <si>
    <t>Halfar et al. 2055. Living on the edge: high-latitude Porites carbonate production under temperate eutrophic conditions. Coral Reefs.</t>
  </si>
  <si>
    <t xml:space="preserve">Reyes and Calderon. 1994. Parámetros poblacionales de Porites panamensis (Anthozoa: Scleractinia), en el arrecife de Cabo Pulmo, México. </t>
  </si>
  <si>
    <t>Reyes-Bonilla. 1993. Distribucion, riqueza especiﬁca, aspectos biogeograﬁcos y taxonomicos de los corales hermatipicos del Golfo de California. CICESE (M.C. Tesis)</t>
  </si>
  <si>
    <t>Tortolero-Langarica et al. 2020. Micro-Fragmentation as an Efective and Applied Tool to Restore Remote Reefs in the Eastern Tropical Pacific. International Journal of Environmental Research and Public Health</t>
  </si>
  <si>
    <t xml:space="preserve">Medellin et al. 2016. Calcification of the main reef-building coral species on the Pacific coast of southern Mexico. Cien Mar. </t>
  </si>
  <si>
    <t>Reference</t>
  </si>
  <si>
    <t>Reyes-Bonilla &amp; Calderon-Aguilera. 2019. Growth and mortality rates of the reef coral Pavona gigantea in Cabo Pulmo reef, Gulf of California. Bulletin of Mar Sci.</t>
  </si>
  <si>
    <t>Besy et al. 2006. Contrasting Psammocora-dominated coral communities in costa Rica. Proceeding 10 Int Coral Reef Symp</t>
  </si>
  <si>
    <t>Tortolero et al. 2017. Calcification and growth rate recovery of the reef-building Pocillopora species in the northeast tropical Pacific following an ENSO disturbance. PeerJ</t>
  </si>
  <si>
    <t xml:space="preserve">Balart et al. 2010. informe final CTO001 Programa de Monitoreo de la restauración del arrecife coralino afectado por el buque tanque Lázaro Cárdenas II y de las comunidades arrecifales de la región del Parque de Loreto, Baja California Sur. CONABIO </t>
  </si>
  <si>
    <t>Area</t>
  </si>
  <si>
    <t>Bahía de Los Ángeles</t>
  </si>
  <si>
    <t>Yelapa</t>
  </si>
  <si>
    <t>Huatulco</t>
  </si>
  <si>
    <t>Zihuatanejo</t>
  </si>
  <si>
    <t>Pareja-Ortega et al Unpublished</t>
  </si>
  <si>
    <t>Medellín-Maldonado et al Unpublished</t>
  </si>
  <si>
    <t>Code</t>
  </si>
  <si>
    <t>Morphology</t>
  </si>
  <si>
    <t>Extension cm/yr</t>
  </si>
  <si>
    <t>Density (g/cm^3)</t>
  </si>
  <si>
    <t>Calcification (g/cm2/yr)</t>
  </si>
  <si>
    <t>PLOM</t>
  </si>
  <si>
    <t>PPAC</t>
  </si>
  <si>
    <t>Columnar/massive</t>
  </si>
  <si>
    <t>PCLS</t>
  </si>
  <si>
    <t xml:space="preserve">Submassive/massive </t>
  </si>
  <si>
    <t>PVAS</t>
  </si>
  <si>
    <t>PGIM</t>
  </si>
  <si>
    <t>PSTS</t>
  </si>
  <si>
    <t xml:space="preserve">Submassive </t>
  </si>
  <si>
    <t xml:space="preserve">Branching </t>
  </si>
  <si>
    <t>PMEB</t>
  </si>
  <si>
    <t>PVEB</t>
  </si>
  <si>
    <t>PCAB</t>
  </si>
  <si>
    <t>PDAB</t>
  </si>
  <si>
    <t xml:space="preserve">Alvarado-Rodriguez et al (2022) High sclerobiont calcification in marginal reefs of the eastern tropical Pacific.  J. Experimental Marine Biology and Ecology. doi.org/10.1016/j.jembe.2022.151800 </t>
  </si>
  <si>
    <t>Gulf of California</t>
  </si>
  <si>
    <t>Pocillopora elegans</t>
  </si>
  <si>
    <t>Gardineroseris</t>
  </si>
  <si>
    <t>Alizarin Red stain</t>
  </si>
  <si>
    <t>fringing reef</t>
  </si>
  <si>
    <t>2-3m</t>
  </si>
  <si>
    <t>Costa Rica</t>
  </si>
  <si>
    <t>Cano Island</t>
  </si>
  <si>
    <t>Guzmán H, Cortés J (1989) Growth rates of eight species of scleractinian corals in the eastern Pacific (Costa Rica). Bull Mar Sci 44: 1186–1194. Available: http://www.ingentaconnect.com/content/umrsmas/bullmar/1989/00000044/00000003/art00010. Accessed 9 December 2014.</t>
  </si>
  <si>
    <t>Alizarin Red stain/Archimedes bath</t>
  </si>
  <si>
    <t>reef flat</t>
  </si>
  <si>
    <t>Panama</t>
  </si>
  <si>
    <t>Uva reef, Gulf of Chiriqui</t>
  </si>
  <si>
    <t>X-radiography/density bands</t>
  </si>
  <si>
    <t>Glynn PW (1985) El Nin˜o-associated disturbance to coral reefs and post disturbance mortality by Acanthaster planci. Mar Ecol Prog Ser 26:295–300</t>
  </si>
  <si>
    <t>non-upwelling</t>
  </si>
  <si>
    <t>X-radiography</t>
  </si>
  <si>
    <t>7-10m</t>
  </si>
  <si>
    <t>Isla Uva, Isla Seca, Gulf of Chiriqui</t>
  </si>
  <si>
    <t>Wellington, G.M. &amp; Glynn, P.W. 1983. Environmental influences on skeletal banding in eastern Pacific (Panama) corals. Coral Reefs 1, 215–222.</t>
  </si>
  <si>
    <t>1-2m, 7-10m</t>
  </si>
  <si>
    <t>Isla Contadora, Gulf of Panama</t>
  </si>
  <si>
    <t>seasonal upwelling</t>
  </si>
  <si>
    <t>Wellington G (1982) An experimental analysis of the effects of light and zooplankton on coral zonation. Oecologia: 311–320. Available: http://link.springer.com/article/10.1007/BF00367953. Accessed 9 December 2014.</t>
  </si>
  <si>
    <t>patch reef</t>
  </si>
  <si>
    <t>n/a</t>
  </si>
  <si>
    <t>Bahia Culebra</t>
  </si>
  <si>
    <t>Jiménez, C. &amp; Cortés, J. 2003. Growth of seven species of scleractinian corals in an upwelling environment of the eastern Pacific (Golfo de Papagayo, Costa Rica). Bulletin of Marine Science 72, 187–198.</t>
  </si>
  <si>
    <t>Gateno, D., León-Campos, A., Barki, Y., Cortés-Núñez, J. &amp; Rinkevich, B. 2003. Skeletal tumor formations in the massive coral Pavona clavus. Marine Ecology Progress Series 258, 97–108.</t>
  </si>
  <si>
    <t>Alizarine Red stain</t>
  </si>
  <si>
    <t>1-7m</t>
  </si>
  <si>
    <t>Matthews KA, Grottoli AG, McDonough WF, Palardy JE (2008) Upwelling, species, and depth effects on coral skeletal cadmiumto-calcium ratios (Cd/Ca). Geochim Cosmochim Acta 72: 4537–4550</t>
  </si>
  <si>
    <t>Wellington, G.M. &amp; Glynn, P.W. 1983. Environmental influences on skeletal banding in eastern Pacific</t>
  </si>
  <si>
    <t>1-3m</t>
  </si>
  <si>
    <t>Ecuador</t>
  </si>
  <si>
    <t>Galapagos, Onslow Island</t>
  </si>
  <si>
    <t>Glynn P, Wellington G, Birkeland C (1979) Coral reef growth in the Galapagos: limitation by sea urchins. Science (80- ): 8–10. Available: http://www.sciencemag.org/content/203/4375/47.short. Accessed 9 December 2014.</t>
  </si>
  <si>
    <t>2-3m, 8-10m</t>
  </si>
  <si>
    <t>Pearl islands, Isla Contadora</t>
  </si>
  <si>
    <t>not mentioned</t>
  </si>
  <si>
    <t>reef slope</t>
  </si>
  <si>
    <t>3m, 6m</t>
  </si>
  <si>
    <t>Secas Reef, Gulf of Chiriqui</t>
  </si>
  <si>
    <t>Glynn, P.W. 1976. Some physical and biological determinants of coral community structure in the eastern Pacific. Ecological Monographs 46, 431–456.</t>
  </si>
  <si>
    <t>3.3-4.6m</t>
  </si>
  <si>
    <t>Glynn PW (1977) Coral growth in upwelling and nonupwelling areas off the Pacific coast of Panama´. J Mar Res 35:567–585. In Manzello et al. 2010</t>
  </si>
  <si>
    <t>3.2m</t>
  </si>
  <si>
    <t>Saboga Reef</t>
  </si>
  <si>
    <t>1-4m</t>
  </si>
  <si>
    <t>Pearl Island, Gulf of Panama</t>
  </si>
  <si>
    <t>Glynn, P.W. &amp; Stewart, R.H. 1973. Distribution of coral reefs in the Pearl Islands (Gulf of Panama) in relation to thermal conditions. Limnology and Oceanography 18, 307–379.</t>
  </si>
  <si>
    <t>Fringing reef</t>
  </si>
  <si>
    <t>3-7m</t>
  </si>
  <si>
    <t>Depth (m)</t>
  </si>
  <si>
    <t>Methodology</t>
  </si>
  <si>
    <t>Gardineroseris planulata</t>
  </si>
  <si>
    <t>Alizarin red</t>
  </si>
  <si>
    <t>Reef zone</t>
  </si>
  <si>
    <t>SD/SE</t>
  </si>
  <si>
    <t>Manzello, D. P. (2010). Coral growth with thermal stress and ocean acidification: lessons from the eastern tropical Pacific. Coral Reefs, 29(3), 749–758. doi:10.1007/s00338-010-0623-4</t>
  </si>
  <si>
    <t>GPLS</t>
  </si>
  <si>
    <t>Güiri-Güiri reef</t>
  </si>
  <si>
    <t>PELB</t>
  </si>
  <si>
    <t>Pocillopora inflata</t>
  </si>
  <si>
    <t>PINB</t>
  </si>
  <si>
    <t>PEYB</t>
  </si>
  <si>
    <t>Pocillopora eydouxi</t>
  </si>
  <si>
    <t>Psammocora profundacella</t>
  </si>
  <si>
    <t>PPRS</t>
  </si>
  <si>
    <r>
      <t xml:space="preserve">Manzello, D. P. (2010). Coral growth with thermal stress and ocean acidification: lessons from the eastern tropical Pacific. </t>
    </r>
    <r>
      <rPr>
        <i/>
        <sz val="12"/>
        <color theme="1"/>
        <rFont val="Arial Narrow"/>
        <family val="2"/>
      </rPr>
      <t>Coral Reefs</t>
    </r>
    <r>
      <rPr>
        <sz val="12"/>
        <color theme="1"/>
        <rFont val="Arial Narrow"/>
        <family val="2"/>
      </rPr>
      <t xml:space="preserve">, </t>
    </r>
    <r>
      <rPr>
        <i/>
        <sz val="12"/>
        <color theme="1"/>
        <rFont val="Arial Narrow"/>
        <family val="2"/>
      </rPr>
      <t>29</t>
    </r>
    <r>
      <rPr>
        <sz val="12"/>
        <color theme="1"/>
        <rFont val="Arial Narrow"/>
        <family val="2"/>
      </rPr>
      <t>(3), 749–758. doi:10.1007/s00338-010-0623-4</t>
    </r>
  </si>
  <si>
    <t>Glynn PW (1985) El Nino-associated disturbance to coral reefs and post disturbance mortality by Acanthaster planci. Mar Ecol Prog Ser 26:295–300</t>
  </si>
  <si>
    <t>Mexico - north</t>
  </si>
  <si>
    <t>Mexico - central</t>
  </si>
  <si>
    <t>Mexico - south</t>
  </si>
  <si>
    <t>Gulf of California - south</t>
  </si>
  <si>
    <t>Gulf of California - central</t>
  </si>
  <si>
    <t xml:space="preserve">2-6m </t>
  </si>
  <si>
    <t>Tortolero-Langarica et al. 2017. Historical insights on growth rates of the reef-building corals Pavona gigantea and Porites panamensis from the Northeastern tropical Pacific. Marine Environmental Research, 132, 23–32</t>
  </si>
  <si>
    <t>1-5 m</t>
  </si>
  <si>
    <t>5 m</t>
  </si>
  <si>
    <t>not given</t>
  </si>
  <si>
    <t>3-8 m</t>
  </si>
  <si>
    <t>3-5 m</t>
  </si>
  <si>
    <t>10 m</t>
  </si>
  <si>
    <t>3-6 m</t>
  </si>
  <si>
    <t>&lt;10 m</t>
  </si>
  <si>
    <t>3-7 m</t>
  </si>
  <si>
    <t>non-framework reefs</t>
  </si>
  <si>
    <t>&gt;10 m</t>
  </si>
  <si>
    <t xml:space="preserve">10 m </t>
  </si>
  <si>
    <t>La Pensa, Culebra Bay</t>
  </si>
  <si>
    <t>7-12 m</t>
  </si>
  <si>
    <t>Gulf of California - entrance</t>
  </si>
  <si>
    <t xml:space="preserve">Mexico - south </t>
  </si>
  <si>
    <t>Deployment time</t>
  </si>
  <si>
    <t>Encruster data</t>
  </si>
  <si>
    <t>Depth</t>
  </si>
  <si>
    <t>4-6 m</t>
  </si>
  <si>
    <t>Grey cells indicate studies that deployed substrates for &lt;1 year, as substantially higher calcification rates are often reported. The default spreadsheet therefore uses only rates from studies that deployed substrates &gt;1 year, but this can be adapted as desired</t>
  </si>
  <si>
    <t>Calcification Rate (g cm2 yr-1)*</t>
  </si>
  <si>
    <t>Cabral-Tena et al. 2013. Different calcification rates in males and females of the coral Porites panamensis in the Gulf of California. Marine Ecology Progress Series, 476, 1–8. doi:10.3354/meps10269</t>
  </si>
  <si>
    <t>tbc</t>
  </si>
  <si>
    <t>non-framework coral zone</t>
  </si>
  <si>
    <t>All taxa</t>
  </si>
  <si>
    <t>All massive/submassive taxa</t>
  </si>
  <si>
    <t>All branching taxa</t>
  </si>
  <si>
    <r>
      <t xml:space="preserve">All </t>
    </r>
    <r>
      <rPr>
        <b/>
        <i/>
        <sz val="12"/>
        <color theme="1"/>
        <rFont val="Arial Narrow"/>
        <family val="2"/>
      </rPr>
      <t>Psammocora</t>
    </r>
    <r>
      <rPr>
        <b/>
        <sz val="12"/>
        <color theme="1"/>
        <rFont val="Arial Narrow"/>
        <family val="2"/>
      </rPr>
      <t xml:space="preserve"> spp.</t>
    </r>
  </si>
  <si>
    <r>
      <t xml:space="preserve">All </t>
    </r>
    <r>
      <rPr>
        <b/>
        <i/>
        <sz val="12"/>
        <color theme="1"/>
        <rFont val="Arial Narrow"/>
        <family val="2"/>
      </rPr>
      <t>Porites</t>
    </r>
    <r>
      <rPr>
        <b/>
        <sz val="12"/>
        <color theme="1"/>
        <rFont val="Arial Narrow"/>
        <family val="2"/>
      </rPr>
      <t xml:space="preserve"> spp.</t>
    </r>
  </si>
  <si>
    <r>
      <t xml:space="preserve">All </t>
    </r>
    <r>
      <rPr>
        <b/>
        <i/>
        <sz val="12"/>
        <color theme="1"/>
        <rFont val="Arial Narrow"/>
        <family val="2"/>
      </rPr>
      <t>Pocillopora</t>
    </r>
    <r>
      <rPr>
        <b/>
        <sz val="12"/>
        <color theme="1"/>
        <rFont val="Arial Narrow"/>
        <family val="2"/>
      </rPr>
      <t xml:space="preserve"> spp.</t>
    </r>
  </si>
  <si>
    <r>
      <t xml:space="preserve">All </t>
    </r>
    <r>
      <rPr>
        <b/>
        <i/>
        <sz val="12"/>
        <color theme="1"/>
        <rFont val="Arial Narrow"/>
        <family val="2"/>
      </rPr>
      <t>Pavona</t>
    </r>
    <r>
      <rPr>
        <b/>
        <sz val="12"/>
        <color theme="1"/>
        <rFont val="Arial Narrow"/>
        <family val="2"/>
      </rPr>
      <t xml:space="preserve"> spp.</t>
    </r>
  </si>
  <si>
    <r>
      <t xml:space="preserve">All </t>
    </r>
    <r>
      <rPr>
        <b/>
        <i/>
        <sz val="12"/>
        <color theme="1"/>
        <rFont val="Arial Narrow"/>
        <family val="2"/>
      </rPr>
      <t>Gardineroseris</t>
    </r>
    <r>
      <rPr>
        <b/>
        <sz val="12"/>
        <color theme="1"/>
        <rFont val="Arial Narrow"/>
        <family val="2"/>
      </rPr>
      <t xml:space="preserve"> spp.</t>
    </r>
  </si>
  <si>
    <t>Golfo de Papagayo</t>
  </si>
  <si>
    <t xml:space="preserve">Known published data on coral growth and density from sites within the Eastern Tropical Pacific biogeographic realm (after Spalding et al. 2007) are included in this file. </t>
  </si>
  <si>
    <t>Mark D. Spalding et al. (2007) Marine Ecoregions of the World: A Bioregionalization of Coastal and Shelf Areas, BioScience, Volume 57, Issue 7, July 2007, Pages 573–583, https://doi.org/10.1641/B570707</t>
  </si>
  <si>
    <t xml:space="preserve">Ecuador </t>
  </si>
  <si>
    <t xml:space="preserve">Galapagos, various sites </t>
  </si>
  <si>
    <t>Glynn PW et al. (2018) State of corals and coral reefs of the Galápagos Islands (Ecuador): Past, present and future. Marine Pollution Bulletin 133: 717-733</t>
  </si>
  <si>
    <t>Galapagos, various sites</t>
  </si>
  <si>
    <t>Galapagos, Champion Isld</t>
  </si>
  <si>
    <t>PMISD</t>
  </si>
  <si>
    <t>Pavona minuta</t>
  </si>
  <si>
    <t>Submassive</t>
  </si>
  <si>
    <t>Western ETP region</t>
  </si>
  <si>
    <t>Clipperton Atoll</t>
  </si>
  <si>
    <t>6-8 m</t>
  </si>
  <si>
    <t xml:space="preserve">16-17 m </t>
  </si>
  <si>
    <t>Glynn PW et al. (1996) Clipperton Atoll (eastern Pacific): oceanography, geomorphology, reef-building coral ecology and biogeography. Coral Reefs 15: 71-99.</t>
  </si>
  <si>
    <t>Tortolero-Langarica JJA et al. (2022). Coral calcification and carbonate production in the eastern tropical Pacific: The role of branching and massive corals in the reef maintenance. Geobiology, 20, 533–545.</t>
  </si>
  <si>
    <t>CODE</t>
  </si>
  <si>
    <t>Genera/Taxon</t>
  </si>
  <si>
    <t>Colony rugosity conversion</t>
  </si>
  <si>
    <t>Mean extension rate (cm/yr)</t>
  </si>
  <si>
    <t>SD</t>
  </si>
  <si>
    <t>Mean density (g/cm^3)</t>
  </si>
  <si>
    <t>Calcification conversion factor</t>
  </si>
  <si>
    <t>HCB</t>
  </si>
  <si>
    <t>Hard coral</t>
  </si>
  <si>
    <t>branching</t>
  </si>
  <si>
    <t>HCC</t>
  </si>
  <si>
    <t>columnar</t>
  </si>
  <si>
    <t>HCE</t>
  </si>
  <si>
    <t>encrusting</t>
  </si>
  <si>
    <t>HCF</t>
  </si>
  <si>
    <t>foliose</t>
  </si>
  <si>
    <t>HCM</t>
  </si>
  <si>
    <t>massive</t>
  </si>
  <si>
    <t>HCP</t>
  </si>
  <si>
    <t>plating</t>
  </si>
  <si>
    <t>HCS</t>
  </si>
  <si>
    <t>submassive</t>
  </si>
  <si>
    <t>AN</t>
  </si>
  <si>
    <t>Anenome</t>
  </si>
  <si>
    <t>N/A</t>
  </si>
  <si>
    <t>ART</t>
  </si>
  <si>
    <t>Articulated coralline algae</t>
  </si>
  <si>
    <t>BOR</t>
  </si>
  <si>
    <t>Boring sponge</t>
  </si>
  <si>
    <t>CCA</t>
  </si>
  <si>
    <t>Crustose coralline algae</t>
  </si>
  <si>
    <t>COR</t>
  </si>
  <si>
    <t>Corallimorph</t>
  </si>
  <si>
    <t>CYA</t>
  </si>
  <si>
    <t>Cyanophyta</t>
  </si>
  <si>
    <t>CCUF</t>
  </si>
  <si>
    <t>Cycloseris</t>
  </si>
  <si>
    <t>curvata</t>
  </si>
  <si>
    <t>freeliving</t>
  </si>
  <si>
    <t>CVAF</t>
  </si>
  <si>
    <t>vaughani</t>
  </si>
  <si>
    <t>CDIF</t>
  </si>
  <si>
    <t>distorta</t>
  </si>
  <si>
    <t>DC</t>
  </si>
  <si>
    <t>Dead coral</t>
  </si>
  <si>
    <t>planulata</t>
  </si>
  <si>
    <t>GPLE</t>
  </si>
  <si>
    <t>LPAF</t>
  </si>
  <si>
    <t>Leptoseris</t>
  </si>
  <si>
    <t>papyracea</t>
  </si>
  <si>
    <t>foliose/frondose</t>
  </si>
  <si>
    <t>LSCE</t>
  </si>
  <si>
    <t>scabra</t>
  </si>
  <si>
    <t>LSP</t>
  </si>
  <si>
    <t>Limestone pavement</t>
  </si>
  <si>
    <t>MAC</t>
  </si>
  <si>
    <t>Macroalgae</t>
  </si>
  <si>
    <t>MCA</t>
  </si>
  <si>
    <t>Macroalgae/CCA</t>
  </si>
  <si>
    <t>PCHM</t>
  </si>
  <si>
    <t>chiriquiensis</t>
  </si>
  <si>
    <t>PCHS</t>
  </si>
  <si>
    <t>clavus</t>
  </si>
  <si>
    <t>PCLP</t>
  </si>
  <si>
    <t>PDUM</t>
  </si>
  <si>
    <t>duerdeni</t>
  </si>
  <si>
    <t>gigantea</t>
  </si>
  <si>
    <t>PMAC</t>
  </si>
  <si>
    <t>maldivensis</t>
  </si>
  <si>
    <t>PMAE</t>
  </si>
  <si>
    <t>PMIS</t>
  </si>
  <si>
    <t>minuta</t>
  </si>
  <si>
    <t>PMIE</t>
  </si>
  <si>
    <t>varians</t>
  </si>
  <si>
    <t>PVAP</t>
  </si>
  <si>
    <t>PVAE</t>
  </si>
  <si>
    <t>OCE</t>
  </si>
  <si>
    <t>Other calcareous encrusters</t>
  </si>
  <si>
    <t>OTH</t>
  </si>
  <si>
    <t>Other non-calcareous encrusters</t>
  </si>
  <si>
    <t>OTS</t>
  </si>
  <si>
    <t>Other sediment producers</t>
  </si>
  <si>
    <t>capitata</t>
  </si>
  <si>
    <t>damicornis</t>
  </si>
  <si>
    <t>PEFB</t>
  </si>
  <si>
    <t>effusus</t>
  </si>
  <si>
    <t>elegans</t>
  </si>
  <si>
    <t>eydouxi</t>
  </si>
  <si>
    <t>inflata</t>
  </si>
  <si>
    <t>PLIB</t>
  </si>
  <si>
    <t>ligulata</t>
  </si>
  <si>
    <t>meandrina</t>
  </si>
  <si>
    <t>verrucosa</t>
  </si>
  <si>
    <t>PWOB</t>
  </si>
  <si>
    <t>woodjonesi</t>
  </si>
  <si>
    <t>PARP</t>
  </si>
  <si>
    <t>arnaudi</t>
  </si>
  <si>
    <t>PAUM</t>
  </si>
  <si>
    <t>australiensis</t>
  </si>
  <si>
    <t>PBAE</t>
  </si>
  <si>
    <t>baueri</t>
  </si>
  <si>
    <t>PEVM</t>
  </si>
  <si>
    <t>evermanni</t>
  </si>
  <si>
    <t>PLIP</t>
  </si>
  <si>
    <t>lichen</t>
  </si>
  <si>
    <t>lobata</t>
  </si>
  <si>
    <t>PLUM</t>
  </si>
  <si>
    <t>lutea</t>
  </si>
  <si>
    <t>panamensis</t>
  </si>
  <si>
    <t>massive/columnar</t>
  </si>
  <si>
    <t>PRUP</t>
  </si>
  <si>
    <t xml:space="preserve">Porites </t>
  </si>
  <si>
    <t>rus</t>
  </si>
  <si>
    <t>PSVB</t>
  </si>
  <si>
    <t>sverdrupi</t>
  </si>
  <si>
    <t>PHAE</t>
  </si>
  <si>
    <t>haimeana</t>
  </si>
  <si>
    <t>PHAS</t>
  </si>
  <si>
    <t>PPRE</t>
  </si>
  <si>
    <t>profundacella</t>
  </si>
  <si>
    <t>PSTB</t>
  </si>
  <si>
    <t>stellata</t>
  </si>
  <si>
    <t>RCK</t>
  </si>
  <si>
    <t>Rock</t>
  </si>
  <si>
    <t>RUB</t>
  </si>
  <si>
    <t>Rubble</t>
  </si>
  <si>
    <t>RUBT</t>
  </si>
  <si>
    <t>Rubble/turf</t>
  </si>
  <si>
    <t>RUBC</t>
  </si>
  <si>
    <t>Rubble/CCA</t>
  </si>
  <si>
    <t>Sand</t>
  </si>
  <si>
    <t>SEA</t>
  </si>
  <si>
    <t>Seagrass</t>
  </si>
  <si>
    <t>SCA</t>
  </si>
  <si>
    <t>Soft coral/CCA</t>
  </si>
  <si>
    <t>SOC</t>
  </si>
  <si>
    <t>Soft coral</t>
  </si>
  <si>
    <t>SP</t>
  </si>
  <si>
    <t>Sponge</t>
  </si>
  <si>
    <t>TF</t>
  </si>
  <si>
    <t>Turf</t>
  </si>
  <si>
    <t>ZOO</t>
  </si>
  <si>
    <t>Zooanthid</t>
  </si>
  <si>
    <t xml:space="preserve">Rates and substitutions used </t>
  </si>
  <si>
    <t>Extension values</t>
  </si>
  <si>
    <t>Density values</t>
  </si>
  <si>
    <t xml:space="preserve">Hard coral - branching </t>
  </si>
  <si>
    <t>ETP rate for morphology</t>
  </si>
  <si>
    <t>Hard coral - columnar</t>
  </si>
  <si>
    <t xml:space="preserve">IP average for morphology </t>
  </si>
  <si>
    <t>Hard coral - encrusting</t>
  </si>
  <si>
    <t>Hard coral - foliose</t>
  </si>
  <si>
    <t>Hard coral - massive</t>
  </si>
  <si>
    <t>Hard coral - plating</t>
  </si>
  <si>
    <t>Hard coral - submassive</t>
  </si>
  <si>
    <t xml:space="preserve">Mean ETP calcification rate </t>
  </si>
  <si>
    <t xml:space="preserve">Use mean ETP calcification rate </t>
  </si>
  <si>
    <t>IP average rates for Fungia</t>
  </si>
  <si>
    <t>ETP rate for species - morphology</t>
  </si>
  <si>
    <t>chiriquiensi</t>
  </si>
  <si>
    <t>ETP rate for genera-morphology</t>
  </si>
  <si>
    <t>Uses ETP P. lobata</t>
  </si>
  <si>
    <t xml:space="preserve">profundacella </t>
  </si>
  <si>
    <t xml:space="preserve">stellata </t>
  </si>
  <si>
    <t>ETP rate for genera</t>
  </si>
  <si>
    <t xml:space="preserve">submassive </t>
  </si>
  <si>
    <t>DATA can be copied directly across to ETP Carbonate Production sheet</t>
  </si>
  <si>
    <t>NB - for IP substitutions please see Indo-Pacific ReefBudget sheets at:</t>
  </si>
  <si>
    <t>https://www.exeter.ac.uk/research/projects/geography/reefbudget/</t>
  </si>
  <si>
    <t>ETP rate for species-morphology</t>
  </si>
  <si>
    <t>Realms are indicated in boldface, provinces in italics, and ecoregions in roman type</t>
  </si>
  <si>
    <t>Not included due to shorter deployment times</t>
  </si>
  <si>
    <t>6 months</t>
  </si>
  <si>
    <t>Nava, H., Alvarado-Rodríguez, J.F., Cárdenas-Alvarado, M.Á. et al. Effect of the El Niño 2015–16 on the assemblages of reef building sclerobionts in a coral reef from the eastern Pacific coast. Mar Biol 169, 106 (2022). https://doi.org/10.1007/s00227-022-04083-2</t>
  </si>
  <si>
    <t>12 months</t>
  </si>
  <si>
    <t>15 months</t>
  </si>
  <si>
    <t>Alvarado-Rodríguez JF, Nava H, Carballo JL (2019) Spatio-temporal variation in rate of carbonate deposition by encrusting organisms in different reef microhabitats from Eastern Pacific coral reefs. J Mar Biolog Assoc UK 99(7):1495–1505. https://doi.org/10.1017/S0025315419000638</t>
  </si>
  <si>
    <t>Playa Las Gatas</t>
  </si>
  <si>
    <t>Islote Zacatoso</t>
  </si>
  <si>
    <t xml:space="preserve">5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</si>
</sst>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8"/>
      <name val="Calibri"/>
      <family val="2"/>
      <scheme val="minor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7" fillId="2" borderId="0" xfId="0" applyFont="1" applyFill="1"/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2" borderId="0" xfId="0" applyFont="1" applyFill="1"/>
    <xf numFmtId="16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4" borderId="2" xfId="0" applyFont="1" applyFill="1" applyBorder="1"/>
    <xf numFmtId="0" fontId="13" fillId="4" borderId="3" xfId="0" applyFont="1" applyFill="1" applyBorder="1"/>
    <xf numFmtId="0" fontId="13" fillId="0" borderId="3" xfId="0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14" fillId="5" borderId="1" xfId="0" applyFont="1" applyFill="1" applyBorder="1"/>
    <xf numFmtId="0" fontId="6" fillId="5" borderId="1" xfId="0" applyFont="1" applyFill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15" fillId="5" borderId="1" xfId="0" applyFont="1" applyFill="1" applyBorder="1"/>
    <xf numFmtId="0" fontId="6" fillId="0" borderId="4" xfId="0" applyFont="1" applyBorder="1" applyAlignment="1">
      <alignment horizontal="left"/>
    </xf>
    <xf numFmtId="0" fontId="15" fillId="0" borderId="1" xfId="0" applyFont="1" applyBorder="1"/>
    <xf numFmtId="0" fontId="6" fillId="0" borderId="1" xfId="0" applyFont="1" applyBorder="1"/>
    <xf numFmtId="0" fontId="6" fillId="4" borderId="4" xfId="0" applyFont="1" applyFill="1" applyBorder="1"/>
    <xf numFmtId="164" fontId="6" fillId="4" borderId="1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/>
    <xf numFmtId="0" fontId="17" fillId="4" borderId="1" xfId="0" applyFont="1" applyFill="1" applyBorder="1"/>
    <xf numFmtId="0" fontId="16" fillId="0" borderId="0" xfId="0" applyFont="1"/>
    <xf numFmtId="0" fontId="17" fillId="0" borderId="0" xfId="0" applyFont="1"/>
    <xf numFmtId="164" fontId="6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vertical="top" wrapText="1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175260</xdr:rowOff>
    </xdr:from>
    <xdr:to>
      <xdr:col>7</xdr:col>
      <xdr:colOff>361371</xdr:colOff>
      <xdr:row>23</xdr:row>
      <xdr:rowOff>167207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0DAAEA-F2EF-ED98-ABD8-BB4350916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6780"/>
          <a:ext cx="4628571" cy="3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540A-0C27-4F06-9F0B-5C413912ABA3}">
  <dimension ref="A1:A26"/>
  <sheetViews>
    <sheetView topLeftCell="A2" workbookViewId="0">
      <selection activeCell="L14" sqref="L14"/>
    </sheetView>
  </sheetViews>
  <sheetFormatPr defaultColWidth="8.88671875" defaultRowHeight="14.4" x14ac:dyDescent="0.3"/>
  <sheetData>
    <row r="1" spans="1:1" ht="15.6" x14ac:dyDescent="0.3">
      <c r="A1" s="26" t="s">
        <v>197</v>
      </c>
    </row>
    <row r="4" spans="1:1" ht="15.6" x14ac:dyDescent="0.3">
      <c r="A4" s="1" t="s">
        <v>383</v>
      </c>
    </row>
    <row r="26" spans="1:1" x14ac:dyDescent="0.3">
      <c r="A26" s="8" t="s">
        <v>198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313A-767A-4D22-80B3-2672B7239AA8}">
  <dimension ref="A1:Y147"/>
  <sheetViews>
    <sheetView tabSelected="1" topLeftCell="J1" zoomScale="90" zoomScaleNormal="90" workbookViewId="0">
      <pane ySplit="1" topLeftCell="A113" activePane="bottomLeft" state="frozen"/>
      <selection pane="bottomLeft" activeCell="R138" sqref="R138"/>
    </sheetView>
  </sheetViews>
  <sheetFormatPr defaultColWidth="9.21875" defaultRowHeight="15.6" x14ac:dyDescent="0.3"/>
  <cols>
    <col min="1" max="1" width="7.5546875" style="1" customWidth="1"/>
    <col min="2" max="2" width="17.5546875" style="1" customWidth="1"/>
    <col min="3" max="3" width="25.5546875" style="1" customWidth="1"/>
    <col min="4" max="4" width="20" style="1" customWidth="1"/>
    <col min="5" max="5" width="32.21875" style="1" customWidth="1"/>
    <col min="6" max="6" width="26.5546875" style="1" customWidth="1"/>
    <col min="7" max="7" width="29.44140625" style="1" customWidth="1"/>
    <col min="8" max="8" width="23.109375" style="1" customWidth="1"/>
    <col min="9" max="9" width="12.6640625" style="3" customWidth="1"/>
    <col min="10" max="10" width="25.77734375" style="1" customWidth="1"/>
    <col min="11" max="11" width="19.88671875" style="16" customWidth="1"/>
    <col min="12" max="12" width="18" style="5" customWidth="1"/>
    <col min="13" max="13" width="20.44140625" style="5" customWidth="1"/>
    <col min="14" max="14" width="16.109375" style="5" customWidth="1"/>
    <col min="15" max="15" width="23.5546875" style="5" customWidth="1"/>
    <col min="16" max="16" width="15.21875" style="5" customWidth="1"/>
    <col min="17" max="17" width="22.88671875" style="5" customWidth="1"/>
    <col min="18" max="18" width="20.44140625" style="3" customWidth="1"/>
    <col min="19" max="19" width="9.21875" style="3"/>
    <col min="20" max="20" width="16.88671875" style="1" customWidth="1"/>
    <col min="21" max="16384" width="9.21875" style="1"/>
  </cols>
  <sheetData>
    <row r="1" spans="1:19" s="6" customFormat="1" x14ac:dyDescent="0.3">
      <c r="A1" s="6" t="s">
        <v>65</v>
      </c>
      <c r="B1" s="6" t="s">
        <v>24</v>
      </c>
      <c r="C1" s="6" t="s">
        <v>25</v>
      </c>
      <c r="D1" s="6" t="s">
        <v>66</v>
      </c>
      <c r="E1" s="6" t="s">
        <v>139</v>
      </c>
      <c r="F1" s="6" t="s">
        <v>58</v>
      </c>
      <c r="G1" s="6" t="s">
        <v>29</v>
      </c>
      <c r="H1" s="6" t="s">
        <v>142</v>
      </c>
      <c r="I1" s="11" t="s">
        <v>138</v>
      </c>
      <c r="J1" s="17"/>
      <c r="K1" s="14" t="s">
        <v>67</v>
      </c>
      <c r="L1" s="7" t="s">
        <v>143</v>
      </c>
      <c r="M1" s="14" t="s">
        <v>68</v>
      </c>
      <c r="N1" s="7" t="s">
        <v>143</v>
      </c>
      <c r="O1" s="14" t="s">
        <v>69</v>
      </c>
      <c r="P1" s="7" t="s">
        <v>143</v>
      </c>
      <c r="Q1" s="6" t="s">
        <v>43</v>
      </c>
      <c r="R1" s="6" t="s">
        <v>53</v>
      </c>
    </row>
    <row r="2" spans="1:19" x14ac:dyDescent="0.3">
      <c r="J2" s="16"/>
      <c r="K2" s="5"/>
      <c r="Q2" s="1"/>
      <c r="R2" s="1"/>
      <c r="S2" s="1"/>
    </row>
    <row r="3" spans="1:19" x14ac:dyDescent="0.3">
      <c r="A3" s="1" t="s">
        <v>145</v>
      </c>
      <c r="B3" s="2" t="s">
        <v>87</v>
      </c>
      <c r="C3" s="10" t="s">
        <v>140</v>
      </c>
      <c r="D3" s="1" t="s">
        <v>74</v>
      </c>
      <c r="E3" s="1" t="s">
        <v>88</v>
      </c>
      <c r="F3" s="1" t="s">
        <v>91</v>
      </c>
      <c r="G3" s="1" t="s">
        <v>92</v>
      </c>
      <c r="H3" s="1" t="s">
        <v>89</v>
      </c>
      <c r="I3" s="3" t="s">
        <v>90</v>
      </c>
      <c r="J3" s="16"/>
      <c r="K3" s="5">
        <v>1.04</v>
      </c>
      <c r="L3" s="5">
        <v>7.3999999999999996E-2</v>
      </c>
      <c r="Q3" s="60" t="s">
        <v>100</v>
      </c>
      <c r="R3" s="1" t="s">
        <v>93</v>
      </c>
      <c r="S3" s="1"/>
    </row>
    <row r="4" spans="1:19" x14ac:dyDescent="0.3">
      <c r="C4" s="2"/>
      <c r="E4" s="1" t="s">
        <v>94</v>
      </c>
      <c r="F4" s="1" t="s">
        <v>96</v>
      </c>
      <c r="G4" s="1" t="s">
        <v>97</v>
      </c>
      <c r="H4" s="1" t="s">
        <v>95</v>
      </c>
      <c r="I4" s="3" t="s">
        <v>90</v>
      </c>
      <c r="J4" s="16"/>
      <c r="K4" s="5">
        <v>0.61</v>
      </c>
      <c r="M4" s="5">
        <v>1.63</v>
      </c>
      <c r="Q4" s="60" t="s">
        <v>100</v>
      </c>
      <c r="R4" s="1" t="s">
        <v>144</v>
      </c>
      <c r="S4" s="1"/>
    </row>
    <row r="5" spans="1:19" x14ac:dyDescent="0.3">
      <c r="C5" s="2"/>
      <c r="E5" s="1" t="s">
        <v>98</v>
      </c>
      <c r="F5" s="1" t="s">
        <v>96</v>
      </c>
      <c r="G5" s="1" t="s">
        <v>97</v>
      </c>
      <c r="H5" s="1" t="s">
        <v>95</v>
      </c>
      <c r="I5" s="3" t="s">
        <v>90</v>
      </c>
      <c r="J5" s="16"/>
      <c r="K5" s="5">
        <v>1.32</v>
      </c>
      <c r="Q5" s="60" t="s">
        <v>100</v>
      </c>
      <c r="R5" s="1" t="s">
        <v>155</v>
      </c>
      <c r="S5" s="1"/>
    </row>
    <row r="6" spans="1:19" x14ac:dyDescent="0.3">
      <c r="C6" s="20"/>
      <c r="J6" s="23" t="s">
        <v>32</v>
      </c>
      <c r="K6" s="14">
        <f>AVERAGE(K3:K5)</f>
        <v>0.98999999999999988</v>
      </c>
      <c r="L6" s="14">
        <f t="shared" ref="L6:M6" si="0">AVERAGE(L3:L5)</f>
        <v>7.3999999999999996E-2</v>
      </c>
      <c r="M6" s="14">
        <f t="shared" si="0"/>
        <v>1.63</v>
      </c>
      <c r="N6" s="14"/>
      <c r="O6" s="14"/>
      <c r="P6" s="14"/>
      <c r="Q6" s="60"/>
      <c r="R6" s="1"/>
      <c r="S6" s="1"/>
    </row>
    <row r="7" spans="1:19" x14ac:dyDescent="0.3">
      <c r="C7" s="20"/>
      <c r="J7" s="16"/>
      <c r="K7" s="5"/>
      <c r="Q7" s="60"/>
      <c r="R7" s="1"/>
      <c r="S7" s="1"/>
    </row>
    <row r="8" spans="1:19" x14ac:dyDescent="0.3">
      <c r="J8" s="16"/>
      <c r="K8" s="5"/>
      <c r="Q8" s="60"/>
      <c r="R8" s="1"/>
      <c r="S8" s="1"/>
    </row>
    <row r="9" spans="1:19" x14ac:dyDescent="0.3">
      <c r="A9" s="1" t="s">
        <v>73</v>
      </c>
      <c r="B9" s="2" t="s">
        <v>7</v>
      </c>
      <c r="C9" s="10" t="s">
        <v>34</v>
      </c>
      <c r="D9" s="1" t="s">
        <v>74</v>
      </c>
      <c r="E9" s="1" t="s">
        <v>98</v>
      </c>
      <c r="F9" s="1" t="s">
        <v>156</v>
      </c>
      <c r="G9" s="1" t="s">
        <v>35</v>
      </c>
      <c r="H9" s="1" t="s">
        <v>89</v>
      </c>
      <c r="I9" s="3" t="s">
        <v>161</v>
      </c>
      <c r="J9" s="16"/>
      <c r="K9" s="5">
        <v>0.92</v>
      </c>
      <c r="L9" s="5">
        <v>0.16</v>
      </c>
      <c r="M9" s="5">
        <v>1.39</v>
      </c>
      <c r="N9" s="5">
        <v>0.25</v>
      </c>
      <c r="O9" s="5">
        <v>1.25</v>
      </c>
      <c r="P9" s="5">
        <v>0.21</v>
      </c>
      <c r="Q9" s="60" t="s">
        <v>165</v>
      </c>
      <c r="R9" s="1" t="s">
        <v>51</v>
      </c>
      <c r="S9" s="1"/>
    </row>
    <row r="10" spans="1:19" x14ac:dyDescent="0.3">
      <c r="B10" s="2"/>
      <c r="C10" s="10"/>
      <c r="E10" s="1" t="s">
        <v>98</v>
      </c>
      <c r="F10" s="1" t="s">
        <v>156</v>
      </c>
      <c r="G10" s="1" t="s">
        <v>35</v>
      </c>
      <c r="H10" s="1" t="s">
        <v>89</v>
      </c>
      <c r="I10" s="3" t="s">
        <v>161</v>
      </c>
      <c r="J10" s="16"/>
      <c r="K10" s="5">
        <v>0.81</v>
      </c>
      <c r="L10" s="5">
        <v>0.2</v>
      </c>
      <c r="M10" s="5">
        <v>1.4</v>
      </c>
      <c r="N10" s="5">
        <v>0.18</v>
      </c>
      <c r="O10" s="5">
        <v>1.1399999999999999</v>
      </c>
      <c r="P10" s="5">
        <v>0.32</v>
      </c>
      <c r="Q10" s="60" t="s">
        <v>107</v>
      </c>
      <c r="R10" s="16" t="s">
        <v>212</v>
      </c>
      <c r="S10" s="1"/>
    </row>
    <row r="11" spans="1:19" x14ac:dyDescent="0.3">
      <c r="B11" s="2"/>
      <c r="C11" s="10"/>
      <c r="E11" s="1" t="s">
        <v>88</v>
      </c>
      <c r="F11" s="1" t="s">
        <v>91</v>
      </c>
      <c r="G11" s="1" t="s">
        <v>92</v>
      </c>
      <c r="H11" s="24" t="s">
        <v>89</v>
      </c>
      <c r="I11" s="3" t="s">
        <v>90</v>
      </c>
      <c r="J11" s="16"/>
      <c r="K11" s="33">
        <v>0.96</v>
      </c>
      <c r="L11" s="33">
        <v>0.17699999999999999</v>
      </c>
      <c r="M11" s="21"/>
      <c r="N11" s="21"/>
      <c r="O11" s="21"/>
      <c r="P11" s="21"/>
      <c r="Q11" s="60" t="s">
        <v>100</v>
      </c>
      <c r="R11" s="1" t="s">
        <v>93</v>
      </c>
      <c r="S11" s="1"/>
    </row>
    <row r="12" spans="1:19" x14ac:dyDescent="0.3">
      <c r="B12" s="2"/>
      <c r="C12" s="10"/>
      <c r="E12" s="1" t="s">
        <v>88</v>
      </c>
      <c r="F12" s="1" t="s">
        <v>91</v>
      </c>
      <c r="G12" s="1" t="s">
        <v>111</v>
      </c>
      <c r="H12" s="1" t="s">
        <v>109</v>
      </c>
      <c r="I12" s="3" t="s">
        <v>110</v>
      </c>
      <c r="J12" s="16"/>
      <c r="K12" s="5">
        <v>1.82</v>
      </c>
      <c r="L12" s="5">
        <v>0.52</v>
      </c>
      <c r="Q12" s="60" t="s">
        <v>107</v>
      </c>
      <c r="R12" s="1" t="s">
        <v>112</v>
      </c>
      <c r="S12" s="1"/>
    </row>
    <row r="13" spans="1:19" x14ac:dyDescent="0.3">
      <c r="B13" s="2"/>
      <c r="C13" s="10"/>
      <c r="E13" s="1" t="s">
        <v>101</v>
      </c>
      <c r="F13" s="1" t="s">
        <v>91</v>
      </c>
      <c r="G13" s="1" t="s">
        <v>111</v>
      </c>
      <c r="H13" s="1" t="s">
        <v>109</v>
      </c>
      <c r="I13" s="3" t="s">
        <v>110</v>
      </c>
      <c r="J13" s="16"/>
      <c r="K13" s="5">
        <v>1.88</v>
      </c>
      <c r="L13" s="5">
        <v>9.0000000000000011E-2</v>
      </c>
      <c r="Q13" s="60" t="s">
        <v>107</v>
      </c>
      <c r="R13" s="4" t="s">
        <v>112</v>
      </c>
      <c r="S13" s="1"/>
    </row>
    <row r="14" spans="1:19" x14ac:dyDescent="0.3">
      <c r="B14" s="2"/>
      <c r="C14" s="10"/>
      <c r="E14" s="1" t="s">
        <v>88</v>
      </c>
      <c r="F14" s="1" t="s">
        <v>91</v>
      </c>
      <c r="G14" s="1" t="s">
        <v>146</v>
      </c>
      <c r="H14" s="1" t="s">
        <v>109</v>
      </c>
      <c r="I14" s="3" t="s">
        <v>110</v>
      </c>
      <c r="J14" s="16"/>
      <c r="K14" s="5">
        <v>0.61</v>
      </c>
      <c r="L14" s="5">
        <v>0.28999999999999998</v>
      </c>
      <c r="Q14" s="60" t="s">
        <v>107</v>
      </c>
      <c r="R14" s="1" t="s">
        <v>113</v>
      </c>
      <c r="S14" s="1"/>
    </row>
    <row r="15" spans="1:19" x14ac:dyDescent="0.3">
      <c r="B15" s="2"/>
      <c r="C15" s="10"/>
      <c r="E15" s="1" t="s">
        <v>94</v>
      </c>
      <c r="F15" s="1" t="s">
        <v>96</v>
      </c>
      <c r="G15" s="1" t="s">
        <v>97</v>
      </c>
      <c r="H15" s="1" t="s">
        <v>95</v>
      </c>
      <c r="I15" s="3" t="s">
        <v>90</v>
      </c>
      <c r="J15" s="16"/>
      <c r="K15" s="5">
        <v>0.98</v>
      </c>
      <c r="M15" s="5">
        <v>1.69</v>
      </c>
      <c r="Q15" s="60" t="s">
        <v>100</v>
      </c>
      <c r="R15" s="25" t="s">
        <v>144</v>
      </c>
      <c r="S15" s="1"/>
    </row>
    <row r="16" spans="1:19" x14ac:dyDescent="0.3">
      <c r="B16" s="2"/>
      <c r="C16" s="10"/>
      <c r="E16" s="1" t="s">
        <v>101</v>
      </c>
      <c r="F16" s="1" t="s">
        <v>96</v>
      </c>
      <c r="G16" s="1" t="s">
        <v>103</v>
      </c>
      <c r="H16" s="24" t="s">
        <v>89</v>
      </c>
      <c r="I16" s="3" t="s">
        <v>102</v>
      </c>
      <c r="J16" s="16"/>
      <c r="K16" s="5">
        <v>0.93</v>
      </c>
      <c r="L16" s="5">
        <v>4.2000000000000003E-2</v>
      </c>
      <c r="M16" s="5">
        <v>1.86</v>
      </c>
      <c r="N16" s="5">
        <v>3.2000000000000001E-2</v>
      </c>
      <c r="Q16" s="60" t="s">
        <v>100</v>
      </c>
      <c r="R16" s="1" t="s">
        <v>104</v>
      </c>
      <c r="S16" s="1"/>
    </row>
    <row r="17" spans="1:19" x14ac:dyDescent="0.3">
      <c r="B17" s="2"/>
      <c r="C17" s="10"/>
      <c r="E17" s="1" t="s">
        <v>88</v>
      </c>
      <c r="F17" s="1" t="s">
        <v>96</v>
      </c>
      <c r="G17" s="1" t="s">
        <v>106</v>
      </c>
      <c r="H17" s="24" t="s">
        <v>89</v>
      </c>
      <c r="I17" s="3" t="s">
        <v>105</v>
      </c>
      <c r="J17" s="16"/>
      <c r="K17" s="5">
        <v>1.929</v>
      </c>
      <c r="L17" s="5">
        <v>0.29049999999999998</v>
      </c>
      <c r="Q17" s="60" t="s">
        <v>107</v>
      </c>
      <c r="R17" s="25" t="s">
        <v>108</v>
      </c>
      <c r="S17" s="1"/>
    </row>
    <row r="18" spans="1:19" x14ac:dyDescent="0.3">
      <c r="B18" s="2"/>
      <c r="C18" s="10"/>
      <c r="E18" s="1" t="s">
        <v>101</v>
      </c>
      <c r="F18" s="1" t="s">
        <v>96</v>
      </c>
      <c r="G18" s="1" t="s">
        <v>106</v>
      </c>
      <c r="H18" s="24" t="s">
        <v>89</v>
      </c>
      <c r="I18" s="3" t="s">
        <v>102</v>
      </c>
      <c r="J18" s="16"/>
      <c r="K18" s="5">
        <v>1.32</v>
      </c>
      <c r="L18" s="5">
        <v>6.0999999999999999E-2</v>
      </c>
      <c r="M18" s="5">
        <v>1.44</v>
      </c>
      <c r="N18" s="5">
        <v>4.5999999999999999E-2</v>
      </c>
      <c r="Q18" s="60" t="s">
        <v>107</v>
      </c>
      <c r="R18" s="1" t="s">
        <v>104</v>
      </c>
      <c r="S18" s="1"/>
    </row>
    <row r="19" spans="1:19" x14ac:dyDescent="0.3">
      <c r="B19" s="2"/>
      <c r="C19" s="10"/>
      <c r="E19" s="1" t="s">
        <v>114</v>
      </c>
      <c r="F19" s="1" t="s">
        <v>96</v>
      </c>
      <c r="G19" s="1" t="s">
        <v>106</v>
      </c>
      <c r="H19" s="24" t="s">
        <v>89</v>
      </c>
      <c r="I19" s="3" t="s">
        <v>115</v>
      </c>
      <c r="J19" s="16"/>
      <c r="K19" s="5">
        <v>1.4750000000000001</v>
      </c>
      <c r="L19" s="5">
        <v>0.22499999999999931</v>
      </c>
      <c r="Q19" s="60" t="s">
        <v>107</v>
      </c>
      <c r="R19" s="1" t="s">
        <v>116</v>
      </c>
      <c r="S19" s="1"/>
    </row>
    <row r="20" spans="1:19" x14ac:dyDescent="0.3">
      <c r="B20" s="2"/>
      <c r="C20" s="10"/>
      <c r="E20" s="1" t="s">
        <v>101</v>
      </c>
      <c r="F20" s="1" t="s">
        <v>119</v>
      </c>
      <c r="G20" s="1" t="s">
        <v>202</v>
      </c>
      <c r="H20" s="24" t="s">
        <v>89</v>
      </c>
      <c r="J20" s="16"/>
      <c r="K20" s="5">
        <v>1.2</v>
      </c>
      <c r="L20" s="5">
        <v>0.245</v>
      </c>
      <c r="Q20" s="60" t="s">
        <v>107</v>
      </c>
      <c r="R20" s="1" t="s">
        <v>201</v>
      </c>
      <c r="S20" s="1"/>
    </row>
    <row r="21" spans="1:19" x14ac:dyDescent="0.3">
      <c r="J21" s="23" t="s">
        <v>32</v>
      </c>
      <c r="K21" s="14">
        <f>AVERAGE(K9:K20)</f>
        <v>1.2361666666666666</v>
      </c>
      <c r="L21" s="14">
        <f>AVERAGE(L9:L20)</f>
        <v>0.20913636363636359</v>
      </c>
      <c r="M21" s="14">
        <f>AVERAGE(M9:M19)</f>
        <v>1.5560000000000003</v>
      </c>
      <c r="N21" s="14">
        <f>AVERAGE(N9:N19)</f>
        <v>0.127</v>
      </c>
      <c r="O21" s="14">
        <f>AVERAGE(O9:O19)</f>
        <v>1.1949999999999998</v>
      </c>
      <c r="P21" s="14">
        <f>AVERAGE(P9:P19)</f>
        <v>0.26500000000000001</v>
      </c>
      <c r="Q21" s="60"/>
      <c r="R21" s="1"/>
      <c r="S21" s="1"/>
    </row>
    <row r="22" spans="1:19" x14ac:dyDescent="0.3">
      <c r="J22" s="26"/>
      <c r="K22" s="27"/>
      <c r="L22" s="27"/>
      <c r="M22" s="27"/>
      <c r="N22" s="27"/>
      <c r="O22" s="27"/>
      <c r="P22" s="27"/>
      <c r="Q22" s="60"/>
      <c r="S22" s="1"/>
    </row>
    <row r="23" spans="1:19" x14ac:dyDescent="0.3">
      <c r="J23" s="16"/>
      <c r="K23" s="5"/>
      <c r="Q23" s="60"/>
      <c r="S23" s="1"/>
    </row>
    <row r="24" spans="1:19" x14ac:dyDescent="0.3">
      <c r="Q24" s="61"/>
    </row>
    <row r="25" spans="1:19" x14ac:dyDescent="0.3">
      <c r="A25" s="1" t="s">
        <v>76</v>
      </c>
      <c r="B25" s="2" t="s">
        <v>7</v>
      </c>
      <c r="C25" s="10" t="s">
        <v>8</v>
      </c>
      <c r="D25" s="1" t="s">
        <v>27</v>
      </c>
      <c r="E25" s="1" t="s">
        <v>141</v>
      </c>
      <c r="F25" s="1" t="s">
        <v>159</v>
      </c>
      <c r="G25" s="1" t="s">
        <v>33</v>
      </c>
      <c r="H25" s="24" t="s">
        <v>89</v>
      </c>
      <c r="I25" s="3" t="s">
        <v>166</v>
      </c>
      <c r="J25" s="16"/>
      <c r="K25" s="5">
        <v>1.01</v>
      </c>
      <c r="L25" s="5">
        <v>0.14000000000000001</v>
      </c>
      <c r="O25" s="5" t="s">
        <v>1</v>
      </c>
      <c r="Q25" s="60" t="s">
        <v>107</v>
      </c>
      <c r="R25" s="1" t="s">
        <v>54</v>
      </c>
      <c r="S25" s="1"/>
    </row>
    <row r="26" spans="1:19" x14ac:dyDescent="0.3">
      <c r="E26" s="1" t="s">
        <v>98</v>
      </c>
      <c r="F26" s="1" t="s">
        <v>156</v>
      </c>
      <c r="G26" s="1" t="s">
        <v>14</v>
      </c>
      <c r="H26" s="24" t="s">
        <v>89</v>
      </c>
      <c r="I26" s="3" t="s">
        <v>163</v>
      </c>
      <c r="J26" s="16"/>
      <c r="K26" s="5">
        <v>0.5</v>
      </c>
      <c r="L26" s="5">
        <v>0.16</v>
      </c>
      <c r="M26" s="5">
        <v>1.7</v>
      </c>
      <c r="N26" s="5">
        <v>0.26</v>
      </c>
      <c r="O26" s="5">
        <v>0.84</v>
      </c>
      <c r="P26" s="5">
        <v>0.28999999999999998</v>
      </c>
      <c r="Q26" s="60" t="s">
        <v>107</v>
      </c>
      <c r="R26" s="1" t="s">
        <v>45</v>
      </c>
      <c r="S26" s="1"/>
    </row>
    <row r="27" spans="1:19" x14ac:dyDescent="0.3">
      <c r="E27" s="1" t="s">
        <v>98</v>
      </c>
      <c r="F27" s="1" t="s">
        <v>156</v>
      </c>
      <c r="G27" s="1" t="s">
        <v>14</v>
      </c>
      <c r="H27" s="24" t="s">
        <v>89</v>
      </c>
      <c r="I27" s="3" t="s">
        <v>163</v>
      </c>
      <c r="J27" s="16"/>
      <c r="K27" s="21"/>
      <c r="L27" s="21"/>
      <c r="M27" s="5">
        <v>1.24</v>
      </c>
      <c r="N27" s="5">
        <v>7.0000000000000007E-2</v>
      </c>
      <c r="Q27" s="60" t="s">
        <v>107</v>
      </c>
      <c r="R27" s="1" t="s">
        <v>47</v>
      </c>
      <c r="S27" s="1"/>
    </row>
    <row r="28" spans="1:19" x14ac:dyDescent="0.3">
      <c r="E28" s="1" t="s">
        <v>98</v>
      </c>
      <c r="F28" s="1" t="s">
        <v>156</v>
      </c>
      <c r="G28" s="1" t="s">
        <v>14</v>
      </c>
      <c r="H28" s="24" t="s">
        <v>89</v>
      </c>
      <c r="I28" s="3" t="s">
        <v>163</v>
      </c>
      <c r="J28" s="16"/>
      <c r="K28" s="5">
        <v>0.47399999999999998</v>
      </c>
      <c r="L28" s="5">
        <v>9.9639349656649001E-2</v>
      </c>
      <c r="M28" s="5">
        <v>1.6779999999999999</v>
      </c>
      <c r="N28" s="5">
        <v>3.4296501279284998E-2</v>
      </c>
      <c r="O28" s="5">
        <v>0.79350000000000009</v>
      </c>
      <c r="P28" s="5">
        <v>0.15428058853919399</v>
      </c>
      <c r="Q28" s="60" t="s">
        <v>107</v>
      </c>
      <c r="R28" s="1" t="s">
        <v>56</v>
      </c>
      <c r="S28" s="1"/>
    </row>
    <row r="29" spans="1:19" x14ac:dyDescent="0.3">
      <c r="E29" s="1" t="s">
        <v>98</v>
      </c>
      <c r="F29" s="1" t="s">
        <v>157</v>
      </c>
      <c r="G29" s="1" t="s">
        <v>15</v>
      </c>
      <c r="H29" s="24" t="s">
        <v>89</v>
      </c>
      <c r="I29" s="3" t="s">
        <v>164</v>
      </c>
      <c r="J29" s="16"/>
      <c r="K29" s="5">
        <v>0.91</v>
      </c>
      <c r="L29" s="5">
        <v>7.0000000000000007E-2</v>
      </c>
      <c r="M29" s="5">
        <v>1.24</v>
      </c>
      <c r="N29" s="5">
        <v>0.09</v>
      </c>
      <c r="O29" s="5">
        <v>1.1299999999999999</v>
      </c>
      <c r="P29" s="5">
        <v>0.09</v>
      </c>
      <c r="Q29" s="60" t="s">
        <v>100</v>
      </c>
      <c r="R29" s="1" t="s">
        <v>52</v>
      </c>
      <c r="S29" s="1"/>
    </row>
    <row r="30" spans="1:19" x14ac:dyDescent="0.3">
      <c r="B30" s="2"/>
      <c r="C30" s="10"/>
      <c r="E30" s="1" t="s">
        <v>88</v>
      </c>
      <c r="F30" s="1" t="s">
        <v>91</v>
      </c>
      <c r="G30" s="1" t="s">
        <v>92</v>
      </c>
      <c r="H30" s="24" t="s">
        <v>89</v>
      </c>
      <c r="I30" s="3" t="s">
        <v>90</v>
      </c>
      <c r="J30" s="16"/>
      <c r="K30" s="5">
        <v>0.83</v>
      </c>
      <c r="L30" s="5">
        <v>9.0999999999999998E-2</v>
      </c>
      <c r="Q30" s="60" t="s">
        <v>100</v>
      </c>
      <c r="R30" s="1" t="s">
        <v>93</v>
      </c>
      <c r="S30" s="1"/>
    </row>
    <row r="31" spans="1:19" x14ac:dyDescent="0.3">
      <c r="E31" s="1" t="s">
        <v>94</v>
      </c>
      <c r="F31" s="1" t="s">
        <v>96</v>
      </c>
      <c r="G31" s="1" t="s">
        <v>97</v>
      </c>
      <c r="H31" s="1" t="s">
        <v>95</v>
      </c>
      <c r="I31" s="3" t="s">
        <v>90</v>
      </c>
      <c r="J31" s="16"/>
      <c r="K31" s="5">
        <v>0.92</v>
      </c>
      <c r="M31" s="5">
        <v>1.48</v>
      </c>
      <c r="Q31" s="60" t="s">
        <v>100</v>
      </c>
      <c r="R31" s="1" t="s">
        <v>144</v>
      </c>
      <c r="S31" s="1"/>
    </row>
    <row r="32" spans="1:19" x14ac:dyDescent="0.3">
      <c r="E32" s="1" t="s">
        <v>98</v>
      </c>
      <c r="F32" s="1" t="s">
        <v>96</v>
      </c>
      <c r="G32" s="1" t="s">
        <v>97</v>
      </c>
      <c r="I32" s="28" t="s">
        <v>90</v>
      </c>
      <c r="J32" s="16"/>
      <c r="K32" s="5">
        <v>0.9</v>
      </c>
      <c r="Q32" s="60" t="s">
        <v>100</v>
      </c>
      <c r="R32" s="25" t="s">
        <v>99</v>
      </c>
      <c r="S32" s="1"/>
    </row>
    <row r="33" spans="1:19" x14ac:dyDescent="0.3">
      <c r="E33" s="1" t="s">
        <v>88</v>
      </c>
      <c r="F33" s="1" t="s">
        <v>96</v>
      </c>
      <c r="G33" s="1" t="s">
        <v>106</v>
      </c>
      <c r="H33" s="24" t="s">
        <v>89</v>
      </c>
      <c r="I33" s="3" t="s">
        <v>105</v>
      </c>
      <c r="J33" s="16"/>
      <c r="K33" s="5">
        <v>1.2290000000000001</v>
      </c>
      <c r="L33" s="5">
        <v>0.20599999999999999</v>
      </c>
      <c r="Q33" s="60" t="s">
        <v>107</v>
      </c>
      <c r="R33" s="1" t="s">
        <v>108</v>
      </c>
      <c r="S33" s="1"/>
    </row>
    <row r="34" spans="1:19" x14ac:dyDescent="0.3">
      <c r="E34" s="1" t="s">
        <v>101</v>
      </c>
      <c r="F34" s="1" t="s">
        <v>96</v>
      </c>
      <c r="G34" s="1" t="s">
        <v>106</v>
      </c>
      <c r="H34" s="24" t="s">
        <v>89</v>
      </c>
      <c r="I34" s="3" t="s">
        <v>102</v>
      </c>
      <c r="J34" s="16"/>
      <c r="K34" s="5">
        <v>0.85</v>
      </c>
      <c r="L34" s="5">
        <v>0.03</v>
      </c>
      <c r="M34" s="5">
        <v>1.75</v>
      </c>
      <c r="N34" s="5">
        <v>5.7000000000000002E-2</v>
      </c>
      <c r="Q34" s="60" t="s">
        <v>107</v>
      </c>
      <c r="R34" s="1" t="s">
        <v>117</v>
      </c>
      <c r="S34" s="1"/>
    </row>
    <row r="35" spans="1:19" x14ac:dyDescent="0.3">
      <c r="E35" s="1" t="s">
        <v>114</v>
      </c>
      <c r="F35" s="1" t="s">
        <v>96</v>
      </c>
      <c r="G35" s="1" t="s">
        <v>106</v>
      </c>
      <c r="H35" s="24" t="s">
        <v>89</v>
      </c>
      <c r="I35" s="3" t="s">
        <v>115</v>
      </c>
      <c r="J35" s="16"/>
      <c r="K35" s="5">
        <v>1.175</v>
      </c>
      <c r="L35" s="5">
        <v>0.27499999999999969</v>
      </c>
      <c r="Q35" s="60" t="s">
        <v>107</v>
      </c>
      <c r="R35" s="1" t="s">
        <v>116</v>
      </c>
      <c r="S35" s="1"/>
    </row>
    <row r="36" spans="1:19" x14ac:dyDescent="0.3">
      <c r="E36" s="1" t="s">
        <v>101</v>
      </c>
      <c r="F36" s="1" t="s">
        <v>119</v>
      </c>
      <c r="G36" s="1" t="s">
        <v>203</v>
      </c>
      <c r="H36" s="24" t="s">
        <v>89</v>
      </c>
      <c r="J36" s="16"/>
      <c r="K36" s="5">
        <v>2</v>
      </c>
      <c r="Q36" s="60" t="s">
        <v>107</v>
      </c>
      <c r="R36" s="1" t="s">
        <v>201</v>
      </c>
      <c r="S36" s="1"/>
    </row>
    <row r="37" spans="1:19" x14ac:dyDescent="0.3">
      <c r="J37" s="23" t="s">
        <v>32</v>
      </c>
      <c r="K37" s="14">
        <f>AVERAGE(K25:K36)</f>
        <v>0.98163636363636364</v>
      </c>
      <c r="L37" s="14">
        <f t="shared" ref="L37:P37" si="1">AVERAGE(L25:L35)</f>
        <v>0.13395491870708109</v>
      </c>
      <c r="M37" s="14">
        <f t="shared" si="1"/>
        <v>1.5146666666666668</v>
      </c>
      <c r="N37" s="14">
        <f t="shared" si="1"/>
        <v>0.10225930025585701</v>
      </c>
      <c r="O37" s="14">
        <f t="shared" si="1"/>
        <v>0.92116666666666669</v>
      </c>
      <c r="P37" s="14">
        <f t="shared" si="1"/>
        <v>0.17809352951306465</v>
      </c>
      <c r="Q37" s="60"/>
      <c r="R37" s="1"/>
      <c r="S37" s="1"/>
    </row>
    <row r="38" spans="1:19" x14ac:dyDescent="0.3">
      <c r="J38" s="16"/>
      <c r="K38" s="5"/>
      <c r="Q38" s="60"/>
      <c r="R38" s="1"/>
      <c r="S38" s="1"/>
    </row>
    <row r="39" spans="1:19" x14ac:dyDescent="0.3">
      <c r="A39" s="1" t="s">
        <v>204</v>
      </c>
      <c r="B39" s="2" t="s">
        <v>7</v>
      </c>
      <c r="C39" s="10" t="s">
        <v>205</v>
      </c>
      <c r="D39" s="1" t="s">
        <v>206</v>
      </c>
      <c r="E39" s="1" t="s">
        <v>101</v>
      </c>
      <c r="F39" s="1" t="s">
        <v>207</v>
      </c>
      <c r="G39" s="1" t="s">
        <v>208</v>
      </c>
      <c r="H39" s="1" t="s">
        <v>89</v>
      </c>
      <c r="I39" s="3" t="s">
        <v>209</v>
      </c>
      <c r="J39" s="16"/>
      <c r="K39" s="5">
        <v>0.95</v>
      </c>
      <c r="L39" s="5">
        <v>0.24</v>
      </c>
      <c r="Q39" s="60"/>
      <c r="R39" s="1" t="s">
        <v>211</v>
      </c>
      <c r="S39" s="1"/>
    </row>
    <row r="40" spans="1:19" x14ac:dyDescent="0.3">
      <c r="E40" s="1" t="s">
        <v>101</v>
      </c>
      <c r="F40" s="1" t="s">
        <v>207</v>
      </c>
      <c r="G40" s="1" t="s">
        <v>208</v>
      </c>
      <c r="H40" s="1" t="s">
        <v>89</v>
      </c>
      <c r="I40" s="3" t="s">
        <v>210</v>
      </c>
      <c r="J40" s="16"/>
      <c r="K40" s="5">
        <v>1.38</v>
      </c>
      <c r="L40" s="5">
        <v>0.22</v>
      </c>
      <c r="Q40" s="60"/>
      <c r="R40" s="1" t="s">
        <v>211</v>
      </c>
      <c r="S40" s="1"/>
    </row>
    <row r="41" spans="1:19" x14ac:dyDescent="0.3">
      <c r="J41" s="23" t="s">
        <v>32</v>
      </c>
      <c r="K41" s="14">
        <f>AVERAGE(K39:K40)</f>
        <v>1.165</v>
      </c>
      <c r="L41" s="14">
        <f t="shared" ref="L41" si="2">AVERAGE(L39:L40)</f>
        <v>0.22999999999999998</v>
      </c>
      <c r="M41" s="14"/>
      <c r="N41" s="14"/>
      <c r="O41" s="14"/>
      <c r="P41" s="14"/>
      <c r="Q41" s="60"/>
      <c r="R41" s="1"/>
      <c r="S41" s="1"/>
    </row>
    <row r="42" spans="1:19" x14ac:dyDescent="0.3">
      <c r="J42" s="16"/>
      <c r="K42" s="5"/>
      <c r="Q42" s="60"/>
      <c r="R42" s="1"/>
      <c r="S42" s="1"/>
    </row>
    <row r="43" spans="1:19" x14ac:dyDescent="0.3">
      <c r="J43" s="16"/>
      <c r="K43" s="5"/>
      <c r="Q43" s="60"/>
      <c r="R43" s="1"/>
      <c r="S43" s="1"/>
    </row>
    <row r="44" spans="1:19" x14ac:dyDescent="0.3">
      <c r="A44" s="1" t="s">
        <v>75</v>
      </c>
      <c r="B44" s="2" t="s">
        <v>7</v>
      </c>
      <c r="C44" s="10" t="s">
        <v>16</v>
      </c>
      <c r="D44" s="1" t="s">
        <v>74</v>
      </c>
      <c r="E44" s="1" t="s">
        <v>98</v>
      </c>
      <c r="F44" s="1" t="s">
        <v>158</v>
      </c>
      <c r="G44" s="1" t="s">
        <v>13</v>
      </c>
      <c r="H44" s="24" t="s">
        <v>89</v>
      </c>
      <c r="I44" s="3" t="s">
        <v>164</v>
      </c>
      <c r="J44" s="16"/>
      <c r="K44" s="5">
        <v>0.43</v>
      </c>
      <c r="L44" s="5">
        <v>7.0000000000000007E-2</v>
      </c>
      <c r="M44" s="5">
        <v>1.04</v>
      </c>
      <c r="N44" s="5">
        <v>7.0000000000000007E-2</v>
      </c>
      <c r="O44" s="5">
        <v>0.45</v>
      </c>
      <c r="P44" s="5">
        <v>0.09</v>
      </c>
      <c r="Q44" s="60" t="s">
        <v>107</v>
      </c>
      <c r="R44" s="1" t="s">
        <v>52</v>
      </c>
      <c r="S44" s="1"/>
    </row>
    <row r="45" spans="1:19" x14ac:dyDescent="0.3">
      <c r="B45" s="2"/>
      <c r="C45" s="10"/>
      <c r="E45" s="1" t="s">
        <v>88</v>
      </c>
      <c r="F45" s="1" t="s">
        <v>91</v>
      </c>
      <c r="G45" s="1" t="s">
        <v>92</v>
      </c>
      <c r="H45" s="24" t="s">
        <v>89</v>
      </c>
      <c r="I45" s="3" t="s">
        <v>90</v>
      </c>
      <c r="K45" s="5">
        <v>0.35</v>
      </c>
      <c r="L45" s="5">
        <v>6.5000000000000002E-2</v>
      </c>
      <c r="Q45" s="60" t="s">
        <v>100</v>
      </c>
      <c r="R45" s="1" t="s">
        <v>93</v>
      </c>
      <c r="S45" s="1"/>
    </row>
    <row r="46" spans="1:19" x14ac:dyDescent="0.3">
      <c r="J46" s="23" t="s">
        <v>32</v>
      </c>
      <c r="K46" s="14">
        <f>AVERAGE(K44:K45)</f>
        <v>0.39</v>
      </c>
      <c r="L46" s="14">
        <f t="shared" ref="L46:P46" si="3">AVERAGE(L44:L45)</f>
        <v>6.7500000000000004E-2</v>
      </c>
      <c r="M46" s="14">
        <f t="shared" si="3"/>
        <v>1.04</v>
      </c>
      <c r="N46" s="14">
        <f t="shared" si="3"/>
        <v>7.0000000000000007E-2</v>
      </c>
      <c r="O46" s="14">
        <f t="shared" si="3"/>
        <v>0.45</v>
      </c>
      <c r="P46" s="14">
        <f t="shared" si="3"/>
        <v>0.09</v>
      </c>
      <c r="Q46" s="60"/>
      <c r="S46" s="1"/>
    </row>
    <row r="47" spans="1:19" x14ac:dyDescent="0.3">
      <c r="J47" s="26"/>
      <c r="K47" s="27"/>
      <c r="L47" s="27"/>
      <c r="M47" s="27"/>
      <c r="N47" s="27"/>
      <c r="O47" s="27"/>
      <c r="P47" s="27"/>
      <c r="Q47" s="60"/>
      <c r="R47" s="1"/>
      <c r="S47" s="1"/>
    </row>
    <row r="48" spans="1:19" x14ac:dyDescent="0.3">
      <c r="J48" s="16"/>
      <c r="K48" s="5"/>
      <c r="Q48" s="60"/>
      <c r="R48" s="1"/>
      <c r="S48" s="1"/>
    </row>
    <row r="49" spans="1:19" x14ac:dyDescent="0.3">
      <c r="A49" s="1" t="s">
        <v>82</v>
      </c>
      <c r="B49" s="2" t="s">
        <v>9</v>
      </c>
      <c r="C49" s="10" t="s">
        <v>11</v>
      </c>
      <c r="D49" s="1" t="s">
        <v>28</v>
      </c>
      <c r="E49" s="1" t="s">
        <v>31</v>
      </c>
      <c r="F49" s="1" t="s">
        <v>156</v>
      </c>
      <c r="G49" s="1" t="s">
        <v>0</v>
      </c>
      <c r="H49" s="24" t="s">
        <v>89</v>
      </c>
      <c r="I49" s="3" t="s">
        <v>167</v>
      </c>
      <c r="K49" s="5">
        <v>3.12</v>
      </c>
      <c r="L49" s="5">
        <v>1.1455129855222057</v>
      </c>
      <c r="M49" s="5">
        <v>1.76</v>
      </c>
      <c r="N49" s="5">
        <v>0.45254833995939103</v>
      </c>
      <c r="O49" s="5">
        <v>5.0599999999999996</v>
      </c>
      <c r="P49" s="5">
        <v>0.35355339059327379</v>
      </c>
      <c r="Q49" s="60" t="s">
        <v>107</v>
      </c>
      <c r="R49" s="1" t="s">
        <v>56</v>
      </c>
      <c r="S49" s="1"/>
    </row>
    <row r="50" spans="1:19" x14ac:dyDescent="0.3">
      <c r="E50" s="1" t="s">
        <v>31</v>
      </c>
      <c r="F50" s="1" t="s">
        <v>158</v>
      </c>
      <c r="G50" s="1" t="s">
        <v>13</v>
      </c>
      <c r="H50" s="24" t="s">
        <v>89</v>
      </c>
      <c r="I50" s="3" t="s">
        <v>164</v>
      </c>
      <c r="K50" s="5">
        <v>2.92</v>
      </c>
      <c r="L50" s="5">
        <v>0.23</v>
      </c>
      <c r="M50" s="5">
        <v>1.67</v>
      </c>
      <c r="N50" s="5">
        <v>7.0000000000000007E-2</v>
      </c>
      <c r="O50" s="5">
        <v>4.87</v>
      </c>
      <c r="P50" s="5">
        <v>0.14000000000000001</v>
      </c>
      <c r="Q50" s="60" t="s">
        <v>107</v>
      </c>
      <c r="R50" s="1" t="s">
        <v>52</v>
      </c>
      <c r="S50" s="1"/>
    </row>
    <row r="51" spans="1:19" x14ac:dyDescent="0.3">
      <c r="J51" s="23" t="s">
        <v>32</v>
      </c>
      <c r="K51" s="14">
        <f>AVERAGE(K49:K50)</f>
        <v>3.02</v>
      </c>
      <c r="L51" s="14">
        <f t="shared" ref="L51:P51" si="4">AVERAGE(L49:L50)</f>
        <v>0.68775649276110284</v>
      </c>
      <c r="M51" s="14">
        <f t="shared" si="4"/>
        <v>1.7149999999999999</v>
      </c>
      <c r="N51" s="14">
        <f t="shared" si="4"/>
        <v>0.26127416997969555</v>
      </c>
      <c r="O51" s="14">
        <f t="shared" si="4"/>
        <v>4.9649999999999999</v>
      </c>
      <c r="P51" s="14">
        <f t="shared" si="4"/>
        <v>0.2467766952966369</v>
      </c>
      <c r="Q51" s="60"/>
      <c r="R51" s="1"/>
      <c r="S51" s="1"/>
    </row>
    <row r="52" spans="1:19" x14ac:dyDescent="0.3">
      <c r="J52" s="16"/>
      <c r="K52" s="5"/>
      <c r="Q52" s="60"/>
      <c r="S52" s="1"/>
    </row>
    <row r="53" spans="1:19" x14ac:dyDescent="0.3">
      <c r="J53" s="16"/>
      <c r="K53" s="5"/>
      <c r="Q53" s="60"/>
      <c r="R53" s="1"/>
      <c r="S53" s="1"/>
    </row>
    <row r="54" spans="1:19" x14ac:dyDescent="0.3">
      <c r="A54" s="1" t="s">
        <v>83</v>
      </c>
      <c r="B54" s="2" t="s">
        <v>9</v>
      </c>
      <c r="C54" s="10" t="s">
        <v>12</v>
      </c>
      <c r="D54" s="1" t="s">
        <v>28</v>
      </c>
      <c r="E54" s="1" t="s">
        <v>98</v>
      </c>
      <c r="F54" s="1" t="s">
        <v>159</v>
      </c>
      <c r="G54" s="1" t="s">
        <v>20</v>
      </c>
      <c r="H54" s="24" t="s">
        <v>89</v>
      </c>
      <c r="I54" s="3" t="s">
        <v>168</v>
      </c>
      <c r="K54" s="5"/>
      <c r="M54" s="5">
        <v>1.54</v>
      </c>
      <c r="N54" s="5">
        <v>0.15</v>
      </c>
      <c r="Q54" s="60" t="s">
        <v>107</v>
      </c>
      <c r="R54" s="1" t="s">
        <v>47</v>
      </c>
      <c r="S54" s="1"/>
    </row>
    <row r="55" spans="1:19" x14ac:dyDescent="0.3">
      <c r="B55" s="2"/>
      <c r="C55" s="10"/>
      <c r="E55" s="1" t="s">
        <v>31</v>
      </c>
      <c r="F55" s="1" t="s">
        <v>156</v>
      </c>
      <c r="G55" s="1" t="s">
        <v>14</v>
      </c>
      <c r="H55" s="24" t="s">
        <v>89</v>
      </c>
      <c r="I55" s="3" t="s">
        <v>167</v>
      </c>
      <c r="K55" s="5">
        <v>3.02</v>
      </c>
      <c r="L55" s="5">
        <v>1.0040916292848985</v>
      </c>
      <c r="M55" s="5">
        <v>1.9500000000000002</v>
      </c>
      <c r="N55" s="5">
        <v>0.38183766184073381</v>
      </c>
      <c r="O55" s="5">
        <v>5.8049999999999997</v>
      </c>
      <c r="P55" s="5">
        <v>0.26162950903902266</v>
      </c>
      <c r="Q55" s="60" t="s">
        <v>107</v>
      </c>
      <c r="R55" s="1" t="s">
        <v>56</v>
      </c>
      <c r="S55" s="1"/>
    </row>
    <row r="56" spans="1:19" x14ac:dyDescent="0.3">
      <c r="E56" s="1" t="s">
        <v>31</v>
      </c>
      <c r="F56" s="1" t="s">
        <v>158</v>
      </c>
      <c r="G56" s="1" t="s">
        <v>13</v>
      </c>
      <c r="H56" s="24" t="s">
        <v>89</v>
      </c>
      <c r="I56" s="3" t="s">
        <v>164</v>
      </c>
      <c r="K56" s="5">
        <v>2.94</v>
      </c>
      <c r="L56" s="5">
        <v>0.32</v>
      </c>
      <c r="M56" s="5">
        <v>1.78</v>
      </c>
      <c r="N56" s="5">
        <v>0.31</v>
      </c>
      <c r="O56" s="5">
        <v>5.23</v>
      </c>
      <c r="P56" s="5">
        <v>1.03</v>
      </c>
      <c r="Q56" s="60" t="s">
        <v>107</v>
      </c>
      <c r="R56" s="1" t="s">
        <v>52</v>
      </c>
      <c r="S56" s="1"/>
    </row>
    <row r="57" spans="1:19" x14ac:dyDescent="0.3">
      <c r="E57" s="1" t="s">
        <v>94</v>
      </c>
      <c r="F57" s="1" t="s">
        <v>91</v>
      </c>
      <c r="G57" s="1" t="s">
        <v>92</v>
      </c>
      <c r="H57" s="1" t="s">
        <v>89</v>
      </c>
      <c r="I57" s="3" t="s">
        <v>122</v>
      </c>
      <c r="K57" s="5">
        <v>3.2199999999999998</v>
      </c>
      <c r="L57" s="5">
        <v>0.36749999999999999</v>
      </c>
      <c r="Q57" s="60" t="s">
        <v>100</v>
      </c>
      <c r="R57" s="1" t="s">
        <v>93</v>
      </c>
      <c r="S57" s="1"/>
    </row>
    <row r="58" spans="1:19" x14ac:dyDescent="0.3">
      <c r="E58" s="1" t="s">
        <v>88</v>
      </c>
      <c r="F58" s="1" t="s">
        <v>91</v>
      </c>
      <c r="G58" s="1" t="s">
        <v>111</v>
      </c>
      <c r="H58" s="1" t="s">
        <v>109</v>
      </c>
      <c r="I58" s="3" t="s">
        <v>110</v>
      </c>
      <c r="K58" s="5">
        <v>4.78</v>
      </c>
      <c r="L58" s="5">
        <v>1.24</v>
      </c>
      <c r="Q58" s="60" t="s">
        <v>107</v>
      </c>
      <c r="R58" s="1" t="s">
        <v>112</v>
      </c>
      <c r="S58" s="1"/>
    </row>
    <row r="59" spans="1:19" x14ac:dyDescent="0.3">
      <c r="E59" s="1" t="s">
        <v>88</v>
      </c>
      <c r="F59" s="1" t="s">
        <v>96</v>
      </c>
      <c r="G59" s="1" t="s">
        <v>123</v>
      </c>
      <c r="H59" s="1" t="s">
        <v>89</v>
      </c>
      <c r="I59" s="3" t="s">
        <v>105</v>
      </c>
      <c r="K59" s="5">
        <v>5.0310000000000006</v>
      </c>
      <c r="L59" s="5">
        <v>0.50150000000000006</v>
      </c>
      <c r="Q59" s="60" t="s">
        <v>107</v>
      </c>
      <c r="R59" s="1" t="s">
        <v>108</v>
      </c>
      <c r="S59" s="1"/>
    </row>
    <row r="60" spans="1:19" x14ac:dyDescent="0.3">
      <c r="E60" s="1" t="s">
        <v>88</v>
      </c>
      <c r="F60" s="1" t="s">
        <v>96</v>
      </c>
      <c r="G60" s="1" t="s">
        <v>127</v>
      </c>
      <c r="H60" s="1" t="s">
        <v>125</v>
      </c>
      <c r="I60" s="3" t="s">
        <v>126</v>
      </c>
      <c r="K60" s="5">
        <v>3.66</v>
      </c>
      <c r="L60" s="5">
        <v>0.3</v>
      </c>
      <c r="Q60" s="60" t="s">
        <v>100</v>
      </c>
      <c r="R60" s="1" t="s">
        <v>128</v>
      </c>
      <c r="S60" s="1"/>
    </row>
    <row r="61" spans="1:19" x14ac:dyDescent="0.3">
      <c r="E61" s="1" t="s">
        <v>88</v>
      </c>
      <c r="F61" s="1" t="s">
        <v>96</v>
      </c>
      <c r="G61" s="1" t="s">
        <v>97</v>
      </c>
      <c r="H61" s="1" t="s">
        <v>95</v>
      </c>
      <c r="I61" s="3" t="s">
        <v>90</v>
      </c>
      <c r="K61" s="5">
        <v>2.78</v>
      </c>
      <c r="Q61" s="60" t="s">
        <v>100</v>
      </c>
      <c r="R61" s="4" t="s">
        <v>144</v>
      </c>
      <c r="S61" s="1"/>
    </row>
    <row r="62" spans="1:19" x14ac:dyDescent="0.3">
      <c r="E62" s="1" t="s">
        <v>124</v>
      </c>
      <c r="F62" s="1" t="s">
        <v>96</v>
      </c>
      <c r="G62" s="1" t="s">
        <v>127</v>
      </c>
      <c r="H62" s="1" t="s">
        <v>125</v>
      </c>
      <c r="I62" s="3" t="s">
        <v>129</v>
      </c>
      <c r="K62" s="5">
        <v>3.86</v>
      </c>
      <c r="Q62" s="60" t="s">
        <v>100</v>
      </c>
      <c r="R62" s="1" t="s">
        <v>130</v>
      </c>
      <c r="S62" s="1"/>
    </row>
    <row r="63" spans="1:19" x14ac:dyDescent="0.3">
      <c r="E63" s="1" t="s">
        <v>88</v>
      </c>
      <c r="F63" s="1" t="s">
        <v>96</v>
      </c>
      <c r="G63" s="1" t="s">
        <v>132</v>
      </c>
      <c r="H63" s="1" t="s">
        <v>125</v>
      </c>
      <c r="I63" s="3" t="s">
        <v>131</v>
      </c>
      <c r="K63" s="5">
        <v>3.08</v>
      </c>
      <c r="Q63" s="60" t="s">
        <v>107</v>
      </c>
      <c r="R63" s="1" t="s">
        <v>130</v>
      </c>
      <c r="S63" s="1"/>
    </row>
    <row r="64" spans="1:19" x14ac:dyDescent="0.3">
      <c r="E64" s="1" t="s">
        <v>94</v>
      </c>
      <c r="F64" s="1" t="s">
        <v>96</v>
      </c>
      <c r="G64" s="1" t="s">
        <v>134</v>
      </c>
      <c r="H64" s="1" t="s">
        <v>89</v>
      </c>
      <c r="I64" s="3" t="s">
        <v>133</v>
      </c>
      <c r="K64" s="5">
        <v>4.2</v>
      </c>
      <c r="Q64" s="60" t="s">
        <v>107</v>
      </c>
      <c r="R64" s="25" t="s">
        <v>135</v>
      </c>
      <c r="S64" s="1"/>
    </row>
    <row r="65" spans="1:19" ht="16.2" customHeight="1" x14ac:dyDescent="0.3">
      <c r="B65" s="2"/>
      <c r="C65" s="10"/>
      <c r="E65" s="1" t="s">
        <v>94</v>
      </c>
      <c r="F65" s="1" t="s">
        <v>119</v>
      </c>
      <c r="G65" s="1" t="s">
        <v>120</v>
      </c>
      <c r="H65" s="1" t="s">
        <v>89</v>
      </c>
      <c r="I65" s="3" t="s">
        <v>118</v>
      </c>
      <c r="K65" s="5">
        <v>2.2400000000000002</v>
      </c>
      <c r="Q65" s="60" t="s">
        <v>107</v>
      </c>
      <c r="R65" s="1" t="s">
        <v>121</v>
      </c>
      <c r="S65" s="1"/>
    </row>
    <row r="66" spans="1:19" x14ac:dyDescent="0.3">
      <c r="J66" s="23" t="s">
        <v>32</v>
      </c>
      <c r="K66" s="14">
        <f t="shared" ref="K66:P66" si="5">AVERAGE(K54:K65)</f>
        <v>3.5282727272727281</v>
      </c>
      <c r="L66" s="14">
        <f t="shared" si="5"/>
        <v>0.62218193821414969</v>
      </c>
      <c r="M66" s="14">
        <f t="shared" si="5"/>
        <v>1.7566666666666668</v>
      </c>
      <c r="N66" s="14">
        <f t="shared" si="5"/>
        <v>0.28061255394691126</v>
      </c>
      <c r="O66" s="14">
        <f t="shared" si="5"/>
        <v>5.5175000000000001</v>
      </c>
      <c r="P66" s="14">
        <f t="shared" si="5"/>
        <v>0.64581475451951131</v>
      </c>
      <c r="Q66" s="60"/>
      <c r="R66" s="1"/>
      <c r="S66" s="1"/>
    </row>
    <row r="67" spans="1:19" x14ac:dyDescent="0.3">
      <c r="J67" s="29"/>
      <c r="K67" s="27"/>
      <c r="L67" s="27"/>
      <c r="M67" s="27"/>
      <c r="N67" s="27"/>
      <c r="O67" s="27"/>
      <c r="P67" s="27"/>
      <c r="Q67" s="60"/>
      <c r="R67" s="1"/>
      <c r="S67" s="1"/>
    </row>
    <row r="68" spans="1:19" x14ac:dyDescent="0.3">
      <c r="J68" s="29"/>
      <c r="K68" s="27"/>
      <c r="L68" s="27"/>
      <c r="M68" s="27"/>
      <c r="N68" s="27"/>
      <c r="O68" s="27"/>
      <c r="P68" s="27"/>
      <c r="Q68" s="60"/>
      <c r="S68" s="1"/>
    </row>
    <row r="69" spans="1:19" x14ac:dyDescent="0.3">
      <c r="A69" s="1" t="s">
        <v>147</v>
      </c>
      <c r="B69" s="1" t="s">
        <v>9</v>
      </c>
      <c r="C69" s="10" t="s">
        <v>86</v>
      </c>
      <c r="D69" s="1" t="s">
        <v>28</v>
      </c>
      <c r="E69" s="1" t="s">
        <v>88</v>
      </c>
      <c r="F69" s="1" t="s">
        <v>91</v>
      </c>
      <c r="G69" s="1" t="s">
        <v>92</v>
      </c>
      <c r="H69" s="1" t="s">
        <v>89</v>
      </c>
      <c r="I69" s="3" t="s">
        <v>122</v>
      </c>
      <c r="J69" s="29"/>
      <c r="K69" s="5">
        <v>3.3250000000000002</v>
      </c>
      <c r="L69" s="5">
        <v>0.3085</v>
      </c>
      <c r="M69" s="27"/>
      <c r="N69" s="27"/>
      <c r="O69" s="27"/>
      <c r="P69" s="27"/>
      <c r="Q69" s="60" t="s">
        <v>100</v>
      </c>
      <c r="R69" s="1" t="s">
        <v>93</v>
      </c>
      <c r="S69" s="1"/>
    </row>
    <row r="70" spans="1:19" x14ac:dyDescent="0.3">
      <c r="E70" s="1" t="s">
        <v>88</v>
      </c>
      <c r="F70" s="1" t="s">
        <v>91</v>
      </c>
      <c r="G70" s="1" t="s">
        <v>196</v>
      </c>
      <c r="H70" s="1" t="s">
        <v>109</v>
      </c>
      <c r="I70" s="3" t="s">
        <v>110</v>
      </c>
      <c r="J70" s="29"/>
      <c r="K70" s="5">
        <v>4.45</v>
      </c>
      <c r="L70" s="5">
        <v>0.76</v>
      </c>
      <c r="M70" s="27"/>
      <c r="N70" s="27"/>
      <c r="O70" s="27"/>
      <c r="P70" s="27"/>
      <c r="Q70" s="60" t="s">
        <v>107</v>
      </c>
      <c r="R70" s="1" t="s">
        <v>112</v>
      </c>
      <c r="S70" s="1"/>
    </row>
    <row r="71" spans="1:19" x14ac:dyDescent="0.3">
      <c r="C71" s="10"/>
      <c r="E71" s="1" t="s">
        <v>94</v>
      </c>
      <c r="F71" s="1" t="s">
        <v>96</v>
      </c>
      <c r="G71" s="1" t="s">
        <v>97</v>
      </c>
      <c r="H71" s="1" t="s">
        <v>95</v>
      </c>
      <c r="I71" s="3" t="s">
        <v>90</v>
      </c>
      <c r="J71" s="29"/>
      <c r="K71" s="5">
        <v>2.74</v>
      </c>
      <c r="M71" s="27"/>
      <c r="N71" s="27"/>
      <c r="O71" s="27"/>
      <c r="P71" s="27"/>
      <c r="Q71" s="60" t="s">
        <v>100</v>
      </c>
      <c r="R71" s="25" t="s">
        <v>154</v>
      </c>
      <c r="S71" s="1"/>
    </row>
    <row r="72" spans="1:19" x14ac:dyDescent="0.3">
      <c r="E72" s="1" t="s">
        <v>88</v>
      </c>
      <c r="F72" s="1" t="s">
        <v>119</v>
      </c>
      <c r="G72" s="1" t="s">
        <v>120</v>
      </c>
      <c r="H72" s="1" t="s">
        <v>89</v>
      </c>
      <c r="I72" s="3" t="s">
        <v>118</v>
      </c>
      <c r="J72" s="29"/>
      <c r="K72" s="5">
        <v>2.2400000000000002</v>
      </c>
      <c r="M72" s="27"/>
      <c r="N72" s="27"/>
      <c r="O72" s="27"/>
      <c r="P72" s="27"/>
      <c r="Q72" s="60" t="s">
        <v>107</v>
      </c>
      <c r="R72" s="1" t="s">
        <v>121</v>
      </c>
      <c r="S72" s="1"/>
    </row>
    <row r="73" spans="1:19" x14ac:dyDescent="0.3">
      <c r="J73" s="23" t="s">
        <v>32</v>
      </c>
      <c r="K73" s="14">
        <f>AVERAGE(K69:K72)</f>
        <v>3.1887500000000002</v>
      </c>
      <c r="L73" s="14">
        <f>AVERAGE(L69:L72)</f>
        <v>0.53425</v>
      </c>
      <c r="M73" s="14"/>
      <c r="N73" s="14"/>
      <c r="O73" s="14"/>
      <c r="P73" s="14"/>
      <c r="Q73" s="60"/>
      <c r="R73" s="1"/>
      <c r="S73" s="1"/>
    </row>
    <row r="74" spans="1:19" x14ac:dyDescent="0.3">
      <c r="J74" s="29"/>
      <c r="K74" s="27"/>
      <c r="L74" s="27"/>
      <c r="M74" s="27"/>
      <c r="N74" s="27"/>
      <c r="O74" s="27"/>
      <c r="P74" s="27"/>
      <c r="Q74" s="60"/>
      <c r="R74" s="1"/>
      <c r="S74" s="1"/>
    </row>
    <row r="75" spans="1:19" x14ac:dyDescent="0.3">
      <c r="J75" s="29"/>
      <c r="K75" s="27"/>
      <c r="L75" s="27"/>
      <c r="M75" s="27"/>
      <c r="N75" s="27"/>
      <c r="O75" s="27"/>
      <c r="P75" s="27"/>
      <c r="Q75" s="60"/>
      <c r="R75" s="1"/>
      <c r="S75" s="1"/>
    </row>
    <row r="76" spans="1:19" x14ac:dyDescent="0.3">
      <c r="A76" s="1" t="s">
        <v>150</v>
      </c>
      <c r="B76" s="1" t="s">
        <v>9</v>
      </c>
      <c r="C76" s="10" t="s">
        <v>151</v>
      </c>
      <c r="D76" s="1" t="s">
        <v>28</v>
      </c>
      <c r="E76" s="1" t="s">
        <v>88</v>
      </c>
      <c r="F76" s="1" t="s">
        <v>91</v>
      </c>
      <c r="G76" s="1" t="s">
        <v>111</v>
      </c>
      <c r="H76" s="1" t="s">
        <v>109</v>
      </c>
      <c r="I76" s="3" t="s">
        <v>110</v>
      </c>
      <c r="J76" s="29"/>
      <c r="K76" s="5">
        <v>3.08</v>
      </c>
      <c r="L76" s="5">
        <v>0.48</v>
      </c>
      <c r="M76" s="27"/>
      <c r="N76" s="27"/>
      <c r="O76" s="27"/>
      <c r="P76" s="27"/>
      <c r="Q76" s="60" t="s">
        <v>107</v>
      </c>
      <c r="R76" s="1" t="s">
        <v>112</v>
      </c>
      <c r="S76" s="1"/>
    </row>
    <row r="77" spans="1:19" x14ac:dyDescent="0.3">
      <c r="J77" s="23" t="s">
        <v>32</v>
      </c>
      <c r="K77" s="14">
        <f>AVERAGE(K76)</f>
        <v>3.08</v>
      </c>
      <c r="L77" s="14">
        <f t="shared" ref="L77" si="6">AVERAGE(L76)</f>
        <v>0.48</v>
      </c>
      <c r="M77" s="14"/>
      <c r="N77" s="14"/>
      <c r="O77" s="14"/>
      <c r="P77" s="14"/>
      <c r="Q77" s="60"/>
      <c r="R77" s="1"/>
      <c r="S77" s="1"/>
    </row>
    <row r="78" spans="1:19" x14ac:dyDescent="0.3">
      <c r="J78" s="29"/>
      <c r="K78" s="27"/>
      <c r="L78" s="27"/>
      <c r="M78" s="27"/>
      <c r="N78" s="27"/>
      <c r="O78" s="27"/>
      <c r="P78" s="27"/>
      <c r="Q78" s="60"/>
      <c r="R78" s="1"/>
      <c r="S78" s="1"/>
    </row>
    <row r="79" spans="1:19" x14ac:dyDescent="0.3">
      <c r="J79" s="29"/>
      <c r="K79" s="27"/>
      <c r="L79" s="27"/>
      <c r="M79" s="27"/>
      <c r="N79" s="27"/>
      <c r="O79" s="27"/>
      <c r="P79" s="27"/>
      <c r="Q79" s="60"/>
      <c r="R79" s="1"/>
      <c r="S79" s="1"/>
    </row>
    <row r="80" spans="1:19" x14ac:dyDescent="0.3">
      <c r="A80" s="1" t="s">
        <v>149</v>
      </c>
      <c r="B80" s="1" t="s">
        <v>9</v>
      </c>
      <c r="C80" s="10" t="s">
        <v>148</v>
      </c>
      <c r="D80" s="1" t="s">
        <v>28</v>
      </c>
      <c r="E80" s="1" t="s">
        <v>88</v>
      </c>
      <c r="F80" s="1" t="s">
        <v>91</v>
      </c>
      <c r="G80" s="1" t="s">
        <v>111</v>
      </c>
      <c r="H80" s="1" t="s">
        <v>109</v>
      </c>
      <c r="J80" s="29"/>
      <c r="K80" s="5">
        <v>3.15</v>
      </c>
      <c r="L80" s="5">
        <v>0.8</v>
      </c>
      <c r="M80" s="27"/>
      <c r="N80" s="27"/>
      <c r="O80" s="27"/>
      <c r="P80" s="27"/>
      <c r="Q80" s="60" t="s">
        <v>107</v>
      </c>
      <c r="R80" s="1" t="s">
        <v>112</v>
      </c>
      <c r="S80" s="1"/>
    </row>
    <row r="81" spans="1:19" x14ac:dyDescent="0.3">
      <c r="J81" s="23" t="s">
        <v>32</v>
      </c>
      <c r="K81" s="14">
        <f>AVERAGE(K80)</f>
        <v>3.15</v>
      </c>
      <c r="L81" s="14">
        <f t="shared" ref="L81" si="7">AVERAGE(L80)</f>
        <v>0.8</v>
      </c>
      <c r="M81" s="14"/>
      <c r="N81" s="14"/>
      <c r="O81" s="14"/>
      <c r="P81" s="14"/>
      <c r="Q81" s="60"/>
      <c r="R81" s="1"/>
      <c r="S81" s="1"/>
    </row>
    <row r="82" spans="1:19" x14ac:dyDescent="0.3">
      <c r="J82" s="29"/>
      <c r="K82" s="27"/>
      <c r="L82" s="27"/>
      <c r="M82" s="27"/>
      <c r="N82" s="27"/>
      <c r="O82" s="27"/>
      <c r="P82" s="27"/>
      <c r="Q82" s="60"/>
      <c r="R82" s="1"/>
      <c r="S82" s="1"/>
    </row>
    <row r="83" spans="1:19" x14ac:dyDescent="0.3">
      <c r="J83" s="29"/>
      <c r="K83" s="27"/>
      <c r="L83" s="27"/>
      <c r="M83" s="27"/>
      <c r="N83" s="27"/>
      <c r="O83" s="27"/>
      <c r="P83" s="27"/>
      <c r="Q83" s="60"/>
      <c r="R83" s="1"/>
      <c r="S83" s="1"/>
    </row>
    <row r="84" spans="1:19" x14ac:dyDescent="0.3">
      <c r="A84" s="1" t="s">
        <v>80</v>
      </c>
      <c r="B84" s="2" t="s">
        <v>9</v>
      </c>
      <c r="C84" s="10" t="s">
        <v>22</v>
      </c>
      <c r="D84" s="1" t="s">
        <v>79</v>
      </c>
      <c r="E84" s="1" t="s">
        <v>31</v>
      </c>
      <c r="F84" s="1" t="s">
        <v>158</v>
      </c>
      <c r="G84" s="1" t="s">
        <v>13</v>
      </c>
      <c r="H84" s="24" t="s">
        <v>89</v>
      </c>
      <c r="I84" s="3" t="s">
        <v>164</v>
      </c>
      <c r="J84" s="16"/>
      <c r="K84" s="5">
        <v>2.02</v>
      </c>
      <c r="L84" s="5">
        <v>0.39</v>
      </c>
      <c r="M84" s="5">
        <v>1.47</v>
      </c>
      <c r="N84" s="5">
        <v>0.09</v>
      </c>
      <c r="O84" s="5">
        <v>2.99</v>
      </c>
      <c r="P84" s="5">
        <v>0.74</v>
      </c>
      <c r="Q84" s="60" t="s">
        <v>107</v>
      </c>
      <c r="R84" s="1" t="s">
        <v>52</v>
      </c>
      <c r="S84" s="1"/>
    </row>
    <row r="85" spans="1:19" x14ac:dyDescent="0.3">
      <c r="B85" s="2"/>
      <c r="C85" s="10"/>
      <c r="E85" s="1" t="s">
        <v>88</v>
      </c>
      <c r="F85" s="1" t="s">
        <v>91</v>
      </c>
      <c r="G85" s="1" t="s">
        <v>111</v>
      </c>
      <c r="H85" s="1" t="s">
        <v>109</v>
      </c>
      <c r="I85" s="3" t="s">
        <v>110</v>
      </c>
      <c r="J85" s="16"/>
      <c r="K85" s="5">
        <v>3.94</v>
      </c>
      <c r="L85" s="5">
        <v>0.64500000000000002</v>
      </c>
      <c r="Q85" s="60" t="s">
        <v>107</v>
      </c>
      <c r="R85" s="1" t="s">
        <v>112</v>
      </c>
      <c r="S85" s="1"/>
    </row>
    <row r="86" spans="1:19" x14ac:dyDescent="0.3">
      <c r="J86" s="23" t="s">
        <v>32</v>
      </c>
      <c r="K86" s="14">
        <f>AVERAGE(K84:K85)</f>
        <v>2.98</v>
      </c>
      <c r="L86" s="14">
        <f t="shared" ref="L86:P86" si="8">AVERAGE(L84:L85)</f>
        <v>0.51750000000000007</v>
      </c>
      <c r="M86" s="14">
        <f t="shared" si="8"/>
        <v>1.47</v>
      </c>
      <c r="N86" s="14">
        <f t="shared" si="8"/>
        <v>0.09</v>
      </c>
      <c r="O86" s="14">
        <f t="shared" si="8"/>
        <v>2.99</v>
      </c>
      <c r="P86" s="14">
        <f t="shared" si="8"/>
        <v>0.74</v>
      </c>
      <c r="Q86" s="60"/>
      <c r="R86" s="1"/>
      <c r="S86" s="1"/>
    </row>
    <row r="87" spans="1:19" x14ac:dyDescent="0.3">
      <c r="J87" s="16"/>
      <c r="K87" s="5"/>
      <c r="Q87" s="60"/>
      <c r="R87" s="1"/>
      <c r="S87" s="1"/>
    </row>
    <row r="88" spans="1:19" x14ac:dyDescent="0.3">
      <c r="J88" s="16"/>
      <c r="K88" s="5"/>
      <c r="Q88" s="60"/>
      <c r="R88" s="1"/>
      <c r="S88" s="1"/>
    </row>
    <row r="89" spans="1:19" x14ac:dyDescent="0.3">
      <c r="A89" s="1" t="s">
        <v>81</v>
      </c>
      <c r="B89" s="2" t="s">
        <v>9</v>
      </c>
      <c r="C89" s="10" t="s">
        <v>10</v>
      </c>
      <c r="D89" s="1" t="s">
        <v>28</v>
      </c>
      <c r="E89" s="1" t="s">
        <v>31</v>
      </c>
      <c r="F89" s="1" t="s">
        <v>85</v>
      </c>
      <c r="G89" s="1" t="s">
        <v>37</v>
      </c>
      <c r="H89" s="1" t="s">
        <v>110</v>
      </c>
      <c r="I89" s="3" t="s">
        <v>110</v>
      </c>
      <c r="K89" s="5">
        <v>3.5634146341463415</v>
      </c>
      <c r="L89" s="5">
        <v>0.41518435517308089</v>
      </c>
      <c r="M89" s="5" t="s">
        <v>39</v>
      </c>
      <c r="O89" s="5" t="s">
        <v>39</v>
      </c>
      <c r="Q89" s="60" t="s">
        <v>165</v>
      </c>
      <c r="R89" s="1" t="s">
        <v>57</v>
      </c>
      <c r="S89" s="1"/>
    </row>
    <row r="90" spans="1:19" x14ac:dyDescent="0.3">
      <c r="E90" s="1" t="s">
        <v>31</v>
      </c>
      <c r="F90" s="1" t="s">
        <v>85</v>
      </c>
      <c r="G90" s="1" t="s">
        <v>38</v>
      </c>
      <c r="H90" s="1" t="s">
        <v>110</v>
      </c>
      <c r="I90" s="3" t="s">
        <v>110</v>
      </c>
      <c r="K90" s="5">
        <v>3.3166666666666664</v>
      </c>
      <c r="L90" s="5">
        <v>0.52401669432849174</v>
      </c>
      <c r="M90" s="5" t="s">
        <v>39</v>
      </c>
      <c r="O90" s="5" t="s">
        <v>39</v>
      </c>
      <c r="Q90" s="60" t="s">
        <v>165</v>
      </c>
      <c r="R90" s="1" t="s">
        <v>57</v>
      </c>
      <c r="S90" s="1"/>
    </row>
    <row r="91" spans="1:19" x14ac:dyDescent="0.3">
      <c r="B91" s="2"/>
      <c r="C91" s="10"/>
      <c r="E91" s="1" t="s">
        <v>31</v>
      </c>
      <c r="F91" s="1" t="s">
        <v>156</v>
      </c>
      <c r="G91" s="1" t="s">
        <v>14</v>
      </c>
      <c r="H91" s="24" t="s">
        <v>89</v>
      </c>
      <c r="I91" s="3" t="s">
        <v>167</v>
      </c>
      <c r="K91" s="5">
        <v>3.19</v>
      </c>
      <c r="L91" s="5">
        <v>0.70710678118654757</v>
      </c>
      <c r="M91" s="5">
        <v>1.9049999999999998</v>
      </c>
      <c r="N91" s="5">
        <v>0.34648232278141083</v>
      </c>
      <c r="O91" s="5">
        <v>5.96</v>
      </c>
      <c r="P91" s="5">
        <v>0.19798989873223286</v>
      </c>
      <c r="Q91" s="60" t="s">
        <v>107</v>
      </c>
      <c r="R91" s="1" t="s">
        <v>56</v>
      </c>
      <c r="S91" s="1"/>
    </row>
    <row r="92" spans="1:19" x14ac:dyDescent="0.3">
      <c r="E92" s="1" t="s">
        <v>31</v>
      </c>
      <c r="F92" s="1" t="s">
        <v>157</v>
      </c>
      <c r="G92" s="1" t="s">
        <v>15</v>
      </c>
      <c r="H92" s="24" t="s">
        <v>89</v>
      </c>
      <c r="I92" s="3" t="s">
        <v>164</v>
      </c>
      <c r="K92" s="5">
        <v>3.42</v>
      </c>
      <c r="L92" s="5">
        <v>0.32</v>
      </c>
      <c r="M92" s="5">
        <v>1.47</v>
      </c>
      <c r="N92" s="5">
        <v>0.01</v>
      </c>
      <c r="O92" s="5">
        <v>5.04</v>
      </c>
      <c r="P92" s="5">
        <v>0.44</v>
      </c>
      <c r="Q92" s="60" t="s">
        <v>100</v>
      </c>
      <c r="R92" s="1" t="s">
        <v>52</v>
      </c>
      <c r="S92" s="1"/>
    </row>
    <row r="93" spans="1:19" x14ac:dyDescent="0.3">
      <c r="C93" s="20"/>
      <c r="J93" s="23" t="s">
        <v>32</v>
      </c>
      <c r="K93" s="14">
        <f t="shared" ref="K93:P93" si="9">AVERAGE(K89:K92)</f>
        <v>3.3725203252032521</v>
      </c>
      <c r="L93" s="14">
        <f t="shared" si="9"/>
        <v>0.49157695767203008</v>
      </c>
      <c r="M93" s="14">
        <f t="shared" si="9"/>
        <v>1.6875</v>
      </c>
      <c r="N93" s="14">
        <f t="shared" si="9"/>
        <v>0.17824116139070542</v>
      </c>
      <c r="O93" s="14">
        <f t="shared" si="9"/>
        <v>5.5</v>
      </c>
      <c r="P93" s="14">
        <f t="shared" si="9"/>
        <v>0.31899494936611644</v>
      </c>
      <c r="Q93" s="60"/>
      <c r="R93" s="1"/>
      <c r="S93" s="1"/>
    </row>
    <row r="94" spans="1:19" x14ac:dyDescent="0.3">
      <c r="J94" s="29"/>
      <c r="K94" s="27"/>
      <c r="L94" s="27"/>
      <c r="M94" s="27"/>
      <c r="N94" s="27"/>
      <c r="O94" s="27"/>
      <c r="P94" s="27"/>
      <c r="Q94" s="60"/>
      <c r="R94" s="1"/>
      <c r="S94" s="1"/>
    </row>
    <row r="95" spans="1:19" x14ac:dyDescent="0.3">
      <c r="J95" s="29"/>
      <c r="K95" s="27"/>
      <c r="L95" s="27"/>
      <c r="M95" s="27"/>
      <c r="N95" s="27"/>
      <c r="O95" s="27"/>
      <c r="P95" s="27"/>
      <c r="Q95" s="60"/>
      <c r="R95" s="1"/>
      <c r="S95" s="1"/>
    </row>
    <row r="96" spans="1:19" x14ac:dyDescent="0.3">
      <c r="A96" s="1" t="s">
        <v>70</v>
      </c>
      <c r="B96" s="2" t="s">
        <v>2</v>
      </c>
      <c r="C96" s="10" t="s">
        <v>4</v>
      </c>
      <c r="D96" s="1" t="s">
        <v>27</v>
      </c>
      <c r="E96" s="1" t="s">
        <v>98</v>
      </c>
      <c r="F96" s="1" t="s">
        <v>156</v>
      </c>
      <c r="G96" s="4" t="s">
        <v>23</v>
      </c>
      <c r="H96" s="1" t="s">
        <v>95</v>
      </c>
      <c r="I96" s="3" t="s">
        <v>169</v>
      </c>
      <c r="J96" s="16"/>
      <c r="K96" s="5">
        <v>0.47</v>
      </c>
      <c r="L96" s="5">
        <v>0.23</v>
      </c>
      <c r="M96" s="5">
        <v>1.08</v>
      </c>
      <c r="N96" s="5">
        <v>0.14000000000000001</v>
      </c>
      <c r="O96" s="5">
        <v>0.51</v>
      </c>
      <c r="P96" s="5">
        <v>0.26</v>
      </c>
      <c r="Q96" s="60" t="s">
        <v>107</v>
      </c>
      <c r="R96" s="1" t="s">
        <v>40</v>
      </c>
      <c r="S96" s="1"/>
    </row>
    <row r="97" spans="1:25" x14ac:dyDescent="0.3">
      <c r="E97" s="1" t="s">
        <v>98</v>
      </c>
      <c r="F97" s="1" t="s">
        <v>156</v>
      </c>
      <c r="G97" s="4" t="s">
        <v>23</v>
      </c>
      <c r="H97" s="1" t="s">
        <v>95</v>
      </c>
      <c r="I97" s="3" t="s">
        <v>169</v>
      </c>
      <c r="J97" s="16"/>
      <c r="K97" s="5">
        <v>0.56999999999999995</v>
      </c>
      <c r="L97" s="5">
        <v>0.03</v>
      </c>
      <c r="M97" s="5">
        <v>1.17</v>
      </c>
      <c r="N97" s="5">
        <v>0.02</v>
      </c>
      <c r="O97" s="5">
        <v>0.65</v>
      </c>
      <c r="P97" s="5">
        <v>0.03</v>
      </c>
      <c r="Q97" s="60" t="s">
        <v>107</v>
      </c>
      <c r="R97" s="1" t="s">
        <v>41</v>
      </c>
      <c r="S97" s="1"/>
    </row>
    <row r="98" spans="1:25" x14ac:dyDescent="0.3">
      <c r="E98" s="1" t="s">
        <v>98</v>
      </c>
      <c r="F98" s="1" t="s">
        <v>157</v>
      </c>
      <c r="G98" s="4" t="s">
        <v>15</v>
      </c>
      <c r="H98" s="24" t="s">
        <v>89</v>
      </c>
      <c r="I98" s="3" t="s">
        <v>164</v>
      </c>
      <c r="J98" s="16"/>
      <c r="K98" s="5">
        <v>0.6</v>
      </c>
      <c r="L98" s="5">
        <v>0.16</v>
      </c>
      <c r="M98" s="5">
        <v>1.2</v>
      </c>
      <c r="N98" s="5">
        <v>7.0000000000000007E-2</v>
      </c>
      <c r="O98" s="5">
        <v>0.72</v>
      </c>
      <c r="P98" s="5">
        <v>0.22</v>
      </c>
      <c r="Q98" s="60" t="s">
        <v>100</v>
      </c>
      <c r="R98" s="1" t="s">
        <v>42</v>
      </c>
      <c r="S98" s="1"/>
      <c r="Y98" s="26"/>
    </row>
    <row r="99" spans="1:25" x14ac:dyDescent="0.3">
      <c r="E99" s="1" t="s">
        <v>98</v>
      </c>
      <c r="F99" s="1" t="s">
        <v>207</v>
      </c>
      <c r="G99" s="4" t="s">
        <v>208</v>
      </c>
      <c r="H99" s="24" t="s">
        <v>89</v>
      </c>
      <c r="I99" s="3" t="s">
        <v>209</v>
      </c>
      <c r="J99" s="16"/>
      <c r="K99" s="5">
        <v>1.3</v>
      </c>
      <c r="L99" s="5">
        <v>0.4</v>
      </c>
      <c r="Q99" s="60"/>
      <c r="R99" s="1" t="s">
        <v>211</v>
      </c>
      <c r="S99" s="1"/>
      <c r="Y99" s="26"/>
    </row>
    <row r="100" spans="1:25" x14ac:dyDescent="0.3">
      <c r="E100" s="1" t="s">
        <v>98</v>
      </c>
      <c r="F100" s="1" t="s">
        <v>207</v>
      </c>
      <c r="G100" s="4" t="s">
        <v>208</v>
      </c>
      <c r="H100" s="24" t="s">
        <v>89</v>
      </c>
      <c r="I100" s="3" t="s">
        <v>210</v>
      </c>
      <c r="J100" s="16"/>
      <c r="K100" s="5">
        <v>1.51</v>
      </c>
      <c r="L100" s="5">
        <v>0.36</v>
      </c>
      <c r="Q100" s="60"/>
      <c r="R100" s="1" t="s">
        <v>211</v>
      </c>
      <c r="S100" s="1"/>
      <c r="Y100" s="26"/>
    </row>
    <row r="101" spans="1:25" x14ac:dyDescent="0.3">
      <c r="E101" s="1" t="s">
        <v>88</v>
      </c>
      <c r="F101" s="1" t="s">
        <v>91</v>
      </c>
      <c r="G101" s="4" t="s">
        <v>92</v>
      </c>
      <c r="H101" s="4" t="s">
        <v>89</v>
      </c>
      <c r="I101" s="3" t="s">
        <v>122</v>
      </c>
      <c r="J101" s="16"/>
      <c r="K101" s="5">
        <v>1.1099999999999999</v>
      </c>
      <c r="L101" s="5">
        <v>0.14599999999999999</v>
      </c>
      <c r="Q101" s="62"/>
      <c r="R101" s="1" t="s">
        <v>112</v>
      </c>
      <c r="S101" s="1"/>
      <c r="Y101" s="26"/>
    </row>
    <row r="102" spans="1:25" x14ac:dyDescent="0.3">
      <c r="E102" s="1" t="s">
        <v>98</v>
      </c>
      <c r="F102" s="1" t="s">
        <v>199</v>
      </c>
      <c r="G102" s="4" t="s">
        <v>200</v>
      </c>
      <c r="H102" s="4" t="s">
        <v>89</v>
      </c>
      <c r="J102" s="16"/>
      <c r="K102" s="5">
        <v>0.82499999999999996</v>
      </c>
      <c r="L102" s="5">
        <v>3.7000000000000002E-3</v>
      </c>
      <c r="Q102" s="62" t="s">
        <v>107</v>
      </c>
      <c r="R102" s="1" t="s">
        <v>201</v>
      </c>
      <c r="S102" s="1"/>
      <c r="Y102" s="26"/>
    </row>
    <row r="103" spans="1:25" s="26" customFormat="1" x14ac:dyDescent="0.3">
      <c r="H103" s="4"/>
      <c r="I103" s="3"/>
      <c r="J103" s="23" t="s">
        <v>32</v>
      </c>
      <c r="K103" s="14">
        <f>AVERAGE(K96:K102)</f>
        <v>0.91214285714285726</v>
      </c>
      <c r="L103" s="14">
        <f>AVERAGE(L96:L102)</f>
        <v>0.18995714285714288</v>
      </c>
      <c r="M103" s="14">
        <f>AVERAGE(M96:M101)</f>
        <v>1.1500000000000001</v>
      </c>
      <c r="N103" s="14">
        <f>AVERAGE(N96:N101)</f>
        <v>7.6666666666666675E-2</v>
      </c>
      <c r="O103" s="14">
        <f>AVERAGE(O96:O101)</f>
        <v>0.62666666666666671</v>
      </c>
      <c r="P103" s="14">
        <f>AVERAGE(P96:P101)</f>
        <v>0.17</v>
      </c>
      <c r="Q103" s="63"/>
      <c r="Y103" s="1"/>
    </row>
    <row r="104" spans="1:25" x14ac:dyDescent="0.3">
      <c r="H104" s="26"/>
      <c r="I104" s="30"/>
      <c r="J104" s="16"/>
      <c r="K104" s="5"/>
      <c r="Q104" s="60"/>
      <c r="R104" s="1"/>
      <c r="S104" s="1"/>
    </row>
    <row r="105" spans="1:25" x14ac:dyDescent="0.3">
      <c r="H105" s="26"/>
      <c r="I105" s="30"/>
      <c r="J105" s="16"/>
      <c r="K105" s="5"/>
      <c r="Q105" s="60"/>
      <c r="R105" s="1"/>
      <c r="S105" s="1"/>
    </row>
    <row r="106" spans="1:25" x14ac:dyDescent="0.3">
      <c r="A106" s="1" t="s">
        <v>71</v>
      </c>
      <c r="B106" s="2" t="s">
        <v>2</v>
      </c>
      <c r="C106" s="10" t="s">
        <v>3</v>
      </c>
      <c r="D106" s="1" t="s">
        <v>72</v>
      </c>
      <c r="E106" s="1" t="s">
        <v>98</v>
      </c>
      <c r="F106" s="1" t="s">
        <v>160</v>
      </c>
      <c r="G106" s="1" t="s">
        <v>19</v>
      </c>
      <c r="H106" s="24" t="s">
        <v>89</v>
      </c>
      <c r="I106" s="3" t="s">
        <v>170</v>
      </c>
      <c r="J106" s="16"/>
      <c r="K106" s="5">
        <v>0.81</v>
      </c>
      <c r="L106" s="5">
        <v>0.28999999999999998</v>
      </c>
      <c r="M106" s="5">
        <v>1.29</v>
      </c>
      <c r="N106" s="5">
        <v>0.05</v>
      </c>
      <c r="O106" s="5">
        <v>1.01</v>
      </c>
      <c r="P106" s="5">
        <v>0.38</v>
      </c>
      <c r="Q106" s="60" t="s">
        <v>107</v>
      </c>
      <c r="R106" s="1" t="s">
        <v>44</v>
      </c>
      <c r="S106" s="1"/>
    </row>
    <row r="107" spans="1:25" x14ac:dyDescent="0.3">
      <c r="E107" s="1" t="s">
        <v>98</v>
      </c>
      <c r="F107" s="1" t="s">
        <v>160</v>
      </c>
      <c r="G107" s="1" t="s">
        <v>19</v>
      </c>
      <c r="H107" s="24" t="s">
        <v>89</v>
      </c>
      <c r="I107" s="3" t="s">
        <v>171</v>
      </c>
      <c r="J107" s="16"/>
      <c r="K107" s="5">
        <v>0.45350000000000001</v>
      </c>
      <c r="L107" s="5">
        <v>5.7275649276110362E-2</v>
      </c>
      <c r="M107" s="5">
        <v>0.97599999999999998</v>
      </c>
      <c r="N107" s="5">
        <v>2.1213203435596444E-2</v>
      </c>
      <c r="O107" s="5">
        <v>0.39849999999999997</v>
      </c>
      <c r="P107" s="5">
        <v>6.1518289963230277E-2</v>
      </c>
      <c r="Q107" s="60" t="s">
        <v>107</v>
      </c>
      <c r="R107" s="1" t="s">
        <v>46</v>
      </c>
      <c r="S107" s="1"/>
    </row>
    <row r="108" spans="1:25" x14ac:dyDescent="0.3">
      <c r="E108" s="1" t="s">
        <v>98</v>
      </c>
      <c r="F108" s="1" t="s">
        <v>160</v>
      </c>
      <c r="G108" s="1" t="s">
        <v>17</v>
      </c>
      <c r="H108" s="24" t="s">
        <v>89</v>
      </c>
      <c r="I108" s="3" t="s">
        <v>171</v>
      </c>
      <c r="J108" s="16"/>
      <c r="K108" s="5">
        <v>0.379</v>
      </c>
      <c r="L108" s="5">
        <v>8.4852813742385784E-3</v>
      </c>
      <c r="M108" s="5">
        <v>1.0899999999999999</v>
      </c>
      <c r="N108" s="5">
        <v>5.3740115370177505E-2</v>
      </c>
      <c r="O108" s="5">
        <v>0.41000000000000003</v>
      </c>
      <c r="P108" s="5">
        <v>1.4142135623730925E-2</v>
      </c>
      <c r="Q108" s="60" t="s">
        <v>107</v>
      </c>
      <c r="R108" s="1" t="s">
        <v>46</v>
      </c>
      <c r="S108" s="1"/>
    </row>
    <row r="109" spans="1:25" x14ac:dyDescent="0.3">
      <c r="E109" s="1" t="s">
        <v>98</v>
      </c>
      <c r="F109" s="1" t="s">
        <v>160</v>
      </c>
      <c r="G109" s="1" t="s">
        <v>19</v>
      </c>
      <c r="H109" s="1" t="s">
        <v>172</v>
      </c>
      <c r="I109" s="3" t="s">
        <v>173</v>
      </c>
      <c r="J109" s="16"/>
      <c r="K109" s="5">
        <v>0.5</v>
      </c>
      <c r="M109" s="5">
        <v>0.92</v>
      </c>
      <c r="O109" s="5">
        <v>0.46</v>
      </c>
      <c r="Q109" s="60" t="s">
        <v>107</v>
      </c>
      <c r="R109" s="1" t="s">
        <v>48</v>
      </c>
      <c r="S109" s="1"/>
    </row>
    <row r="110" spans="1:25" x14ac:dyDescent="0.3">
      <c r="E110" s="1" t="s">
        <v>101</v>
      </c>
      <c r="F110" s="1" t="s">
        <v>160</v>
      </c>
      <c r="G110" s="1" t="s">
        <v>85</v>
      </c>
      <c r="H110" s="1" t="s">
        <v>136</v>
      </c>
      <c r="I110" s="3" t="s">
        <v>137</v>
      </c>
      <c r="J110" s="16"/>
      <c r="K110" s="5">
        <v>0.65800000000000003</v>
      </c>
      <c r="L110" s="5">
        <v>0.12</v>
      </c>
      <c r="M110" s="5">
        <v>0.95299999999999996</v>
      </c>
      <c r="N110" s="5">
        <v>2.3E-2</v>
      </c>
      <c r="Q110" s="60" t="s">
        <v>107</v>
      </c>
      <c r="R110" s="1" t="s">
        <v>93</v>
      </c>
      <c r="S110" s="1"/>
    </row>
    <row r="111" spans="1:25" x14ac:dyDescent="0.3">
      <c r="B111" s="2"/>
      <c r="C111" s="2"/>
      <c r="E111" s="1" t="s">
        <v>98</v>
      </c>
      <c r="F111" s="1" t="s">
        <v>159</v>
      </c>
      <c r="G111" s="1" t="s">
        <v>20</v>
      </c>
      <c r="H111" s="24" t="s">
        <v>89</v>
      </c>
      <c r="I111" s="3" t="s">
        <v>170</v>
      </c>
      <c r="J111" s="16"/>
      <c r="K111" s="5">
        <v>0.91</v>
      </c>
      <c r="L111" s="5">
        <v>0.28999999999999998</v>
      </c>
      <c r="M111" s="5">
        <v>1.35</v>
      </c>
      <c r="N111" s="5">
        <v>0.09</v>
      </c>
      <c r="O111" s="5">
        <v>1.22</v>
      </c>
      <c r="P111" s="5">
        <v>0.44</v>
      </c>
      <c r="Q111" s="60" t="s">
        <v>107</v>
      </c>
      <c r="R111" s="1" t="s">
        <v>44</v>
      </c>
      <c r="S111" s="1"/>
    </row>
    <row r="112" spans="1:25" x14ac:dyDescent="0.3">
      <c r="E112" s="1" t="s">
        <v>98</v>
      </c>
      <c r="F112" s="1" t="s">
        <v>159</v>
      </c>
      <c r="G112" s="1" t="s">
        <v>18</v>
      </c>
      <c r="H112" s="24" t="s">
        <v>89</v>
      </c>
      <c r="I112" s="3" t="s">
        <v>171</v>
      </c>
      <c r="J112" s="16"/>
      <c r="K112" s="5">
        <v>1.1759999999999999</v>
      </c>
      <c r="L112" s="5">
        <v>0.16263455967290591</v>
      </c>
      <c r="M112" s="5">
        <v>0.91450000000000009</v>
      </c>
      <c r="N112" s="5">
        <v>1.3435028842544414E-2</v>
      </c>
      <c r="O112" s="5">
        <v>1.1165</v>
      </c>
      <c r="P112" s="5">
        <v>0.18879751057680721</v>
      </c>
      <c r="Q112" s="60" t="s">
        <v>107</v>
      </c>
      <c r="R112" s="1" t="s">
        <v>46</v>
      </c>
      <c r="S112" s="1"/>
    </row>
    <row r="113" spans="1:19" x14ac:dyDescent="0.3">
      <c r="E113" s="1" t="s">
        <v>98</v>
      </c>
      <c r="F113" s="1" t="s">
        <v>159</v>
      </c>
      <c r="G113" s="1" t="s">
        <v>20</v>
      </c>
      <c r="H113" s="24" t="s">
        <v>89</v>
      </c>
      <c r="I113" s="3" t="s">
        <v>168</v>
      </c>
      <c r="J113" s="16"/>
      <c r="K113" s="5"/>
      <c r="M113" s="5">
        <v>1.32</v>
      </c>
      <c r="N113" s="5">
        <v>0.15</v>
      </c>
      <c r="Q113" s="60" t="s">
        <v>107</v>
      </c>
      <c r="R113" s="1" t="s">
        <v>47</v>
      </c>
      <c r="S113" s="1"/>
    </row>
    <row r="114" spans="1:19" x14ac:dyDescent="0.3">
      <c r="E114" s="1" t="s">
        <v>30</v>
      </c>
      <c r="F114" s="1" t="s">
        <v>159</v>
      </c>
      <c r="G114" s="1" t="s">
        <v>20</v>
      </c>
      <c r="H114" s="1" t="s">
        <v>89</v>
      </c>
      <c r="I114" s="3" t="s">
        <v>168</v>
      </c>
      <c r="J114" s="16"/>
      <c r="K114" s="5">
        <v>1</v>
      </c>
      <c r="M114" s="5">
        <v>1.22</v>
      </c>
      <c r="O114" s="5">
        <v>1.22</v>
      </c>
      <c r="Q114" s="60" t="s">
        <v>107</v>
      </c>
      <c r="R114" s="1" t="s">
        <v>49</v>
      </c>
      <c r="S114" s="1"/>
    </row>
    <row r="115" spans="1:19" x14ac:dyDescent="0.3">
      <c r="E115" s="1" t="s">
        <v>98</v>
      </c>
      <c r="F115" s="1" t="s">
        <v>159</v>
      </c>
      <c r="G115" s="1" t="s">
        <v>20</v>
      </c>
      <c r="H115" s="1" t="s">
        <v>89</v>
      </c>
      <c r="I115" s="3" t="s">
        <v>174</v>
      </c>
      <c r="J115" s="16"/>
      <c r="K115" s="5">
        <v>1</v>
      </c>
      <c r="M115" s="5">
        <v>1.22</v>
      </c>
      <c r="O115" s="5">
        <v>1.22</v>
      </c>
      <c r="P115" s="5" t="s">
        <v>39</v>
      </c>
      <c r="Q115" s="60" t="s">
        <v>107</v>
      </c>
      <c r="R115" s="1" t="s">
        <v>50</v>
      </c>
      <c r="S115" s="1"/>
    </row>
    <row r="116" spans="1:19" x14ac:dyDescent="0.3">
      <c r="B116" s="2"/>
      <c r="C116" s="10"/>
      <c r="E116" s="1" t="s">
        <v>98</v>
      </c>
      <c r="F116" s="1" t="s">
        <v>156</v>
      </c>
      <c r="G116" s="1" t="s">
        <v>14</v>
      </c>
      <c r="H116" s="24" t="s">
        <v>89</v>
      </c>
      <c r="I116" s="3" t="s">
        <v>170</v>
      </c>
      <c r="J116" s="16"/>
      <c r="K116" s="5">
        <v>0.38</v>
      </c>
      <c r="L116" s="5">
        <v>0.12</v>
      </c>
      <c r="M116" s="5">
        <v>1.28</v>
      </c>
      <c r="N116" s="5">
        <v>0.09</v>
      </c>
      <c r="O116" s="5">
        <v>0.49</v>
      </c>
      <c r="P116" s="5">
        <v>0.16</v>
      </c>
      <c r="Q116" s="60" t="s">
        <v>107</v>
      </c>
      <c r="R116" s="1" t="s">
        <v>44</v>
      </c>
      <c r="S116" s="1"/>
    </row>
    <row r="117" spans="1:19" x14ac:dyDescent="0.3">
      <c r="E117" s="1" t="s">
        <v>98</v>
      </c>
      <c r="F117" s="1" t="s">
        <v>156</v>
      </c>
      <c r="G117" s="1" t="s">
        <v>14</v>
      </c>
      <c r="H117" s="24" t="s">
        <v>89</v>
      </c>
      <c r="I117" s="3" t="s">
        <v>163</v>
      </c>
      <c r="J117" s="16"/>
      <c r="K117" s="5">
        <v>0.33</v>
      </c>
      <c r="L117" s="5">
        <v>0.13</v>
      </c>
      <c r="M117" s="5">
        <v>1.1100000000000001</v>
      </c>
      <c r="N117" s="5">
        <v>0.17</v>
      </c>
      <c r="O117" s="5">
        <v>0.36</v>
      </c>
      <c r="P117" s="5">
        <v>0.15</v>
      </c>
      <c r="Q117" s="60" t="s">
        <v>107</v>
      </c>
      <c r="R117" s="1" t="s">
        <v>45</v>
      </c>
      <c r="S117" s="1"/>
    </row>
    <row r="118" spans="1:19" x14ac:dyDescent="0.3">
      <c r="E118" s="1" t="s">
        <v>98</v>
      </c>
      <c r="F118" s="1" t="s">
        <v>156</v>
      </c>
      <c r="G118" s="1" t="s">
        <v>14</v>
      </c>
      <c r="H118" s="24" t="s">
        <v>89</v>
      </c>
      <c r="I118" s="3" t="s">
        <v>163</v>
      </c>
      <c r="J118" s="16"/>
      <c r="K118" s="5">
        <v>0.30599999999999999</v>
      </c>
      <c r="L118" s="5">
        <v>5.3939086013762003E-2</v>
      </c>
      <c r="M118" s="5">
        <v>1.0345</v>
      </c>
      <c r="N118" s="5">
        <v>4.7014279745625998E-2</v>
      </c>
      <c r="O118" s="5">
        <v>0.316</v>
      </c>
      <c r="P118" s="5">
        <v>5.2932031889961997E-2</v>
      </c>
      <c r="Q118" s="60" t="s">
        <v>107</v>
      </c>
      <c r="R118" s="1" t="s">
        <v>162</v>
      </c>
      <c r="S118" s="1"/>
    </row>
    <row r="119" spans="1:19" x14ac:dyDescent="0.3">
      <c r="E119" s="1" t="s">
        <v>98</v>
      </c>
      <c r="F119" s="1" t="s">
        <v>158</v>
      </c>
      <c r="G119" s="1" t="s">
        <v>13</v>
      </c>
      <c r="H119" s="24" t="s">
        <v>89</v>
      </c>
      <c r="I119" s="3" t="s">
        <v>164</v>
      </c>
      <c r="J119" s="16"/>
      <c r="K119" s="5">
        <v>0.31</v>
      </c>
      <c r="L119" s="5">
        <v>7.0000000000000007E-2</v>
      </c>
      <c r="M119" s="5">
        <v>1.1200000000000001</v>
      </c>
      <c r="N119" s="5">
        <v>0.08</v>
      </c>
      <c r="O119" s="5">
        <v>0.34</v>
      </c>
      <c r="P119" s="5">
        <v>7.0000000000000007E-2</v>
      </c>
      <c r="Q119" s="60" t="s">
        <v>107</v>
      </c>
      <c r="R119" s="1" t="s">
        <v>42</v>
      </c>
      <c r="S119" s="1"/>
    </row>
    <row r="120" spans="1:19" x14ac:dyDescent="0.3">
      <c r="J120" s="23" t="s">
        <v>32</v>
      </c>
      <c r="K120" s="14">
        <f t="shared" ref="K120:P120" si="10">AVERAGE(K106:K119)</f>
        <v>0.63173076923076921</v>
      </c>
      <c r="L120" s="14">
        <f t="shared" si="10"/>
        <v>0.13023345763370167</v>
      </c>
      <c r="M120" s="14">
        <f t="shared" si="10"/>
        <v>1.1284285714285716</v>
      </c>
      <c r="N120" s="14">
        <f t="shared" si="10"/>
        <v>7.1672966126722207E-2</v>
      </c>
      <c r="O120" s="14">
        <f t="shared" si="10"/>
        <v>0.7134166666666667</v>
      </c>
      <c r="P120" s="14">
        <f t="shared" si="10"/>
        <v>0.16859888533930334</v>
      </c>
      <c r="Q120" s="60"/>
      <c r="R120" s="1"/>
      <c r="S120" s="1"/>
    </row>
    <row r="121" spans="1:19" x14ac:dyDescent="0.3">
      <c r="J121" s="16"/>
      <c r="K121" s="5"/>
      <c r="Q121" s="60"/>
      <c r="R121" s="1"/>
      <c r="S121" s="1"/>
    </row>
    <row r="122" spans="1:19" x14ac:dyDescent="0.3">
      <c r="J122" s="16"/>
      <c r="K122" s="5"/>
      <c r="Q122" s="60"/>
      <c r="R122" s="1"/>
      <c r="S122" s="1"/>
    </row>
    <row r="123" spans="1:19" x14ac:dyDescent="0.3">
      <c r="A123" s="1" t="s">
        <v>153</v>
      </c>
      <c r="B123" s="2" t="s">
        <v>5</v>
      </c>
      <c r="C123" s="10" t="s">
        <v>152</v>
      </c>
      <c r="D123" s="1" t="s">
        <v>78</v>
      </c>
      <c r="E123" s="1" t="s">
        <v>88</v>
      </c>
      <c r="F123" s="1" t="s">
        <v>91</v>
      </c>
      <c r="G123" s="1" t="s">
        <v>92</v>
      </c>
      <c r="H123" s="24" t="s">
        <v>89</v>
      </c>
      <c r="I123" s="3" t="s">
        <v>90</v>
      </c>
      <c r="J123" s="16"/>
      <c r="K123" s="5">
        <v>0.62</v>
      </c>
      <c r="L123" s="5">
        <v>9.2999999999999999E-2</v>
      </c>
      <c r="Q123" s="60" t="s">
        <v>100</v>
      </c>
      <c r="R123" s="1" t="s">
        <v>185</v>
      </c>
      <c r="S123" s="1"/>
    </row>
    <row r="124" spans="1:19" x14ac:dyDescent="0.3">
      <c r="J124" s="23" t="s">
        <v>32</v>
      </c>
      <c r="K124" s="14">
        <f>AVERAGE(K123)</f>
        <v>0.62</v>
      </c>
      <c r="L124" s="14">
        <f t="shared" ref="L124" si="11">AVERAGE(L123)</f>
        <v>9.2999999999999999E-2</v>
      </c>
      <c r="M124" s="14"/>
      <c r="N124" s="14"/>
      <c r="O124" s="14"/>
      <c r="P124" s="14"/>
      <c r="Q124" s="60"/>
      <c r="S124" s="1"/>
    </row>
    <row r="125" spans="1:19" x14ac:dyDescent="0.3">
      <c r="J125" s="16"/>
      <c r="K125" s="5"/>
      <c r="Q125" s="60"/>
      <c r="R125" s="1"/>
      <c r="S125" s="1"/>
    </row>
    <row r="126" spans="1:19" x14ac:dyDescent="0.3">
      <c r="J126" s="16"/>
      <c r="K126" s="5"/>
      <c r="Q126" s="60"/>
      <c r="R126" s="1"/>
      <c r="S126" s="1"/>
    </row>
    <row r="127" spans="1:19" x14ac:dyDescent="0.3">
      <c r="A127" s="1" t="s">
        <v>77</v>
      </c>
      <c r="B127" s="2" t="s">
        <v>5</v>
      </c>
      <c r="C127" s="10" t="s">
        <v>6</v>
      </c>
      <c r="D127" s="1" t="s">
        <v>78</v>
      </c>
      <c r="E127" s="1" t="s">
        <v>98</v>
      </c>
      <c r="F127" s="1" t="s">
        <v>156</v>
      </c>
      <c r="G127" s="1" t="s">
        <v>21</v>
      </c>
      <c r="H127" s="24" t="s">
        <v>89</v>
      </c>
      <c r="I127" s="3" t="s">
        <v>168</v>
      </c>
      <c r="J127" s="16"/>
      <c r="K127" s="5"/>
      <c r="M127" s="5">
        <v>1.5</v>
      </c>
      <c r="N127" s="5">
        <v>0.26</v>
      </c>
      <c r="Q127" s="60" t="s">
        <v>107</v>
      </c>
      <c r="R127" s="1" t="s">
        <v>47</v>
      </c>
      <c r="S127" s="1"/>
    </row>
    <row r="128" spans="1:19" x14ac:dyDescent="0.3">
      <c r="E128" s="1" t="s">
        <v>36</v>
      </c>
      <c r="F128" s="1" t="s">
        <v>91</v>
      </c>
      <c r="G128" s="1" t="s">
        <v>175</v>
      </c>
      <c r="H128" s="24" t="s">
        <v>89</v>
      </c>
      <c r="I128" s="3" t="s">
        <v>176</v>
      </c>
      <c r="J128" s="16"/>
      <c r="K128" s="5">
        <v>0.95</v>
      </c>
      <c r="L128" s="5">
        <v>0.18</v>
      </c>
      <c r="Q128" s="60" t="s">
        <v>107</v>
      </c>
      <c r="R128" s="1" t="s">
        <v>55</v>
      </c>
    </row>
    <row r="129" spans="5:19" x14ac:dyDescent="0.3">
      <c r="E129" s="1" t="s">
        <v>88</v>
      </c>
      <c r="F129" s="1" t="s">
        <v>91</v>
      </c>
      <c r="G129" s="1" t="s">
        <v>111</v>
      </c>
      <c r="H129" s="1" t="s">
        <v>109</v>
      </c>
      <c r="I129" s="3" t="s">
        <v>110</v>
      </c>
      <c r="J129" s="16"/>
      <c r="K129" s="5">
        <v>1.4100000000000001</v>
      </c>
      <c r="L129" s="5">
        <v>0.185</v>
      </c>
      <c r="Q129" s="60" t="s">
        <v>107</v>
      </c>
      <c r="R129" s="1" t="s">
        <v>93</v>
      </c>
    </row>
    <row r="130" spans="5:19" x14ac:dyDescent="0.3">
      <c r="J130" s="23" t="s">
        <v>32</v>
      </c>
      <c r="K130" s="14">
        <f>AVERAGE(K127:K129)</f>
        <v>1.1800000000000002</v>
      </c>
      <c r="L130" s="14">
        <f t="shared" ref="L130:N130" si="12">AVERAGE(L127:L129)</f>
        <v>0.1825</v>
      </c>
      <c r="M130" s="14">
        <f t="shared" si="12"/>
        <v>1.5</v>
      </c>
      <c r="N130" s="14">
        <f t="shared" si="12"/>
        <v>0.26</v>
      </c>
      <c r="O130" s="14"/>
      <c r="P130" s="14"/>
      <c r="Q130" s="3"/>
      <c r="R130" s="1"/>
      <c r="S130" s="1"/>
    </row>
    <row r="132" spans="5:19" x14ac:dyDescent="0.3">
      <c r="F132" s="20"/>
      <c r="K132" s="27" t="s">
        <v>67</v>
      </c>
      <c r="L132" s="5" t="s">
        <v>143</v>
      </c>
      <c r="M132" s="27" t="s">
        <v>68</v>
      </c>
      <c r="N132" s="5" t="s">
        <v>143</v>
      </c>
      <c r="O132" s="27" t="s">
        <v>69</v>
      </c>
      <c r="P132" s="5" t="s">
        <v>143</v>
      </c>
    </row>
    <row r="133" spans="5:19" x14ac:dyDescent="0.3">
      <c r="H133" s="20"/>
      <c r="J133" s="31" t="s">
        <v>188</v>
      </c>
      <c r="K133" s="32">
        <f>AVERAGE(K130,K124,K120,K103,K93,K86,K81,K77,K73,K66,K51,K46, K41,K37,K21,K6)</f>
        <v>1.9016387318220396</v>
      </c>
      <c r="L133" s="32">
        <f t="shared" ref="L133:P133" si="13">AVERAGE(L130,L124,L120,L103,L93,L86,L81,L77,L73,L66,L51,L46, L41,L37,L21,L6)</f>
        <v>0.3402217044675982</v>
      </c>
      <c r="M133" s="32">
        <f t="shared" si="13"/>
        <v>1.4680238095238096</v>
      </c>
      <c r="N133" s="32">
        <f t="shared" si="13"/>
        <v>0.15177268183665579</v>
      </c>
      <c r="O133" s="32">
        <f t="shared" si="13"/>
        <v>2.5420833333333337</v>
      </c>
      <c r="P133" s="32">
        <f t="shared" si="13"/>
        <v>0.31369764600384803</v>
      </c>
    </row>
    <row r="134" spans="5:19" x14ac:dyDescent="0.3">
      <c r="J134" s="31" t="s">
        <v>189</v>
      </c>
      <c r="K134" s="32">
        <f>AVERAGE(K130,K124,K120,K103,K46,K41,K37,K21,K6)</f>
        <v>0.90074185074185076</v>
      </c>
      <c r="L134" s="32">
        <f t="shared" ref="L134:P134" si="14">AVERAGE(L130,L124,L120,L103,L46,L41,L37,L21,L6)</f>
        <v>0.14558687587047658</v>
      </c>
      <c r="M134" s="32">
        <f t="shared" si="14"/>
        <v>1.35987074829932</v>
      </c>
      <c r="N134" s="32">
        <f t="shared" si="14"/>
        <v>0.11793315550820765</v>
      </c>
      <c r="O134" s="32">
        <f t="shared" si="14"/>
        <v>0.78124999999999989</v>
      </c>
      <c r="P134" s="32">
        <f t="shared" si="14"/>
        <v>0.17433848297047361</v>
      </c>
    </row>
    <row r="135" spans="5:19" x14ac:dyDescent="0.3">
      <c r="J135" s="31" t="s">
        <v>190</v>
      </c>
      <c r="K135" s="32">
        <f t="shared" ref="K135:P135" si="15">AVERAGE(K93,K86,K81,K77,K73,K66,K51)</f>
        <v>3.1885061503537111</v>
      </c>
      <c r="L135" s="32">
        <f t="shared" si="15"/>
        <v>0.59046648409246905</v>
      </c>
      <c r="M135" s="32">
        <f t="shared" si="15"/>
        <v>1.6572916666666666</v>
      </c>
      <c r="N135" s="32">
        <f t="shared" si="15"/>
        <v>0.20253197132932807</v>
      </c>
      <c r="O135" s="32">
        <f t="shared" si="15"/>
        <v>4.743125</v>
      </c>
      <c r="P135" s="32">
        <f t="shared" si="15"/>
        <v>0.4878965997955661</v>
      </c>
    </row>
    <row r="136" spans="5:19" x14ac:dyDescent="0.3">
      <c r="J136" s="31" t="s">
        <v>195</v>
      </c>
      <c r="K136" s="32">
        <f>AVERAGE(K6)</f>
        <v>0.98999999999999988</v>
      </c>
      <c r="L136" s="32">
        <f>AVERAGE(L6)</f>
        <v>7.3999999999999996E-2</v>
      </c>
      <c r="M136" s="32">
        <f>AVERAGE(M6)</f>
        <v>1.63</v>
      </c>
      <c r="N136" s="32"/>
      <c r="O136" s="32"/>
      <c r="P136" s="32"/>
    </row>
    <row r="137" spans="5:19" x14ac:dyDescent="0.3">
      <c r="J137" s="31" t="s">
        <v>194</v>
      </c>
      <c r="K137" s="32">
        <f>AVERAGE(K46,K41,K37,K21)</f>
        <v>0.94320075757575761</v>
      </c>
      <c r="L137" s="32">
        <f t="shared" ref="L137:P137" si="16">AVERAGE(L46,L41,L37,L21)</f>
        <v>0.16014782058586116</v>
      </c>
      <c r="M137" s="32">
        <f t="shared" si="16"/>
        <v>1.3702222222222222</v>
      </c>
      <c r="N137" s="32">
        <f t="shared" si="16"/>
        <v>9.9753100085285665E-2</v>
      </c>
      <c r="O137" s="32">
        <f t="shared" si="16"/>
        <v>0.85538888888888887</v>
      </c>
      <c r="P137" s="32">
        <f t="shared" si="16"/>
        <v>0.17769784317102155</v>
      </c>
    </row>
    <row r="138" spans="5:19" x14ac:dyDescent="0.3">
      <c r="J138" s="31" t="s">
        <v>193</v>
      </c>
      <c r="K138" s="32">
        <f t="shared" ref="K138:P138" si="17">AVERAGE(K93,K86,K81,K77,K73,K66,K51)</f>
        <v>3.1885061503537111</v>
      </c>
      <c r="L138" s="32">
        <f t="shared" si="17"/>
        <v>0.59046648409246905</v>
      </c>
      <c r="M138" s="32">
        <f t="shared" si="17"/>
        <v>1.6572916666666666</v>
      </c>
      <c r="N138" s="32">
        <f t="shared" si="17"/>
        <v>0.20253197132932807</v>
      </c>
      <c r="O138" s="32">
        <f t="shared" si="17"/>
        <v>4.743125</v>
      </c>
      <c r="P138" s="32">
        <f t="shared" si="17"/>
        <v>0.4878965997955661</v>
      </c>
    </row>
    <row r="139" spans="5:19" x14ac:dyDescent="0.3">
      <c r="J139" s="31" t="s">
        <v>192</v>
      </c>
      <c r="K139" s="32">
        <f>AVERAGE(K120,K103)</f>
        <v>0.77193681318681318</v>
      </c>
      <c r="L139" s="32">
        <f t="shared" ref="L139:P139" si="18">AVERAGE(L120,L103)</f>
        <v>0.16009530024542229</v>
      </c>
      <c r="M139" s="32">
        <f t="shared" si="18"/>
        <v>1.139214285714286</v>
      </c>
      <c r="N139" s="32">
        <f t="shared" si="18"/>
        <v>7.4169816396694441E-2</v>
      </c>
      <c r="O139" s="32">
        <f t="shared" si="18"/>
        <v>0.67004166666666665</v>
      </c>
      <c r="P139" s="32">
        <f t="shared" si="18"/>
        <v>0.16929944266965169</v>
      </c>
    </row>
    <row r="140" spans="5:19" x14ac:dyDescent="0.3">
      <c r="J140" s="31" t="s">
        <v>191</v>
      </c>
      <c r="K140" s="32">
        <f>AVERAGE(K130,K124)</f>
        <v>0.90000000000000013</v>
      </c>
      <c r="L140" s="32">
        <f>AVERAGE(L130,L124)</f>
        <v>0.13774999999999998</v>
      </c>
      <c r="M140" s="32">
        <f>AVERAGE(M130,M124)</f>
        <v>1.5</v>
      </c>
      <c r="N140" s="32">
        <f>AVERAGE(N130,N124)</f>
        <v>0.26</v>
      </c>
      <c r="O140" s="32"/>
      <c r="P140" s="32"/>
    </row>
    <row r="147" spans="15:15" x14ac:dyDescent="0.3">
      <c r="O147" s="16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9EF1-546E-43F5-8404-35EB4C988223}">
  <dimension ref="A1:J138"/>
  <sheetViews>
    <sheetView workbookViewId="0">
      <selection activeCell="I88" sqref="I88"/>
    </sheetView>
  </sheetViews>
  <sheetFormatPr defaultColWidth="8.88671875" defaultRowHeight="14.4" x14ac:dyDescent="0.3"/>
  <cols>
    <col min="2" max="2" width="23.44140625" customWidth="1"/>
    <col min="3" max="3" width="12.21875" customWidth="1"/>
    <col min="4" max="4" width="15.33203125" customWidth="1"/>
    <col min="5" max="5" width="25" customWidth="1"/>
    <col min="6" max="6" width="23.6640625" customWidth="1"/>
    <col min="8" max="8" width="22" customWidth="1"/>
    <col min="10" max="10" width="30" customWidth="1"/>
  </cols>
  <sheetData>
    <row r="1" spans="1:10" x14ac:dyDescent="0.3">
      <c r="A1" s="18" t="s">
        <v>379</v>
      </c>
      <c r="B1" s="18"/>
      <c r="C1" s="18"/>
      <c r="D1" s="18"/>
    </row>
    <row r="2" spans="1:10" ht="15" thickBot="1" x14ac:dyDescent="0.35">
      <c r="A2" s="9"/>
      <c r="B2" s="9"/>
      <c r="C2" s="9"/>
      <c r="D2" s="9"/>
    </row>
    <row r="3" spans="1:10" x14ac:dyDescent="0.3">
      <c r="A3" s="34" t="s">
        <v>213</v>
      </c>
      <c r="B3" s="35" t="s">
        <v>214</v>
      </c>
      <c r="C3" s="35" t="s">
        <v>25</v>
      </c>
      <c r="D3" s="35" t="s">
        <v>66</v>
      </c>
      <c r="E3" s="36" t="s">
        <v>215</v>
      </c>
      <c r="F3" s="37" t="s">
        <v>216</v>
      </c>
      <c r="G3" s="37" t="s">
        <v>217</v>
      </c>
      <c r="H3" s="37" t="s">
        <v>218</v>
      </c>
      <c r="I3" s="37" t="s">
        <v>217</v>
      </c>
      <c r="J3" s="37" t="s">
        <v>219</v>
      </c>
    </row>
    <row r="4" spans="1:10" x14ac:dyDescent="0.3">
      <c r="A4" s="38" t="s">
        <v>220</v>
      </c>
      <c r="B4" s="39" t="s">
        <v>221</v>
      </c>
      <c r="C4" s="39"/>
      <c r="D4" s="40" t="s">
        <v>222</v>
      </c>
      <c r="E4" s="41">
        <v>1</v>
      </c>
      <c r="F4" s="42">
        <f>'Coral calcification metrics'!K135</f>
        <v>3.1885061503537111</v>
      </c>
      <c r="G4" s="42">
        <f>'Coral calcification metrics'!L135</f>
        <v>0.59046648409246905</v>
      </c>
      <c r="H4" s="42">
        <f>'Coral calcification metrics'!M135</f>
        <v>1.6572916666666666</v>
      </c>
      <c r="I4" s="42">
        <f>'Coral calcification metrics'!N135</f>
        <v>0.20253197132932807</v>
      </c>
      <c r="J4" s="43">
        <v>0.36399999999999999</v>
      </c>
    </row>
    <row r="5" spans="1:10" x14ac:dyDescent="0.3">
      <c r="A5" s="38" t="s">
        <v>223</v>
      </c>
      <c r="B5" s="39" t="s">
        <v>221</v>
      </c>
      <c r="C5" s="44"/>
      <c r="D5" s="40" t="s">
        <v>224</v>
      </c>
      <c r="E5" s="41">
        <v>1</v>
      </c>
      <c r="F5" s="42">
        <v>1.1068666666666667</v>
      </c>
      <c r="G5" s="42">
        <v>0.10277866185805953</v>
      </c>
      <c r="H5" s="42">
        <v>1.2112986674547761</v>
      </c>
      <c r="I5" s="42">
        <v>0.20455650074987747</v>
      </c>
      <c r="J5" s="43">
        <v>0.214</v>
      </c>
    </row>
    <row r="6" spans="1:10" x14ac:dyDescent="0.3">
      <c r="A6" s="38" t="s">
        <v>225</v>
      </c>
      <c r="B6" s="39" t="s">
        <v>221</v>
      </c>
      <c r="C6" s="44"/>
      <c r="D6" s="40" t="s">
        <v>226</v>
      </c>
      <c r="E6" s="41">
        <v>1</v>
      </c>
      <c r="F6" s="42">
        <v>1.2140011731951612</v>
      </c>
      <c r="G6" s="42">
        <v>0.32200615498361901</v>
      </c>
      <c r="H6" s="42">
        <v>1.4451752379316014</v>
      </c>
      <c r="I6" s="42">
        <v>0.29429204835844774</v>
      </c>
      <c r="J6" s="43"/>
    </row>
    <row r="7" spans="1:10" x14ac:dyDescent="0.3">
      <c r="A7" s="38" t="s">
        <v>227</v>
      </c>
      <c r="B7" s="39" t="s">
        <v>221</v>
      </c>
      <c r="C7" s="44"/>
      <c r="D7" s="40" t="s">
        <v>228</v>
      </c>
      <c r="E7" s="41">
        <v>1</v>
      </c>
      <c r="F7" s="42">
        <v>2.2966219024782268</v>
      </c>
      <c r="G7" s="42">
        <v>0.51767610011500143</v>
      </c>
      <c r="H7" s="42">
        <v>1.3963053641313035</v>
      </c>
      <c r="I7" s="42">
        <v>0.2643549059947814</v>
      </c>
      <c r="J7" s="43"/>
    </row>
    <row r="8" spans="1:10" x14ac:dyDescent="0.3">
      <c r="A8" s="38" t="s">
        <v>229</v>
      </c>
      <c r="B8" s="39" t="s">
        <v>221</v>
      </c>
      <c r="C8" s="44"/>
      <c r="D8" s="40" t="s">
        <v>230</v>
      </c>
      <c r="E8" s="41">
        <v>1</v>
      </c>
      <c r="F8" s="42">
        <f>'Coral calcification metrics'!K134</f>
        <v>0.90074185074185076</v>
      </c>
      <c r="G8" s="42">
        <f>'Coral calcification metrics'!L134</f>
        <v>0.14558687587047658</v>
      </c>
      <c r="H8" s="42">
        <f>'Coral calcification metrics'!M134</f>
        <v>1.35987074829932</v>
      </c>
      <c r="I8" s="42">
        <f>'Coral calcification metrics'!N134</f>
        <v>0.11793315550820765</v>
      </c>
      <c r="J8" s="43"/>
    </row>
    <row r="9" spans="1:10" x14ac:dyDescent="0.3">
      <c r="A9" s="38" t="s">
        <v>231</v>
      </c>
      <c r="B9" s="39" t="s">
        <v>221</v>
      </c>
      <c r="C9" s="44"/>
      <c r="D9" s="40" t="s">
        <v>232</v>
      </c>
      <c r="E9" s="41">
        <v>1</v>
      </c>
      <c r="F9" s="42">
        <v>2.2966219024782268</v>
      </c>
      <c r="G9" s="42">
        <v>0.51767610011500143</v>
      </c>
      <c r="H9" s="42">
        <v>1.3963053641313035</v>
      </c>
      <c r="I9" s="42">
        <v>0.2643549059947814</v>
      </c>
      <c r="J9" s="43"/>
    </row>
    <row r="10" spans="1:10" x14ac:dyDescent="0.3">
      <c r="A10" s="38" t="s">
        <v>233</v>
      </c>
      <c r="B10" s="39" t="s">
        <v>221</v>
      </c>
      <c r="C10" s="44"/>
      <c r="D10" s="40" t="s">
        <v>234</v>
      </c>
      <c r="E10" s="41">
        <v>1</v>
      </c>
      <c r="F10" s="42">
        <f>'Coral calcification metrics'!K134</f>
        <v>0.90074185074185076</v>
      </c>
      <c r="G10" s="42">
        <f>'Coral calcification metrics'!L134</f>
        <v>0.14558687587047658</v>
      </c>
      <c r="H10" s="42">
        <f>'Coral calcification metrics'!M134</f>
        <v>1.35987074829932</v>
      </c>
      <c r="I10" s="42">
        <f>'Coral calcification metrics'!N134</f>
        <v>0.11793315550820765</v>
      </c>
      <c r="J10" s="43">
        <v>0.33800000000000002</v>
      </c>
    </row>
    <row r="11" spans="1:10" x14ac:dyDescent="0.3">
      <c r="A11" s="45"/>
      <c r="B11" s="46"/>
      <c r="C11" s="46"/>
      <c r="D11" s="47"/>
      <c r="E11" s="41"/>
      <c r="F11" s="42"/>
      <c r="G11" s="42"/>
      <c r="H11" s="42"/>
      <c r="I11" s="42"/>
      <c r="J11" s="43"/>
    </row>
    <row r="12" spans="1:10" x14ac:dyDescent="0.3">
      <c r="A12" s="48" t="s">
        <v>235</v>
      </c>
      <c r="B12" s="39" t="s">
        <v>236</v>
      </c>
      <c r="C12" s="44"/>
      <c r="D12" s="40" t="s">
        <v>237</v>
      </c>
      <c r="E12" s="41">
        <v>1</v>
      </c>
      <c r="F12" s="49"/>
      <c r="G12" s="49"/>
      <c r="H12" s="49"/>
      <c r="I12" s="49"/>
      <c r="J12" s="50"/>
    </row>
    <row r="13" spans="1:10" x14ac:dyDescent="0.3">
      <c r="A13" s="48" t="s">
        <v>238</v>
      </c>
      <c r="B13" s="39" t="s">
        <v>239</v>
      </c>
      <c r="C13" s="44"/>
      <c r="D13" s="40" t="s">
        <v>237</v>
      </c>
      <c r="E13" s="41">
        <v>1</v>
      </c>
      <c r="F13" s="49"/>
      <c r="G13" s="49"/>
      <c r="H13" s="49"/>
      <c r="I13" s="49"/>
      <c r="J13" s="50"/>
    </row>
    <row r="14" spans="1:10" x14ac:dyDescent="0.3">
      <c r="A14" s="48" t="s">
        <v>240</v>
      </c>
      <c r="B14" s="39" t="s">
        <v>241</v>
      </c>
      <c r="C14" s="44"/>
      <c r="D14" s="40" t="s">
        <v>237</v>
      </c>
      <c r="E14" s="41">
        <v>1</v>
      </c>
      <c r="F14" s="50"/>
      <c r="G14" s="49"/>
      <c r="H14" s="50"/>
      <c r="I14" s="49"/>
      <c r="J14" s="50"/>
    </row>
    <row r="15" spans="1:10" x14ac:dyDescent="0.3">
      <c r="A15" s="48" t="s">
        <v>242</v>
      </c>
      <c r="B15" s="39" t="s">
        <v>243</v>
      </c>
      <c r="C15" s="44"/>
      <c r="D15" s="40" t="s">
        <v>242</v>
      </c>
      <c r="E15" s="41">
        <v>1</v>
      </c>
      <c r="F15" s="43">
        <f>'CCA calcification metrics'!F11</f>
        <v>0.17757142857142855</v>
      </c>
      <c r="G15" s="43">
        <f>'CCA calcification metrics'!G11</f>
        <v>7.6999999999999999E-2</v>
      </c>
      <c r="H15" s="43">
        <v>1</v>
      </c>
      <c r="I15" s="42"/>
      <c r="J15" s="43"/>
    </row>
    <row r="16" spans="1:10" x14ac:dyDescent="0.3">
      <c r="A16" s="48" t="s">
        <v>244</v>
      </c>
      <c r="B16" s="39" t="s">
        <v>245</v>
      </c>
      <c r="C16" s="44"/>
      <c r="D16" s="40" t="s">
        <v>237</v>
      </c>
      <c r="E16" s="41">
        <v>1</v>
      </c>
      <c r="F16" s="50"/>
      <c r="G16" s="49"/>
      <c r="H16" s="49"/>
      <c r="I16" s="49"/>
      <c r="J16" s="50"/>
    </row>
    <row r="17" spans="1:10" x14ac:dyDescent="0.3">
      <c r="A17" s="48" t="s">
        <v>246</v>
      </c>
      <c r="B17" s="39" t="s">
        <v>247</v>
      </c>
      <c r="C17" s="44"/>
      <c r="D17" s="40" t="s">
        <v>237</v>
      </c>
      <c r="E17" s="41">
        <v>1</v>
      </c>
      <c r="F17" s="49"/>
      <c r="G17" s="49"/>
      <c r="H17" s="49"/>
      <c r="I17" s="49"/>
      <c r="J17" s="50"/>
    </row>
    <row r="18" spans="1:10" x14ac:dyDescent="0.3">
      <c r="A18" s="48" t="s">
        <v>248</v>
      </c>
      <c r="B18" s="44" t="s">
        <v>249</v>
      </c>
      <c r="C18" s="44" t="s">
        <v>250</v>
      </c>
      <c r="D18" s="40" t="s">
        <v>251</v>
      </c>
      <c r="E18" s="41">
        <v>1</v>
      </c>
      <c r="F18" s="42">
        <v>0.91899999999999993</v>
      </c>
      <c r="G18" s="42">
        <v>0.51310492754081671</v>
      </c>
      <c r="H18" s="42">
        <v>1.99</v>
      </c>
      <c r="I18" s="42">
        <v>0</v>
      </c>
      <c r="J18" s="43"/>
    </row>
    <row r="19" spans="1:10" x14ac:dyDescent="0.3">
      <c r="A19" s="51" t="s">
        <v>252</v>
      </c>
      <c r="B19" s="52" t="s">
        <v>249</v>
      </c>
      <c r="C19" s="52" t="s">
        <v>253</v>
      </c>
      <c r="D19" s="51" t="s">
        <v>251</v>
      </c>
      <c r="E19" s="41">
        <v>1</v>
      </c>
      <c r="F19" s="42">
        <v>0.91899999999999993</v>
      </c>
      <c r="G19" s="42">
        <v>0.51310492754081671</v>
      </c>
      <c r="H19" s="42">
        <v>1.99</v>
      </c>
      <c r="I19" s="42">
        <v>0</v>
      </c>
      <c r="J19" s="43"/>
    </row>
    <row r="20" spans="1:10" x14ac:dyDescent="0.3">
      <c r="A20" s="51" t="s">
        <v>254</v>
      </c>
      <c r="B20" s="52" t="s">
        <v>249</v>
      </c>
      <c r="C20" s="52" t="s">
        <v>255</v>
      </c>
      <c r="D20" s="51" t="s">
        <v>251</v>
      </c>
      <c r="E20" s="41">
        <v>1</v>
      </c>
      <c r="F20" s="42">
        <v>0.91899999999999993</v>
      </c>
      <c r="G20" s="42">
        <v>0.51310492754081671</v>
      </c>
      <c r="H20" s="42">
        <v>1.99</v>
      </c>
      <c r="I20" s="42">
        <v>0</v>
      </c>
      <c r="J20" s="43"/>
    </row>
    <row r="21" spans="1:10" x14ac:dyDescent="0.3">
      <c r="A21" s="51" t="s">
        <v>256</v>
      </c>
      <c r="B21" s="51" t="s">
        <v>257</v>
      </c>
      <c r="C21" s="52"/>
      <c r="D21" s="51" t="s">
        <v>237</v>
      </c>
      <c r="E21" s="41">
        <v>1</v>
      </c>
      <c r="F21" s="49"/>
      <c r="G21" s="49"/>
      <c r="H21" s="49"/>
      <c r="I21" s="49"/>
      <c r="J21" s="50"/>
    </row>
    <row r="22" spans="1:10" x14ac:dyDescent="0.3">
      <c r="A22" s="51" t="s">
        <v>145</v>
      </c>
      <c r="B22" s="52" t="s">
        <v>87</v>
      </c>
      <c r="C22" s="52" t="s">
        <v>258</v>
      </c>
      <c r="D22" s="51" t="s">
        <v>234</v>
      </c>
      <c r="E22" s="41">
        <v>1</v>
      </c>
      <c r="F22" s="42">
        <f>'Coral calcification metrics'!K6</f>
        <v>0.98999999999999988</v>
      </c>
      <c r="G22" s="42">
        <f>'Coral calcification metrics'!L6</f>
        <v>7.3999999999999996E-2</v>
      </c>
      <c r="H22" s="42">
        <f>'Coral calcification metrics'!M6</f>
        <v>1.63</v>
      </c>
      <c r="I22" s="42">
        <f>'Coral calcification metrics'!N6</f>
        <v>0</v>
      </c>
      <c r="J22" s="43">
        <v>0.33800000000000002</v>
      </c>
    </row>
    <row r="23" spans="1:10" x14ac:dyDescent="0.3">
      <c r="A23" s="51" t="s">
        <v>259</v>
      </c>
      <c r="B23" s="52" t="s">
        <v>87</v>
      </c>
      <c r="C23" s="52" t="s">
        <v>258</v>
      </c>
      <c r="D23" s="51" t="s">
        <v>226</v>
      </c>
      <c r="E23" s="41">
        <v>1</v>
      </c>
      <c r="F23" s="42">
        <v>1.2140011731951612</v>
      </c>
      <c r="G23" s="42">
        <v>0.32200615498361901</v>
      </c>
      <c r="H23" s="42">
        <v>1.4451752379316014</v>
      </c>
      <c r="I23" s="42">
        <v>0.29429204835844774</v>
      </c>
      <c r="J23" s="43"/>
    </row>
    <row r="24" spans="1:10" x14ac:dyDescent="0.3">
      <c r="A24" s="51" t="s">
        <v>260</v>
      </c>
      <c r="B24" s="52" t="s">
        <v>261</v>
      </c>
      <c r="C24" s="52" t="s">
        <v>262</v>
      </c>
      <c r="D24" s="51" t="s">
        <v>263</v>
      </c>
      <c r="E24" s="41">
        <v>1</v>
      </c>
      <c r="F24" s="42">
        <v>2.2966219024782268</v>
      </c>
      <c r="G24" s="42">
        <v>0.51767610011500143</v>
      </c>
      <c r="H24" s="42">
        <v>1.3963053641313035</v>
      </c>
      <c r="I24" s="42">
        <v>0.2643549059947814</v>
      </c>
      <c r="J24" s="43"/>
    </row>
    <row r="25" spans="1:10" x14ac:dyDescent="0.3">
      <c r="A25" s="51" t="s">
        <v>264</v>
      </c>
      <c r="B25" s="52" t="s">
        <v>261</v>
      </c>
      <c r="C25" s="52" t="s">
        <v>265</v>
      </c>
      <c r="D25" s="51" t="s">
        <v>226</v>
      </c>
      <c r="E25" s="41">
        <v>1</v>
      </c>
      <c r="F25" s="42">
        <v>1.2140011731951612</v>
      </c>
      <c r="G25" s="42">
        <v>0.32200615498361901</v>
      </c>
      <c r="H25" s="42">
        <v>1.4451752379316014</v>
      </c>
      <c r="I25" s="42">
        <v>0.29429204835844774</v>
      </c>
      <c r="J25" s="43"/>
    </row>
    <row r="26" spans="1:10" x14ac:dyDescent="0.3">
      <c r="A26" s="51" t="s">
        <v>266</v>
      </c>
      <c r="B26" s="51" t="s">
        <v>267</v>
      </c>
      <c r="C26" s="52"/>
      <c r="D26" s="51" t="s">
        <v>237</v>
      </c>
      <c r="E26" s="41">
        <v>1</v>
      </c>
      <c r="F26" s="49"/>
      <c r="G26" s="49"/>
      <c r="H26" s="49"/>
      <c r="I26" s="49"/>
      <c r="J26" s="50"/>
    </row>
    <row r="27" spans="1:10" x14ac:dyDescent="0.3">
      <c r="A27" s="51" t="s">
        <v>268</v>
      </c>
      <c r="B27" s="51" t="s">
        <v>269</v>
      </c>
      <c r="C27" s="52"/>
      <c r="D27" s="51" t="s">
        <v>237</v>
      </c>
      <c r="E27" s="41">
        <v>1</v>
      </c>
      <c r="F27" s="49"/>
      <c r="G27" s="49"/>
      <c r="H27" s="49"/>
      <c r="I27" s="49"/>
      <c r="J27" s="50"/>
    </row>
    <row r="28" spans="1:10" x14ac:dyDescent="0.3">
      <c r="A28" s="51" t="s">
        <v>270</v>
      </c>
      <c r="B28" s="51" t="s">
        <v>271</v>
      </c>
      <c r="C28" s="52"/>
      <c r="D28" s="51" t="s">
        <v>242</v>
      </c>
      <c r="E28" s="41">
        <v>1</v>
      </c>
      <c r="F28" s="43">
        <v>3.5750000000000004E-2</v>
      </c>
      <c r="G28" s="42">
        <v>3.4718253741470688E-2</v>
      </c>
      <c r="H28" s="43">
        <v>1</v>
      </c>
      <c r="I28" s="42"/>
      <c r="J28" s="43"/>
    </row>
    <row r="29" spans="1:10" x14ac:dyDescent="0.3">
      <c r="A29" s="51" t="s">
        <v>272</v>
      </c>
      <c r="B29" s="52" t="s">
        <v>7</v>
      </c>
      <c r="C29" s="52" t="s">
        <v>273</v>
      </c>
      <c r="D29" s="51" t="s">
        <v>230</v>
      </c>
      <c r="E29" s="41">
        <v>1</v>
      </c>
      <c r="F29" s="42">
        <f>'Coral calcification metrics'!K137</f>
        <v>0.94320075757575761</v>
      </c>
      <c r="G29" s="42">
        <f>'Coral calcification metrics'!L137</f>
        <v>0.16014782058586116</v>
      </c>
      <c r="H29" s="42">
        <f>'Coral calcification metrics'!M137</f>
        <v>1.3702222222222222</v>
      </c>
      <c r="I29" s="42">
        <f>'Coral calcification metrics'!N137</f>
        <v>9.9753100085285665E-2</v>
      </c>
      <c r="J29" s="43"/>
    </row>
    <row r="30" spans="1:10" x14ac:dyDescent="0.3">
      <c r="A30" s="51" t="s">
        <v>274</v>
      </c>
      <c r="B30" s="52" t="s">
        <v>7</v>
      </c>
      <c r="C30" s="52" t="s">
        <v>273</v>
      </c>
      <c r="D30" s="51" t="s">
        <v>234</v>
      </c>
      <c r="E30" s="41">
        <v>1</v>
      </c>
      <c r="F30" s="42">
        <f>'Coral calcification metrics'!K137</f>
        <v>0.94320075757575761</v>
      </c>
      <c r="G30" s="42">
        <f>'Coral calcification metrics'!L137</f>
        <v>0.16014782058586116</v>
      </c>
      <c r="H30" s="42">
        <f>'Coral calcification metrics'!M137</f>
        <v>1.3702222222222222</v>
      </c>
      <c r="I30" s="42">
        <f>'Coral calcification metrics'!N137</f>
        <v>9.9753100085285665E-2</v>
      </c>
      <c r="J30" s="43">
        <v>0.33800000000000002</v>
      </c>
    </row>
    <row r="31" spans="1:10" x14ac:dyDescent="0.3">
      <c r="A31" s="51" t="s">
        <v>73</v>
      </c>
      <c r="B31" s="52" t="s">
        <v>7</v>
      </c>
      <c r="C31" s="52" t="s">
        <v>275</v>
      </c>
      <c r="D31" s="51" t="s">
        <v>234</v>
      </c>
      <c r="E31" s="41">
        <v>1</v>
      </c>
      <c r="F31" s="42">
        <f>'Coral calcification metrics'!K21</f>
        <v>1.2361666666666666</v>
      </c>
      <c r="G31" s="42">
        <f>'Coral calcification metrics'!L21</f>
        <v>0.20913636363636359</v>
      </c>
      <c r="H31" s="42">
        <f>'Coral calcification metrics'!M21</f>
        <v>1.5560000000000003</v>
      </c>
      <c r="I31" s="42">
        <f>'Coral calcification metrics'!N21</f>
        <v>0.127</v>
      </c>
      <c r="J31" s="43">
        <v>0.33800000000000002</v>
      </c>
    </row>
    <row r="32" spans="1:10" x14ac:dyDescent="0.3">
      <c r="A32" s="51" t="s">
        <v>276</v>
      </c>
      <c r="B32" s="52" t="s">
        <v>7</v>
      </c>
      <c r="C32" s="52" t="s">
        <v>275</v>
      </c>
      <c r="D32" s="51" t="s">
        <v>232</v>
      </c>
      <c r="E32" s="41">
        <v>1.99</v>
      </c>
      <c r="F32" s="42">
        <v>1.2140011731951612</v>
      </c>
      <c r="G32" s="42">
        <v>0.32200615498361901</v>
      </c>
      <c r="H32" s="42">
        <v>1.4451752379316014</v>
      </c>
      <c r="I32" s="42">
        <v>0.29429204835844774</v>
      </c>
      <c r="J32" s="43"/>
    </row>
    <row r="33" spans="1:10" x14ac:dyDescent="0.3">
      <c r="A33" s="51" t="s">
        <v>277</v>
      </c>
      <c r="B33" s="52" t="s">
        <v>7</v>
      </c>
      <c r="C33" s="52" t="s">
        <v>278</v>
      </c>
      <c r="D33" s="51" t="s">
        <v>230</v>
      </c>
      <c r="E33" s="41">
        <v>1</v>
      </c>
      <c r="F33" s="42">
        <f>'Coral calcification metrics'!K137</f>
        <v>0.94320075757575761</v>
      </c>
      <c r="G33" s="42">
        <f>'Coral calcification metrics'!L137</f>
        <v>0.16014782058586116</v>
      </c>
      <c r="H33" s="42">
        <f>'Coral calcification metrics'!M137</f>
        <v>1.3702222222222222</v>
      </c>
      <c r="I33" s="42">
        <f>'Coral calcification metrics'!N137</f>
        <v>9.9753100085285665E-2</v>
      </c>
      <c r="J33" s="43"/>
    </row>
    <row r="34" spans="1:10" x14ac:dyDescent="0.3">
      <c r="A34" s="51" t="s">
        <v>76</v>
      </c>
      <c r="B34" s="52" t="s">
        <v>7</v>
      </c>
      <c r="C34" s="52" t="s">
        <v>279</v>
      </c>
      <c r="D34" s="51" t="s">
        <v>230</v>
      </c>
      <c r="E34" s="41">
        <v>1</v>
      </c>
      <c r="F34" s="42">
        <f>'Coral calcification metrics'!K37</f>
        <v>0.98163636363636364</v>
      </c>
      <c r="G34" s="42">
        <f>'Coral calcification metrics'!L37</f>
        <v>0.13395491870708109</v>
      </c>
      <c r="H34" s="42">
        <f>'Coral calcification metrics'!M37</f>
        <v>1.5146666666666668</v>
      </c>
      <c r="I34" s="42">
        <f>'Coral calcification metrics'!N37</f>
        <v>0.10225930025585701</v>
      </c>
      <c r="J34" s="43"/>
    </row>
    <row r="35" spans="1:10" x14ac:dyDescent="0.3">
      <c r="A35" s="51" t="s">
        <v>280</v>
      </c>
      <c r="B35" s="52" t="s">
        <v>7</v>
      </c>
      <c r="C35" s="52" t="s">
        <v>281</v>
      </c>
      <c r="D35" s="51" t="s">
        <v>224</v>
      </c>
      <c r="E35" s="41">
        <v>2.12</v>
      </c>
      <c r="F35" s="42">
        <v>1.1068666666666667</v>
      </c>
      <c r="G35" s="42">
        <v>0.10277866185805953</v>
      </c>
      <c r="H35" s="42">
        <v>1.2112986674547761</v>
      </c>
      <c r="I35" s="42">
        <v>0.20455650074987747</v>
      </c>
      <c r="J35" s="43">
        <v>0.214</v>
      </c>
    </row>
    <row r="36" spans="1:10" x14ac:dyDescent="0.3">
      <c r="A36" s="51" t="s">
        <v>282</v>
      </c>
      <c r="B36" s="52" t="s">
        <v>7</v>
      </c>
      <c r="C36" s="52" t="s">
        <v>281</v>
      </c>
      <c r="D36" s="51" t="s">
        <v>226</v>
      </c>
      <c r="E36" s="41">
        <v>1</v>
      </c>
      <c r="F36" s="42">
        <v>1.2140011731951612</v>
      </c>
      <c r="G36" s="42">
        <v>0.32200615498361901</v>
      </c>
      <c r="H36" s="42">
        <v>1.4451752379316014</v>
      </c>
      <c r="I36" s="42">
        <v>0.29429204835844774</v>
      </c>
      <c r="J36" s="43"/>
    </row>
    <row r="37" spans="1:10" x14ac:dyDescent="0.3">
      <c r="A37" s="51" t="s">
        <v>283</v>
      </c>
      <c r="B37" s="52" t="s">
        <v>7</v>
      </c>
      <c r="C37" s="52" t="s">
        <v>284</v>
      </c>
      <c r="D37" s="51" t="s">
        <v>234</v>
      </c>
      <c r="E37" s="41">
        <v>1</v>
      </c>
      <c r="F37" s="42">
        <f>'Coral calcification metrics'!K41</f>
        <v>1.165</v>
      </c>
      <c r="G37" s="42">
        <f>'Coral calcification metrics'!L41</f>
        <v>0.22999999999999998</v>
      </c>
      <c r="H37" s="42">
        <f>'Coral calcification metrics'!M137</f>
        <v>1.3702222222222222</v>
      </c>
      <c r="I37" s="42">
        <f>'Coral calcification metrics'!N137</f>
        <v>9.9753100085285665E-2</v>
      </c>
      <c r="J37" s="43">
        <v>0.33800000000000002</v>
      </c>
    </row>
    <row r="38" spans="1:10" x14ac:dyDescent="0.3">
      <c r="A38" s="51" t="s">
        <v>285</v>
      </c>
      <c r="B38" s="52" t="s">
        <v>7</v>
      </c>
      <c r="C38" s="52" t="s">
        <v>284</v>
      </c>
      <c r="D38" s="51" t="s">
        <v>226</v>
      </c>
      <c r="E38" s="41">
        <v>1</v>
      </c>
      <c r="F38" s="42">
        <v>1.2140011731951612</v>
      </c>
      <c r="G38" s="42">
        <v>0.32200615498361901</v>
      </c>
      <c r="H38" s="42">
        <v>1.4451752379316014</v>
      </c>
      <c r="I38" s="42">
        <v>0.29429204835844774</v>
      </c>
      <c r="J38" s="43"/>
    </row>
    <row r="39" spans="1:10" x14ac:dyDescent="0.3">
      <c r="A39" s="51" t="s">
        <v>75</v>
      </c>
      <c r="B39" s="52" t="s">
        <v>7</v>
      </c>
      <c r="C39" s="52" t="s">
        <v>286</v>
      </c>
      <c r="D39" s="51" t="s">
        <v>234</v>
      </c>
      <c r="E39" s="41">
        <v>1</v>
      </c>
      <c r="F39" s="42">
        <f>'Coral calcification metrics'!K46</f>
        <v>0.39</v>
      </c>
      <c r="G39" s="42">
        <f>'Coral calcification metrics'!L46</f>
        <v>6.7500000000000004E-2</v>
      </c>
      <c r="H39" s="42">
        <f>'Coral calcification metrics'!M46</f>
        <v>1.04</v>
      </c>
      <c r="I39" s="42">
        <f>'Coral calcification metrics'!N46</f>
        <v>7.0000000000000007E-2</v>
      </c>
      <c r="J39" s="43">
        <v>0.33800000000000002</v>
      </c>
    </row>
    <row r="40" spans="1:10" x14ac:dyDescent="0.3">
      <c r="A40" s="51" t="s">
        <v>287</v>
      </c>
      <c r="B40" s="52" t="s">
        <v>7</v>
      </c>
      <c r="C40" s="52" t="s">
        <v>286</v>
      </c>
      <c r="D40" s="51" t="s">
        <v>232</v>
      </c>
      <c r="E40" s="41">
        <v>1.51</v>
      </c>
      <c r="F40" s="42">
        <v>1.2140011731951612</v>
      </c>
      <c r="G40" s="42">
        <v>0.32200615498361901</v>
      </c>
      <c r="H40" s="42">
        <v>1.4451752379316014</v>
      </c>
      <c r="I40" s="42">
        <v>0.29429204835844774</v>
      </c>
      <c r="J40" s="43"/>
    </row>
    <row r="41" spans="1:10" x14ac:dyDescent="0.3">
      <c r="A41" s="51" t="s">
        <v>288</v>
      </c>
      <c r="B41" s="52" t="s">
        <v>7</v>
      </c>
      <c r="C41" s="52" t="s">
        <v>286</v>
      </c>
      <c r="D41" s="51" t="s">
        <v>226</v>
      </c>
      <c r="E41" s="41">
        <v>1</v>
      </c>
      <c r="F41" s="42">
        <v>1.2140011731951612</v>
      </c>
      <c r="G41" s="42">
        <v>0.32200615498361901</v>
      </c>
      <c r="H41" s="42">
        <v>1.4451752379316014</v>
      </c>
      <c r="I41" s="42">
        <v>0.29429204835844774</v>
      </c>
      <c r="J41" s="43"/>
    </row>
    <row r="42" spans="1:10" x14ac:dyDescent="0.3">
      <c r="A42" s="51" t="s">
        <v>289</v>
      </c>
      <c r="B42" s="51" t="s">
        <v>290</v>
      </c>
      <c r="C42" s="52"/>
      <c r="D42" s="51" t="s">
        <v>237</v>
      </c>
      <c r="E42" s="41">
        <v>1</v>
      </c>
      <c r="F42" s="49"/>
      <c r="G42" s="49"/>
      <c r="H42" s="49"/>
      <c r="I42" s="49"/>
      <c r="J42" s="50"/>
    </row>
    <row r="43" spans="1:10" x14ac:dyDescent="0.3">
      <c r="A43" s="51" t="s">
        <v>291</v>
      </c>
      <c r="B43" s="51" t="s">
        <v>292</v>
      </c>
      <c r="C43" s="52"/>
      <c r="D43" s="51" t="s">
        <v>237</v>
      </c>
      <c r="E43" s="41">
        <v>1</v>
      </c>
      <c r="F43" s="49"/>
      <c r="G43" s="49"/>
      <c r="H43" s="49"/>
      <c r="I43" s="49"/>
      <c r="J43" s="50"/>
    </row>
    <row r="44" spans="1:10" x14ac:dyDescent="0.3">
      <c r="A44" s="51" t="s">
        <v>293</v>
      </c>
      <c r="B44" s="51" t="s">
        <v>294</v>
      </c>
      <c r="C44" s="52"/>
      <c r="D44" s="51" t="s">
        <v>237</v>
      </c>
      <c r="E44" s="41">
        <v>1</v>
      </c>
      <c r="F44" s="49"/>
      <c r="G44" s="49"/>
      <c r="H44" s="49"/>
      <c r="I44" s="49"/>
      <c r="J44" s="50"/>
    </row>
    <row r="45" spans="1:10" x14ac:dyDescent="0.3">
      <c r="A45" s="51" t="s">
        <v>82</v>
      </c>
      <c r="B45" s="52" t="s">
        <v>9</v>
      </c>
      <c r="C45" s="52" t="s">
        <v>295</v>
      </c>
      <c r="D45" s="51" t="s">
        <v>222</v>
      </c>
      <c r="E45" s="41">
        <v>1</v>
      </c>
      <c r="F45" s="42">
        <f>'Coral calcification metrics'!K51</f>
        <v>3.02</v>
      </c>
      <c r="G45" s="42">
        <f>'Coral calcification metrics'!L51</f>
        <v>0.68775649276110284</v>
      </c>
      <c r="H45" s="42">
        <f>'Coral calcification metrics'!M51</f>
        <v>1.7149999999999999</v>
      </c>
      <c r="I45" s="42">
        <f>'Coral calcification metrics'!N51</f>
        <v>0.26127416997969555</v>
      </c>
      <c r="J45" s="43">
        <v>0.36399999999999999</v>
      </c>
    </row>
    <row r="46" spans="1:10" x14ac:dyDescent="0.3">
      <c r="A46" s="51" t="s">
        <v>83</v>
      </c>
      <c r="B46" s="52" t="s">
        <v>9</v>
      </c>
      <c r="C46" s="52" t="s">
        <v>296</v>
      </c>
      <c r="D46" s="51" t="s">
        <v>222</v>
      </c>
      <c r="E46" s="41">
        <v>3.13</v>
      </c>
      <c r="F46" s="42">
        <f>'Coral calcification metrics'!K66</f>
        <v>3.5282727272727281</v>
      </c>
      <c r="G46" s="42">
        <f>'Coral calcification metrics'!L66</f>
        <v>0.62218193821414969</v>
      </c>
      <c r="H46" s="42">
        <f>'Coral calcification metrics'!M66</f>
        <v>1.7566666666666668</v>
      </c>
      <c r="I46" s="42">
        <f>'Coral calcification metrics'!N66</f>
        <v>0.28061255394691126</v>
      </c>
      <c r="J46" s="43">
        <v>0.36399999999999999</v>
      </c>
    </row>
    <row r="47" spans="1:10" x14ac:dyDescent="0.3">
      <c r="A47" s="51" t="s">
        <v>297</v>
      </c>
      <c r="B47" s="52" t="s">
        <v>9</v>
      </c>
      <c r="C47" s="52" t="s">
        <v>298</v>
      </c>
      <c r="D47" s="51" t="s">
        <v>222</v>
      </c>
      <c r="E47" s="41">
        <v>1.61</v>
      </c>
      <c r="F47" s="42">
        <f>'Coral calcification metrics'!K138</f>
        <v>3.1885061503537111</v>
      </c>
      <c r="G47" s="42">
        <f>'Coral calcification metrics'!L138</f>
        <v>0.59046648409246905</v>
      </c>
      <c r="H47" s="42">
        <f>'Coral calcification metrics'!M138</f>
        <v>1.6572916666666666</v>
      </c>
      <c r="I47" s="42">
        <f>'Coral calcification metrics'!N138</f>
        <v>0.20253197132932807</v>
      </c>
      <c r="J47" s="43">
        <v>0.36399999999999999</v>
      </c>
    </row>
    <row r="48" spans="1:10" x14ac:dyDescent="0.3">
      <c r="A48" s="51" t="s">
        <v>147</v>
      </c>
      <c r="B48" s="52" t="s">
        <v>9</v>
      </c>
      <c r="C48" s="52" t="s">
        <v>299</v>
      </c>
      <c r="D48" s="51" t="s">
        <v>222</v>
      </c>
      <c r="E48" s="41">
        <v>3.31</v>
      </c>
      <c r="F48" s="42">
        <f>'Coral calcification metrics'!K73</f>
        <v>3.1887500000000002</v>
      </c>
      <c r="G48" s="42">
        <f>'Coral calcification metrics'!L73</f>
        <v>0.53425</v>
      </c>
      <c r="H48" s="42">
        <f>'Coral calcification metrics'!M138</f>
        <v>1.6572916666666666</v>
      </c>
      <c r="I48" s="42">
        <f>'Coral calcification metrics'!N138</f>
        <v>0.20253197132932807</v>
      </c>
      <c r="J48" s="43">
        <v>0.36399999999999999</v>
      </c>
    </row>
    <row r="49" spans="1:10" x14ac:dyDescent="0.3">
      <c r="A49" s="51" t="s">
        <v>150</v>
      </c>
      <c r="B49" s="52" t="s">
        <v>9</v>
      </c>
      <c r="C49" s="52" t="s">
        <v>300</v>
      </c>
      <c r="D49" s="51" t="s">
        <v>222</v>
      </c>
      <c r="E49" s="41">
        <v>3.54</v>
      </c>
      <c r="F49" s="42">
        <f>'Coral calcification metrics'!K77</f>
        <v>3.08</v>
      </c>
      <c r="G49" s="42">
        <f>'Coral calcification metrics'!L77</f>
        <v>0.48</v>
      </c>
      <c r="H49" s="42">
        <f>'Coral calcification metrics'!M138</f>
        <v>1.6572916666666666</v>
      </c>
      <c r="I49" s="42">
        <f>'Coral calcification metrics'!N138</f>
        <v>0.20253197132932807</v>
      </c>
      <c r="J49" s="43">
        <v>0.36399999999999999</v>
      </c>
    </row>
    <row r="50" spans="1:10" x14ac:dyDescent="0.3">
      <c r="A50" s="51" t="s">
        <v>149</v>
      </c>
      <c r="B50" s="52" t="s">
        <v>9</v>
      </c>
      <c r="C50" s="52" t="s">
        <v>301</v>
      </c>
      <c r="D50" s="51" t="s">
        <v>222</v>
      </c>
      <c r="E50" s="41">
        <v>4.71</v>
      </c>
      <c r="F50" s="42">
        <f>'Coral calcification metrics'!K81</f>
        <v>3.15</v>
      </c>
      <c r="G50" s="42">
        <f>'Coral calcification metrics'!L81</f>
        <v>0.8</v>
      </c>
      <c r="H50" s="42">
        <f>'Coral calcification metrics'!M138</f>
        <v>1.6572916666666666</v>
      </c>
      <c r="I50" s="42">
        <f>'Coral calcification metrics'!N138</f>
        <v>0.20253197132932807</v>
      </c>
      <c r="J50" s="43">
        <v>0.36399999999999999</v>
      </c>
    </row>
    <row r="51" spans="1:10" x14ac:dyDescent="0.3">
      <c r="A51" s="51" t="s">
        <v>302</v>
      </c>
      <c r="B51" s="52" t="s">
        <v>9</v>
      </c>
      <c r="C51" s="52" t="s">
        <v>303</v>
      </c>
      <c r="D51" s="51" t="s">
        <v>222</v>
      </c>
      <c r="E51" s="41">
        <v>3.31</v>
      </c>
      <c r="F51" s="42">
        <f>'Coral calcification metrics'!K138</f>
        <v>3.1885061503537111</v>
      </c>
      <c r="G51" s="42">
        <f>'Coral calcification metrics'!L138</f>
        <v>0.59046648409246905</v>
      </c>
      <c r="H51" s="42">
        <f>'Coral calcification metrics'!M138</f>
        <v>1.6572916666666666</v>
      </c>
      <c r="I51" s="42">
        <f>'Coral calcification metrics'!N138</f>
        <v>0.20253197132932807</v>
      </c>
      <c r="J51" s="43">
        <v>0.36399999999999999</v>
      </c>
    </row>
    <row r="52" spans="1:10" x14ac:dyDescent="0.3">
      <c r="A52" s="51" t="s">
        <v>80</v>
      </c>
      <c r="B52" s="52" t="s">
        <v>9</v>
      </c>
      <c r="C52" s="52" t="s">
        <v>304</v>
      </c>
      <c r="D52" s="51" t="s">
        <v>222</v>
      </c>
      <c r="E52" s="41">
        <v>3.77</v>
      </c>
      <c r="F52" s="42">
        <f>'Coral calcification metrics'!K86</f>
        <v>2.98</v>
      </c>
      <c r="G52" s="42">
        <f>'Coral calcification metrics'!L86</f>
        <v>0.51750000000000007</v>
      </c>
      <c r="H52" s="42">
        <f>'Coral calcification metrics'!M86</f>
        <v>1.47</v>
      </c>
      <c r="I52" s="42">
        <f>'Coral calcification metrics'!N86</f>
        <v>0.09</v>
      </c>
      <c r="J52" s="43">
        <v>0.36399999999999999</v>
      </c>
    </row>
    <row r="53" spans="1:10" x14ac:dyDescent="0.3">
      <c r="A53" s="51" t="s">
        <v>81</v>
      </c>
      <c r="B53" s="52" t="s">
        <v>9</v>
      </c>
      <c r="C53" s="52" t="s">
        <v>305</v>
      </c>
      <c r="D53" s="51" t="s">
        <v>222</v>
      </c>
      <c r="E53" s="41">
        <v>3.34</v>
      </c>
      <c r="F53" s="42">
        <f>'Coral calcification metrics'!K93</f>
        <v>3.3725203252032521</v>
      </c>
      <c r="G53" s="42">
        <f>'Coral calcification metrics'!L93</f>
        <v>0.49157695767203008</v>
      </c>
      <c r="H53" s="42">
        <f>'Coral calcification metrics'!M93</f>
        <v>1.6875</v>
      </c>
      <c r="I53" s="42">
        <f>'Coral calcification metrics'!N93</f>
        <v>0.17824116139070542</v>
      </c>
      <c r="J53" s="43">
        <v>0.36399999999999999</v>
      </c>
    </row>
    <row r="54" spans="1:10" x14ac:dyDescent="0.3">
      <c r="A54" s="51" t="s">
        <v>306</v>
      </c>
      <c r="B54" s="52" t="s">
        <v>9</v>
      </c>
      <c r="C54" s="52" t="s">
        <v>307</v>
      </c>
      <c r="D54" s="51" t="s">
        <v>222</v>
      </c>
      <c r="E54" s="41">
        <v>3.09</v>
      </c>
      <c r="F54" s="42">
        <f>'Coral calcification metrics'!K138</f>
        <v>3.1885061503537111</v>
      </c>
      <c r="G54" s="42">
        <f>'Coral calcification metrics'!L138</f>
        <v>0.59046648409246905</v>
      </c>
      <c r="H54" s="42">
        <f>'Coral calcification metrics'!M138</f>
        <v>1.6572916666666666</v>
      </c>
      <c r="I54" s="42">
        <f>'Coral calcification metrics'!N138</f>
        <v>0.20253197132932807</v>
      </c>
      <c r="J54" s="43">
        <v>0.36399999999999999</v>
      </c>
    </row>
    <row r="55" spans="1:10" x14ac:dyDescent="0.3">
      <c r="A55" s="51" t="s">
        <v>308</v>
      </c>
      <c r="B55" s="52" t="s">
        <v>2</v>
      </c>
      <c r="C55" s="52" t="s">
        <v>309</v>
      </c>
      <c r="D55" s="51" t="s">
        <v>232</v>
      </c>
      <c r="E55" s="41">
        <v>1.56</v>
      </c>
      <c r="F55" s="42">
        <v>1.2140011731951612</v>
      </c>
      <c r="G55" s="42">
        <v>0.32200615498361901</v>
      </c>
      <c r="H55" s="42">
        <v>1.4451752379316014</v>
      </c>
      <c r="I55" s="42">
        <v>0.29429204835844774</v>
      </c>
      <c r="J55" s="43"/>
    </row>
    <row r="56" spans="1:10" x14ac:dyDescent="0.3">
      <c r="A56" s="51" t="s">
        <v>310</v>
      </c>
      <c r="B56" s="52" t="s">
        <v>2</v>
      </c>
      <c r="C56" s="52" t="s">
        <v>311</v>
      </c>
      <c r="D56" s="51" t="s">
        <v>230</v>
      </c>
      <c r="E56" s="41">
        <v>1</v>
      </c>
      <c r="F56" s="42">
        <f>'Coral calcification metrics'!K103</f>
        <v>0.91214285714285726</v>
      </c>
      <c r="G56" s="42">
        <f>'Coral calcification metrics'!L103</f>
        <v>0.18995714285714288</v>
      </c>
      <c r="H56" s="42">
        <f>'Coral calcification metrics'!M103</f>
        <v>1.1500000000000001</v>
      </c>
      <c r="I56" s="42">
        <f>'Coral calcification metrics'!N103</f>
        <v>7.6666666666666675E-2</v>
      </c>
      <c r="J56" s="8"/>
    </row>
    <row r="57" spans="1:10" x14ac:dyDescent="0.3">
      <c r="A57" s="51" t="s">
        <v>312</v>
      </c>
      <c r="B57" s="52" t="s">
        <v>2</v>
      </c>
      <c r="C57" s="52" t="s">
        <v>313</v>
      </c>
      <c r="D57" s="51" t="s">
        <v>226</v>
      </c>
      <c r="E57" s="41">
        <v>1</v>
      </c>
      <c r="F57" s="42">
        <v>1.2140011731951612</v>
      </c>
      <c r="G57" s="42">
        <v>0.32200615498361901</v>
      </c>
      <c r="H57" s="42">
        <v>1.4451752379316014</v>
      </c>
      <c r="I57" s="42">
        <v>0.29429204835844774</v>
      </c>
      <c r="J57" s="43"/>
    </row>
    <row r="58" spans="1:10" x14ac:dyDescent="0.3">
      <c r="A58" s="51" t="s">
        <v>314</v>
      </c>
      <c r="B58" s="52" t="s">
        <v>2</v>
      </c>
      <c r="C58" s="52" t="s">
        <v>315</v>
      </c>
      <c r="D58" s="51" t="s">
        <v>230</v>
      </c>
      <c r="E58" s="41">
        <v>1</v>
      </c>
      <c r="F58" s="42">
        <f>'Coral calcification metrics'!K103</f>
        <v>0.91214285714285726</v>
      </c>
      <c r="G58" s="42">
        <f>'Coral calcification metrics'!L103</f>
        <v>0.18995714285714288</v>
      </c>
      <c r="H58" s="42">
        <f>'Coral calcification metrics'!M103</f>
        <v>1.1500000000000001</v>
      </c>
      <c r="I58" s="42">
        <f>'Coral calcification metrics'!N103</f>
        <v>7.6666666666666675E-2</v>
      </c>
      <c r="J58" s="43"/>
    </row>
    <row r="59" spans="1:10" x14ac:dyDescent="0.3">
      <c r="A59" s="51" t="s">
        <v>316</v>
      </c>
      <c r="B59" s="52" t="s">
        <v>2</v>
      </c>
      <c r="C59" s="52" t="s">
        <v>317</v>
      </c>
      <c r="D59" s="51" t="s">
        <v>232</v>
      </c>
      <c r="E59" s="41">
        <v>1</v>
      </c>
      <c r="F59" s="42">
        <v>1.2140011731951612</v>
      </c>
      <c r="G59" s="42">
        <v>0.32200615498361901</v>
      </c>
      <c r="H59" s="42">
        <v>1.4451752379316014</v>
      </c>
      <c r="I59" s="42">
        <v>0.29429204835844774</v>
      </c>
      <c r="J59" s="43"/>
    </row>
    <row r="60" spans="1:10" x14ac:dyDescent="0.3">
      <c r="A60" s="51" t="s">
        <v>70</v>
      </c>
      <c r="B60" s="52" t="s">
        <v>2</v>
      </c>
      <c r="C60" s="52" t="s">
        <v>318</v>
      </c>
      <c r="D60" s="51" t="s">
        <v>230</v>
      </c>
      <c r="E60" s="41">
        <v>1</v>
      </c>
      <c r="F60" s="42">
        <f>'Coral calcification metrics'!K103</f>
        <v>0.91214285714285726</v>
      </c>
      <c r="G60" s="42">
        <f>'Coral calcification metrics'!L103</f>
        <v>0.18995714285714288</v>
      </c>
      <c r="H60" s="42">
        <f>'Coral calcification metrics'!M103</f>
        <v>1.1500000000000001</v>
      </c>
      <c r="I60" s="42">
        <f>'Coral calcification metrics'!N103</f>
        <v>7.6666666666666675E-2</v>
      </c>
      <c r="J60" s="43"/>
    </row>
    <row r="61" spans="1:10" x14ac:dyDescent="0.3">
      <c r="A61" s="51" t="s">
        <v>319</v>
      </c>
      <c r="B61" s="52" t="s">
        <v>2</v>
      </c>
      <c r="C61" s="52" t="s">
        <v>320</v>
      </c>
      <c r="D61" s="51" t="s">
        <v>230</v>
      </c>
      <c r="E61" s="41">
        <v>1</v>
      </c>
      <c r="F61" s="42">
        <f>'Coral calcification metrics'!K103</f>
        <v>0.91214285714285726</v>
      </c>
      <c r="G61" s="42">
        <f>'Coral calcification metrics'!L103</f>
        <v>0.18995714285714288</v>
      </c>
      <c r="H61" s="42">
        <f>'Coral calcification metrics'!M103</f>
        <v>1.1500000000000001</v>
      </c>
      <c r="I61" s="42">
        <f>'Coral calcification metrics'!N103</f>
        <v>7.6666666666666675E-2</v>
      </c>
      <c r="J61" s="43"/>
    </row>
    <row r="62" spans="1:10" x14ac:dyDescent="0.3">
      <c r="A62" s="51" t="s">
        <v>71</v>
      </c>
      <c r="B62" s="52" t="s">
        <v>2</v>
      </c>
      <c r="C62" s="52" t="s">
        <v>321</v>
      </c>
      <c r="D62" s="51" t="s">
        <v>322</v>
      </c>
      <c r="E62" s="41">
        <v>1.39</v>
      </c>
      <c r="F62" s="42">
        <f>'Coral calcification metrics'!K103</f>
        <v>0.91214285714285726</v>
      </c>
      <c r="G62" s="42">
        <f>'Coral calcification metrics'!L103</f>
        <v>0.18995714285714288</v>
      </c>
      <c r="H62" s="42">
        <f>'Coral calcification metrics'!M103</f>
        <v>1.1500000000000001</v>
      </c>
      <c r="I62" s="42">
        <f>'Coral calcification metrics'!N103</f>
        <v>7.6666666666666675E-2</v>
      </c>
      <c r="J62" s="43">
        <v>0.214</v>
      </c>
    </row>
    <row r="63" spans="1:10" x14ac:dyDescent="0.3">
      <c r="A63" s="51" t="s">
        <v>323</v>
      </c>
      <c r="B63" s="52" t="s">
        <v>324</v>
      </c>
      <c r="C63" s="52" t="s">
        <v>325</v>
      </c>
      <c r="D63" s="51" t="s">
        <v>230</v>
      </c>
      <c r="E63" s="41">
        <v>1</v>
      </c>
      <c r="F63" s="42">
        <v>1.2140011731951612</v>
      </c>
      <c r="G63" s="42">
        <v>0.32200615498361901</v>
      </c>
      <c r="H63" s="42">
        <v>1.4451752379316014</v>
      </c>
      <c r="I63" s="42">
        <v>0.29429204835844774</v>
      </c>
      <c r="J63" s="43"/>
    </row>
    <row r="64" spans="1:10" x14ac:dyDescent="0.3">
      <c r="A64" s="51" t="s">
        <v>326</v>
      </c>
      <c r="B64" s="52" t="s">
        <v>2</v>
      </c>
      <c r="C64" s="52" t="s">
        <v>327</v>
      </c>
      <c r="D64" s="51" t="s">
        <v>222</v>
      </c>
      <c r="E64" s="41">
        <v>1</v>
      </c>
      <c r="F64" s="42">
        <f>'Coral calcification metrics'!K135</f>
        <v>3.1885061503537111</v>
      </c>
      <c r="G64" s="42">
        <f>'Coral calcification metrics'!L135</f>
        <v>0.59046648409246905</v>
      </c>
      <c r="H64" s="42">
        <f>'Coral calcification metrics'!M135</f>
        <v>1.6572916666666666</v>
      </c>
      <c r="I64" s="42">
        <f>'Coral calcification metrics'!N135</f>
        <v>0.20253197132932807</v>
      </c>
      <c r="J64" s="43">
        <v>0.36399999999999999</v>
      </c>
    </row>
    <row r="65" spans="1:10" x14ac:dyDescent="0.3">
      <c r="A65" s="51" t="s">
        <v>328</v>
      </c>
      <c r="B65" s="52" t="s">
        <v>5</v>
      </c>
      <c r="C65" s="52" t="s">
        <v>329</v>
      </c>
      <c r="D65" s="51" t="s">
        <v>226</v>
      </c>
      <c r="E65" s="41">
        <v>1</v>
      </c>
      <c r="F65" s="42">
        <v>1.2140011731951612</v>
      </c>
      <c r="G65" s="42">
        <v>0.32200615498361901</v>
      </c>
      <c r="H65" s="42">
        <v>1.4451752379316014</v>
      </c>
      <c r="I65" s="42">
        <v>0.29429204835844774</v>
      </c>
      <c r="J65" s="43"/>
    </row>
    <row r="66" spans="1:10" x14ac:dyDescent="0.3">
      <c r="A66" s="51" t="s">
        <v>330</v>
      </c>
      <c r="B66" s="52" t="s">
        <v>5</v>
      </c>
      <c r="C66" s="52" t="s">
        <v>329</v>
      </c>
      <c r="D66" s="51" t="s">
        <v>234</v>
      </c>
      <c r="E66" s="41">
        <v>1</v>
      </c>
      <c r="F66" s="42">
        <f>'Coral calcification metrics'!K140</f>
        <v>0.90000000000000013</v>
      </c>
      <c r="G66" s="42">
        <f>'Coral calcification metrics'!L140</f>
        <v>0.13774999999999998</v>
      </c>
      <c r="H66" s="42">
        <f>'Coral calcification metrics'!M140</f>
        <v>1.5</v>
      </c>
      <c r="I66" s="42">
        <f>'Coral calcification metrics'!N140</f>
        <v>0.26</v>
      </c>
      <c r="J66" s="43">
        <v>0.33800000000000002</v>
      </c>
    </row>
    <row r="67" spans="1:10" x14ac:dyDescent="0.3">
      <c r="A67" s="51" t="s">
        <v>331</v>
      </c>
      <c r="B67" s="52" t="s">
        <v>5</v>
      </c>
      <c r="C67" s="52" t="s">
        <v>332</v>
      </c>
      <c r="D67" s="51" t="s">
        <v>226</v>
      </c>
      <c r="E67" s="41">
        <v>1</v>
      </c>
      <c r="F67" s="42">
        <v>1.2140011731951612</v>
      </c>
      <c r="G67" s="42">
        <v>0.32200615498361901</v>
      </c>
      <c r="H67" s="42">
        <v>1.4451752379316014</v>
      </c>
      <c r="I67" s="42">
        <v>0.29429204835844774</v>
      </c>
      <c r="J67" s="43"/>
    </row>
    <row r="68" spans="1:10" x14ac:dyDescent="0.3">
      <c r="A68" s="51" t="s">
        <v>153</v>
      </c>
      <c r="B68" s="52" t="s">
        <v>5</v>
      </c>
      <c r="C68" s="52" t="s">
        <v>332</v>
      </c>
      <c r="D68" s="51" t="s">
        <v>234</v>
      </c>
      <c r="E68" s="41">
        <v>1</v>
      </c>
      <c r="F68" s="42">
        <f>'Coral calcification metrics'!K124</f>
        <v>0.62</v>
      </c>
      <c r="G68" s="42">
        <f>'Coral calcification metrics'!L124</f>
        <v>9.2999999999999999E-2</v>
      </c>
      <c r="H68" s="42">
        <f>'Coral calcification metrics'!M134</f>
        <v>1.35987074829932</v>
      </c>
      <c r="I68" s="42">
        <f>'Coral calcification metrics'!N134</f>
        <v>0.11793315550820765</v>
      </c>
      <c r="J68" s="43">
        <v>0.33800000000000002</v>
      </c>
    </row>
    <row r="69" spans="1:10" x14ac:dyDescent="0.3">
      <c r="A69" s="51" t="s">
        <v>333</v>
      </c>
      <c r="B69" s="52" t="s">
        <v>5</v>
      </c>
      <c r="C69" s="52" t="s">
        <v>334</v>
      </c>
      <c r="D69" s="51" t="s">
        <v>222</v>
      </c>
      <c r="E69" s="41">
        <v>1</v>
      </c>
      <c r="F69" s="42">
        <v>0.9</v>
      </c>
      <c r="G69" s="42">
        <v>0.13800000000000001</v>
      </c>
      <c r="H69" s="42">
        <v>1.5</v>
      </c>
      <c r="I69" s="42">
        <v>0.26</v>
      </c>
      <c r="J69" s="43">
        <v>0.36399999999999999</v>
      </c>
    </row>
    <row r="70" spans="1:10" x14ac:dyDescent="0.3">
      <c r="A70" s="51" t="s">
        <v>77</v>
      </c>
      <c r="B70" s="52" t="s">
        <v>5</v>
      </c>
      <c r="C70" s="52" t="s">
        <v>334</v>
      </c>
      <c r="D70" s="51" t="s">
        <v>234</v>
      </c>
      <c r="E70" s="41">
        <v>1</v>
      </c>
      <c r="F70" s="42">
        <f>'Coral calcification metrics'!K130</f>
        <v>1.1800000000000002</v>
      </c>
      <c r="G70" s="42">
        <f>'Coral calcification metrics'!L130</f>
        <v>0.1825</v>
      </c>
      <c r="H70" s="42">
        <f>'Coral calcification metrics'!M130</f>
        <v>1.5</v>
      </c>
      <c r="I70" s="42">
        <f>'Coral calcification metrics'!N130</f>
        <v>0.26</v>
      </c>
      <c r="J70" s="43">
        <v>0.33800000000000002</v>
      </c>
    </row>
    <row r="71" spans="1:10" x14ac:dyDescent="0.3">
      <c r="A71" s="51" t="s">
        <v>335</v>
      </c>
      <c r="B71" s="51" t="s">
        <v>336</v>
      </c>
      <c r="C71" s="52"/>
      <c r="D71" s="51" t="s">
        <v>237</v>
      </c>
      <c r="E71" s="41">
        <v>1</v>
      </c>
      <c r="F71" s="49"/>
      <c r="G71" s="49"/>
      <c r="H71" s="49"/>
      <c r="I71" s="49"/>
      <c r="J71" s="50"/>
    </row>
    <row r="72" spans="1:10" x14ac:dyDescent="0.3">
      <c r="A72" s="51" t="s">
        <v>337</v>
      </c>
      <c r="B72" s="51" t="s">
        <v>338</v>
      </c>
      <c r="C72" s="52"/>
      <c r="D72" s="51" t="s">
        <v>237</v>
      </c>
      <c r="E72" s="41">
        <v>1</v>
      </c>
      <c r="F72" s="49"/>
      <c r="G72" s="49"/>
      <c r="H72" s="49"/>
      <c r="I72" s="49"/>
      <c r="J72" s="50"/>
    </row>
    <row r="73" spans="1:10" x14ac:dyDescent="0.3">
      <c r="A73" s="51" t="s">
        <v>339</v>
      </c>
      <c r="B73" s="51" t="s">
        <v>340</v>
      </c>
      <c r="C73" s="52"/>
      <c r="D73" s="51" t="s">
        <v>237</v>
      </c>
      <c r="E73" s="41">
        <v>1</v>
      </c>
      <c r="F73" s="49"/>
      <c r="G73" s="49"/>
      <c r="H73" s="49"/>
      <c r="I73" s="49"/>
      <c r="J73" s="50"/>
    </row>
    <row r="74" spans="1:10" x14ac:dyDescent="0.3">
      <c r="A74" s="51" t="s">
        <v>341</v>
      </c>
      <c r="B74" s="51" t="s">
        <v>342</v>
      </c>
      <c r="C74" s="52"/>
      <c r="D74" s="51" t="s">
        <v>242</v>
      </c>
      <c r="E74" s="41">
        <v>1</v>
      </c>
      <c r="F74" s="43">
        <f>'CCA calcification metrics'!F11</f>
        <v>0.17757142857142855</v>
      </c>
      <c r="G74" s="43">
        <f>'CCA calcification metrics'!G11</f>
        <v>7.6999999999999999E-2</v>
      </c>
      <c r="H74" s="43">
        <v>1</v>
      </c>
      <c r="I74" s="42"/>
      <c r="J74" s="43"/>
    </row>
    <row r="75" spans="1:10" x14ac:dyDescent="0.3">
      <c r="A75" s="51" t="s">
        <v>217</v>
      </c>
      <c r="B75" s="51" t="s">
        <v>343</v>
      </c>
      <c r="C75" s="52"/>
      <c r="D75" s="51" t="s">
        <v>237</v>
      </c>
      <c r="E75" s="41">
        <v>1</v>
      </c>
      <c r="F75" s="49"/>
      <c r="G75" s="49"/>
      <c r="H75" s="49"/>
      <c r="I75" s="49"/>
      <c r="J75" s="50"/>
    </row>
    <row r="76" spans="1:10" x14ac:dyDescent="0.3">
      <c r="A76" s="51" t="s">
        <v>344</v>
      </c>
      <c r="B76" s="51" t="s">
        <v>345</v>
      </c>
      <c r="C76" s="52"/>
      <c r="D76" s="51" t="s">
        <v>237</v>
      </c>
      <c r="E76" s="41">
        <v>1</v>
      </c>
      <c r="F76" s="49"/>
      <c r="G76" s="49"/>
      <c r="H76" s="49"/>
      <c r="I76" s="49"/>
      <c r="J76" s="50"/>
    </row>
    <row r="77" spans="1:10" x14ac:dyDescent="0.3">
      <c r="A77" s="51" t="s">
        <v>346</v>
      </c>
      <c r="B77" s="51" t="s">
        <v>347</v>
      </c>
      <c r="C77" s="52"/>
      <c r="D77" s="51" t="s">
        <v>242</v>
      </c>
      <c r="E77" s="41">
        <v>1</v>
      </c>
      <c r="F77" s="43">
        <f>'CCA calcification metrics'!F11</f>
        <v>0.17757142857142855</v>
      </c>
      <c r="G77" s="43">
        <f>'CCA calcification metrics'!G11</f>
        <v>7.6999999999999999E-2</v>
      </c>
      <c r="H77" s="43">
        <v>1</v>
      </c>
      <c r="I77" s="42"/>
      <c r="J77" s="43"/>
    </row>
    <row r="78" spans="1:10" x14ac:dyDescent="0.3">
      <c r="A78" s="51" t="s">
        <v>348</v>
      </c>
      <c r="B78" s="51" t="s">
        <v>349</v>
      </c>
      <c r="C78" s="52"/>
      <c r="D78" s="51" t="s">
        <v>237</v>
      </c>
      <c r="E78" s="41">
        <v>1</v>
      </c>
      <c r="F78" s="49"/>
      <c r="G78" s="49"/>
      <c r="H78" s="49"/>
      <c r="I78" s="49"/>
      <c r="J78" s="50"/>
    </row>
    <row r="79" spans="1:10" x14ac:dyDescent="0.3">
      <c r="A79" s="51" t="s">
        <v>350</v>
      </c>
      <c r="B79" s="51" t="s">
        <v>351</v>
      </c>
      <c r="C79" s="52"/>
      <c r="D79" s="51" t="s">
        <v>237</v>
      </c>
      <c r="E79" s="41">
        <v>1</v>
      </c>
      <c r="F79" s="49"/>
      <c r="G79" s="49"/>
      <c r="H79" s="49"/>
      <c r="I79" s="49"/>
      <c r="J79" s="50"/>
    </row>
    <row r="80" spans="1:10" x14ac:dyDescent="0.3">
      <c r="A80" s="51" t="s">
        <v>352</v>
      </c>
      <c r="B80" s="51" t="s">
        <v>353</v>
      </c>
      <c r="C80" s="52"/>
      <c r="D80" s="51" t="s">
        <v>237</v>
      </c>
      <c r="E80" s="41">
        <v>1</v>
      </c>
      <c r="F80" s="49"/>
      <c r="G80" s="49"/>
      <c r="H80" s="49"/>
      <c r="I80" s="49"/>
      <c r="J80" s="50"/>
    </row>
    <row r="81" spans="1:10" x14ac:dyDescent="0.3">
      <c r="A81" s="51" t="s">
        <v>354</v>
      </c>
      <c r="B81" s="51" t="s">
        <v>355</v>
      </c>
      <c r="C81" s="52"/>
      <c r="D81" s="51" t="s">
        <v>237</v>
      </c>
      <c r="E81" s="41">
        <v>1</v>
      </c>
      <c r="F81" s="49"/>
      <c r="G81" s="49"/>
      <c r="H81" s="49"/>
      <c r="I81" s="49"/>
      <c r="J81" s="50"/>
    </row>
    <row r="82" spans="1:10" x14ac:dyDescent="0.3">
      <c r="A82" s="53"/>
      <c r="B82" s="53"/>
      <c r="C82" s="54"/>
      <c r="D82" s="53"/>
      <c r="E82" s="53"/>
      <c r="F82" s="55"/>
      <c r="G82" s="55"/>
      <c r="H82" s="55"/>
      <c r="I82" s="55"/>
      <c r="J82" s="15"/>
    </row>
    <row r="83" spans="1:10" x14ac:dyDescent="0.3">
      <c r="A83" s="8"/>
      <c r="B83" s="56" t="s">
        <v>356</v>
      </c>
      <c r="C83" s="57"/>
      <c r="D83" s="57"/>
      <c r="E83" s="9" t="s">
        <v>357</v>
      </c>
      <c r="F83" s="9" t="s">
        <v>358</v>
      </c>
      <c r="G83" s="8"/>
      <c r="H83" s="8"/>
      <c r="I83" s="8"/>
      <c r="J83" s="9"/>
    </row>
    <row r="84" spans="1:10" x14ac:dyDescent="0.3">
      <c r="A84" s="8"/>
      <c r="B84" s="56"/>
      <c r="C84" s="8" t="s">
        <v>359</v>
      </c>
      <c r="D84" s="8"/>
      <c r="E84" s="8" t="s">
        <v>360</v>
      </c>
      <c r="F84" s="8" t="s">
        <v>360</v>
      </c>
      <c r="G84" s="8"/>
      <c r="H84" s="9" t="s">
        <v>380</v>
      </c>
      <c r="I84" s="9"/>
      <c r="J84" s="9"/>
    </row>
    <row r="85" spans="1:10" x14ac:dyDescent="0.3">
      <c r="A85" s="8"/>
      <c r="B85" s="56"/>
      <c r="C85" s="8" t="s">
        <v>361</v>
      </c>
      <c r="D85" s="8"/>
      <c r="E85" s="53" t="s">
        <v>362</v>
      </c>
      <c r="F85" s="53" t="s">
        <v>362</v>
      </c>
      <c r="G85" s="8"/>
      <c r="H85" s="9" t="s">
        <v>381</v>
      </c>
      <c r="I85" s="9"/>
      <c r="J85" s="9"/>
    </row>
    <row r="86" spans="1:10" x14ac:dyDescent="0.3">
      <c r="A86" s="8"/>
      <c r="B86" s="56"/>
      <c r="C86" s="8" t="s">
        <v>363</v>
      </c>
      <c r="D86" s="8"/>
      <c r="E86" s="53" t="s">
        <v>362</v>
      </c>
      <c r="F86" s="53" t="s">
        <v>362</v>
      </c>
      <c r="G86" s="8"/>
      <c r="H86" s="8"/>
      <c r="I86" s="8"/>
      <c r="J86" s="9"/>
    </row>
    <row r="87" spans="1:10" x14ac:dyDescent="0.3">
      <c r="A87" s="8"/>
      <c r="B87" s="56"/>
      <c r="C87" s="8" t="s">
        <v>364</v>
      </c>
      <c r="D87" s="8"/>
      <c r="E87" s="53" t="s">
        <v>362</v>
      </c>
      <c r="F87" s="53" t="s">
        <v>362</v>
      </c>
      <c r="G87" s="8"/>
      <c r="H87" s="8"/>
      <c r="I87" s="8"/>
      <c r="J87" s="9"/>
    </row>
    <row r="88" spans="1:10" x14ac:dyDescent="0.3">
      <c r="A88" s="8"/>
      <c r="B88" s="56"/>
      <c r="C88" s="8" t="s">
        <v>365</v>
      </c>
      <c r="D88" s="8"/>
      <c r="E88" s="8" t="s">
        <v>360</v>
      </c>
      <c r="F88" s="8" t="s">
        <v>360</v>
      </c>
      <c r="G88" s="8"/>
      <c r="H88" s="8"/>
      <c r="I88" s="8"/>
      <c r="J88" s="9"/>
    </row>
    <row r="89" spans="1:10" x14ac:dyDescent="0.3">
      <c r="A89" s="8"/>
      <c r="B89" s="56"/>
      <c r="C89" s="8" t="s">
        <v>366</v>
      </c>
      <c r="D89" s="8"/>
      <c r="E89" s="53" t="s">
        <v>362</v>
      </c>
      <c r="F89" s="53" t="s">
        <v>362</v>
      </c>
      <c r="G89" s="8"/>
      <c r="H89" s="8"/>
      <c r="I89" s="8"/>
      <c r="J89" s="9"/>
    </row>
    <row r="90" spans="1:10" x14ac:dyDescent="0.3">
      <c r="A90" s="8"/>
      <c r="B90" s="56"/>
      <c r="C90" s="8" t="s">
        <v>367</v>
      </c>
      <c r="D90" s="8"/>
      <c r="E90" s="8" t="s">
        <v>360</v>
      </c>
      <c r="F90" s="8" t="s">
        <v>360</v>
      </c>
      <c r="G90" s="8"/>
      <c r="H90" s="8"/>
      <c r="I90" s="8"/>
      <c r="J90" s="9"/>
    </row>
    <row r="91" spans="1:10" x14ac:dyDescent="0.3">
      <c r="A91" s="8"/>
      <c r="B91" s="56"/>
      <c r="C91" s="57"/>
      <c r="D91" s="57"/>
      <c r="E91" s="9"/>
      <c r="F91" s="9"/>
      <c r="G91" s="8"/>
      <c r="H91" s="8"/>
      <c r="I91" s="8"/>
      <c r="J91" s="9"/>
    </row>
    <row r="92" spans="1:10" x14ac:dyDescent="0.3">
      <c r="A92" s="8"/>
      <c r="B92" s="8" t="s">
        <v>242</v>
      </c>
      <c r="C92" s="57"/>
      <c r="D92" s="57"/>
      <c r="E92" s="8" t="s">
        <v>368</v>
      </c>
      <c r="F92" s="8" t="s">
        <v>369</v>
      </c>
      <c r="G92" s="8"/>
      <c r="H92" s="8"/>
      <c r="I92" s="8"/>
      <c r="J92" s="8"/>
    </row>
    <row r="93" spans="1:10" x14ac:dyDescent="0.3">
      <c r="A93" s="8"/>
      <c r="B93" s="57" t="s">
        <v>249</v>
      </c>
      <c r="C93" s="57" t="s">
        <v>250</v>
      </c>
      <c r="D93" s="8" t="s">
        <v>251</v>
      </c>
      <c r="E93" s="53" t="s">
        <v>370</v>
      </c>
      <c r="F93" s="53" t="s">
        <v>370</v>
      </c>
      <c r="G93" s="8"/>
      <c r="H93" s="8"/>
      <c r="I93" s="8"/>
      <c r="J93" s="8"/>
    </row>
    <row r="94" spans="1:10" x14ac:dyDescent="0.3">
      <c r="A94" s="8"/>
      <c r="B94" s="57" t="s">
        <v>249</v>
      </c>
      <c r="C94" s="57" t="s">
        <v>253</v>
      </c>
      <c r="D94" s="8" t="s">
        <v>251</v>
      </c>
      <c r="E94" s="53" t="s">
        <v>370</v>
      </c>
      <c r="F94" s="53" t="s">
        <v>370</v>
      </c>
      <c r="G94" s="8"/>
      <c r="H94" s="8"/>
      <c r="I94" s="8"/>
      <c r="J94" s="8"/>
    </row>
    <row r="95" spans="1:10" x14ac:dyDescent="0.3">
      <c r="A95" s="8"/>
      <c r="B95" s="57" t="s">
        <v>249</v>
      </c>
      <c r="C95" s="57" t="s">
        <v>255</v>
      </c>
      <c r="D95" s="8" t="s">
        <v>251</v>
      </c>
      <c r="E95" s="53" t="s">
        <v>370</v>
      </c>
      <c r="F95" s="53" t="s">
        <v>370</v>
      </c>
      <c r="G95" s="8"/>
      <c r="H95" s="8"/>
      <c r="I95" s="8"/>
      <c r="J95" s="8"/>
    </row>
    <row r="96" spans="1:10" x14ac:dyDescent="0.3">
      <c r="A96" s="8"/>
      <c r="B96" s="57" t="s">
        <v>87</v>
      </c>
      <c r="C96" s="57" t="s">
        <v>258</v>
      </c>
      <c r="D96" s="8" t="s">
        <v>234</v>
      </c>
      <c r="E96" s="53" t="s">
        <v>371</v>
      </c>
      <c r="F96" s="53" t="s">
        <v>371</v>
      </c>
      <c r="G96" s="8"/>
      <c r="H96" s="8"/>
      <c r="I96" s="8"/>
      <c r="J96" s="8"/>
    </row>
    <row r="97" spans="1:10" x14ac:dyDescent="0.3">
      <c r="A97" s="8"/>
      <c r="B97" s="57" t="s">
        <v>87</v>
      </c>
      <c r="C97" s="57" t="s">
        <v>258</v>
      </c>
      <c r="D97" s="8" t="s">
        <v>226</v>
      </c>
      <c r="E97" s="53" t="s">
        <v>362</v>
      </c>
      <c r="F97" s="53" t="s">
        <v>362</v>
      </c>
      <c r="G97" s="8"/>
      <c r="H97" s="8"/>
      <c r="I97" s="8"/>
      <c r="J97" s="8"/>
    </row>
    <row r="98" spans="1:10" x14ac:dyDescent="0.3">
      <c r="A98" s="8"/>
      <c r="B98" s="57" t="s">
        <v>261</v>
      </c>
      <c r="C98" s="57" t="s">
        <v>262</v>
      </c>
      <c r="D98" s="8" t="s">
        <v>263</v>
      </c>
      <c r="E98" s="53" t="s">
        <v>362</v>
      </c>
      <c r="F98" s="53" t="s">
        <v>362</v>
      </c>
      <c r="G98" s="8"/>
      <c r="H98" s="8"/>
      <c r="I98" s="8"/>
      <c r="J98" s="8"/>
    </row>
    <row r="99" spans="1:10" x14ac:dyDescent="0.3">
      <c r="A99" s="8"/>
      <c r="B99" s="57" t="s">
        <v>261</v>
      </c>
      <c r="C99" s="57" t="s">
        <v>265</v>
      </c>
      <c r="D99" s="8" t="s">
        <v>226</v>
      </c>
      <c r="E99" s="53" t="s">
        <v>362</v>
      </c>
      <c r="F99" s="53" t="s">
        <v>362</v>
      </c>
      <c r="G99" s="8"/>
      <c r="H99" s="8"/>
      <c r="I99" s="8"/>
      <c r="J99" s="8"/>
    </row>
    <row r="100" spans="1:10" x14ac:dyDescent="0.3">
      <c r="A100" s="8"/>
      <c r="B100" s="57" t="s">
        <v>7</v>
      </c>
      <c r="C100" s="57" t="s">
        <v>372</v>
      </c>
      <c r="D100" s="8" t="s">
        <v>230</v>
      </c>
      <c r="E100" s="8" t="s">
        <v>373</v>
      </c>
      <c r="F100" s="8" t="s">
        <v>373</v>
      </c>
      <c r="G100" s="8"/>
      <c r="H100" s="8"/>
      <c r="I100" s="8"/>
      <c r="J100" s="8"/>
    </row>
    <row r="101" spans="1:10" x14ac:dyDescent="0.3">
      <c r="A101" s="8"/>
      <c r="B101" s="57" t="s">
        <v>7</v>
      </c>
      <c r="C101" s="57" t="s">
        <v>273</v>
      </c>
      <c r="D101" s="8" t="s">
        <v>234</v>
      </c>
      <c r="E101" s="8" t="s">
        <v>373</v>
      </c>
      <c r="F101" s="8" t="s">
        <v>373</v>
      </c>
      <c r="G101" s="8"/>
      <c r="H101" s="8"/>
      <c r="I101" s="8"/>
      <c r="J101" s="8"/>
    </row>
    <row r="102" spans="1:10" x14ac:dyDescent="0.3">
      <c r="A102" s="8"/>
      <c r="B102" s="57" t="s">
        <v>7</v>
      </c>
      <c r="C102" s="57" t="s">
        <v>275</v>
      </c>
      <c r="D102" s="8" t="s">
        <v>234</v>
      </c>
      <c r="E102" s="53" t="s">
        <v>371</v>
      </c>
      <c r="F102" s="53" t="s">
        <v>371</v>
      </c>
      <c r="G102" s="8"/>
      <c r="H102" s="8"/>
      <c r="I102" s="8"/>
      <c r="J102" s="8"/>
    </row>
    <row r="103" spans="1:10" x14ac:dyDescent="0.3">
      <c r="A103" s="8"/>
      <c r="B103" s="57" t="s">
        <v>7</v>
      </c>
      <c r="C103" s="57" t="s">
        <v>275</v>
      </c>
      <c r="D103" s="8" t="s">
        <v>232</v>
      </c>
      <c r="E103" s="53" t="s">
        <v>362</v>
      </c>
      <c r="F103" s="53" t="s">
        <v>362</v>
      </c>
      <c r="G103" s="8"/>
      <c r="H103" s="8"/>
      <c r="I103" s="8"/>
      <c r="J103" s="8"/>
    </row>
    <row r="104" spans="1:10" x14ac:dyDescent="0.3">
      <c r="A104" s="8"/>
      <c r="B104" s="57" t="s">
        <v>7</v>
      </c>
      <c r="C104" s="57" t="s">
        <v>278</v>
      </c>
      <c r="D104" s="8" t="s">
        <v>230</v>
      </c>
      <c r="E104" s="8" t="s">
        <v>373</v>
      </c>
      <c r="F104" s="8" t="s">
        <v>373</v>
      </c>
      <c r="G104" s="8"/>
      <c r="H104" s="8"/>
      <c r="I104" s="8"/>
      <c r="J104" s="8"/>
    </row>
    <row r="105" spans="1:10" x14ac:dyDescent="0.3">
      <c r="A105" s="8"/>
      <c r="B105" s="57" t="s">
        <v>7</v>
      </c>
      <c r="C105" s="57" t="s">
        <v>279</v>
      </c>
      <c r="D105" s="8" t="s">
        <v>230</v>
      </c>
      <c r="E105" s="53" t="s">
        <v>371</v>
      </c>
      <c r="F105" s="53" t="s">
        <v>371</v>
      </c>
      <c r="G105" s="8"/>
      <c r="H105" s="8"/>
      <c r="I105" s="8"/>
      <c r="J105" s="8"/>
    </row>
    <row r="106" spans="1:10" x14ac:dyDescent="0.3">
      <c r="A106" s="8"/>
      <c r="B106" s="57" t="s">
        <v>7</v>
      </c>
      <c r="C106" s="57" t="s">
        <v>281</v>
      </c>
      <c r="D106" s="8" t="s">
        <v>224</v>
      </c>
      <c r="E106" s="53" t="s">
        <v>362</v>
      </c>
      <c r="F106" s="53" t="s">
        <v>362</v>
      </c>
      <c r="G106" s="8"/>
      <c r="H106" s="8"/>
      <c r="I106" s="8"/>
      <c r="J106" s="8"/>
    </row>
    <row r="107" spans="1:10" x14ac:dyDescent="0.3">
      <c r="A107" s="8"/>
      <c r="B107" s="57" t="s">
        <v>7</v>
      </c>
      <c r="C107" s="57" t="s">
        <v>281</v>
      </c>
      <c r="D107" s="8" t="s">
        <v>226</v>
      </c>
      <c r="E107" s="53" t="s">
        <v>362</v>
      </c>
      <c r="F107" s="53" t="s">
        <v>362</v>
      </c>
      <c r="G107" s="8"/>
      <c r="H107" s="8"/>
      <c r="I107" s="8"/>
      <c r="J107" s="8"/>
    </row>
    <row r="108" spans="1:10" x14ac:dyDescent="0.3">
      <c r="A108" s="8"/>
      <c r="B108" s="57" t="s">
        <v>7</v>
      </c>
      <c r="C108" s="57" t="s">
        <v>284</v>
      </c>
      <c r="D108" s="8" t="s">
        <v>234</v>
      </c>
      <c r="E108" s="8" t="s">
        <v>382</v>
      </c>
      <c r="F108" s="8" t="s">
        <v>373</v>
      </c>
      <c r="G108" s="8"/>
      <c r="H108" s="8"/>
      <c r="I108" s="8"/>
      <c r="J108" s="8"/>
    </row>
    <row r="109" spans="1:10" x14ac:dyDescent="0.3">
      <c r="A109" s="8"/>
      <c r="B109" s="57" t="s">
        <v>7</v>
      </c>
      <c r="C109" s="57" t="s">
        <v>284</v>
      </c>
      <c r="D109" s="8" t="s">
        <v>226</v>
      </c>
      <c r="E109" s="53" t="s">
        <v>362</v>
      </c>
      <c r="F109" s="53" t="s">
        <v>362</v>
      </c>
      <c r="G109" s="8"/>
      <c r="H109" s="8"/>
      <c r="I109" s="8"/>
      <c r="J109" s="8"/>
    </row>
    <row r="110" spans="1:10" x14ac:dyDescent="0.3">
      <c r="A110" s="8"/>
      <c r="B110" s="57" t="s">
        <v>7</v>
      </c>
      <c r="C110" s="57" t="s">
        <v>286</v>
      </c>
      <c r="D110" s="8" t="s">
        <v>234</v>
      </c>
      <c r="E110" s="53" t="s">
        <v>371</v>
      </c>
      <c r="F110" s="53" t="s">
        <v>371</v>
      </c>
      <c r="G110" s="8"/>
      <c r="H110" s="8"/>
      <c r="I110" s="8"/>
      <c r="J110" s="8"/>
    </row>
    <row r="111" spans="1:10" x14ac:dyDescent="0.3">
      <c r="A111" s="8"/>
      <c r="B111" s="57" t="s">
        <v>7</v>
      </c>
      <c r="C111" s="57" t="s">
        <v>286</v>
      </c>
      <c r="D111" s="8" t="s">
        <v>232</v>
      </c>
      <c r="E111" s="53" t="s">
        <v>362</v>
      </c>
      <c r="F111" s="53" t="s">
        <v>362</v>
      </c>
      <c r="G111" s="8"/>
      <c r="H111" s="8"/>
      <c r="I111" s="8"/>
      <c r="J111" s="8"/>
    </row>
    <row r="112" spans="1:10" x14ac:dyDescent="0.3">
      <c r="A112" s="8"/>
      <c r="B112" s="57" t="s">
        <v>7</v>
      </c>
      <c r="C112" s="57" t="s">
        <v>286</v>
      </c>
      <c r="D112" s="8" t="s">
        <v>226</v>
      </c>
      <c r="E112" s="53" t="s">
        <v>362</v>
      </c>
      <c r="F112" s="53" t="s">
        <v>362</v>
      </c>
      <c r="G112" s="8"/>
      <c r="H112" s="8"/>
      <c r="I112" s="8"/>
      <c r="J112" s="8"/>
    </row>
    <row r="113" spans="1:10" x14ac:dyDescent="0.3">
      <c r="A113" s="8"/>
      <c r="B113" s="57" t="s">
        <v>9</v>
      </c>
      <c r="C113" s="57" t="s">
        <v>295</v>
      </c>
      <c r="D113" s="8" t="s">
        <v>222</v>
      </c>
      <c r="E113" s="53" t="s">
        <v>371</v>
      </c>
      <c r="F113" s="53" t="s">
        <v>371</v>
      </c>
      <c r="G113" s="8"/>
      <c r="H113" s="8"/>
      <c r="I113" s="8"/>
      <c r="J113" s="8"/>
    </row>
    <row r="114" spans="1:10" x14ac:dyDescent="0.3">
      <c r="A114" s="8"/>
      <c r="B114" s="57" t="s">
        <v>9</v>
      </c>
      <c r="C114" s="57" t="s">
        <v>296</v>
      </c>
      <c r="D114" s="8" t="s">
        <v>222</v>
      </c>
      <c r="E114" s="53" t="s">
        <v>371</v>
      </c>
      <c r="F114" s="53" t="s">
        <v>371</v>
      </c>
      <c r="G114" s="8"/>
      <c r="H114" s="8"/>
      <c r="I114" s="8"/>
      <c r="J114" s="8"/>
    </row>
    <row r="115" spans="1:10" x14ac:dyDescent="0.3">
      <c r="A115" s="8"/>
      <c r="B115" s="57" t="s">
        <v>9</v>
      </c>
      <c r="C115" s="57" t="s">
        <v>298</v>
      </c>
      <c r="D115" s="8" t="s">
        <v>222</v>
      </c>
      <c r="E115" s="8" t="s">
        <v>373</v>
      </c>
      <c r="F115" s="8" t="s">
        <v>373</v>
      </c>
      <c r="G115" s="8"/>
      <c r="H115" s="8"/>
      <c r="I115" s="8"/>
      <c r="J115" s="8"/>
    </row>
    <row r="116" spans="1:10" x14ac:dyDescent="0.3">
      <c r="A116" s="8"/>
      <c r="B116" s="57" t="s">
        <v>9</v>
      </c>
      <c r="C116" s="57" t="s">
        <v>299</v>
      </c>
      <c r="D116" s="8" t="s">
        <v>222</v>
      </c>
      <c r="E116" s="53" t="s">
        <v>371</v>
      </c>
      <c r="F116" s="8" t="s">
        <v>373</v>
      </c>
      <c r="G116" s="8"/>
      <c r="H116" s="8"/>
      <c r="I116" s="8"/>
      <c r="J116" s="8"/>
    </row>
    <row r="117" spans="1:10" x14ac:dyDescent="0.3">
      <c r="A117" s="8"/>
      <c r="B117" s="57" t="s">
        <v>9</v>
      </c>
      <c r="C117" s="57" t="s">
        <v>300</v>
      </c>
      <c r="D117" s="8" t="s">
        <v>222</v>
      </c>
      <c r="E117" s="53" t="s">
        <v>371</v>
      </c>
      <c r="F117" s="8" t="s">
        <v>373</v>
      </c>
      <c r="G117" s="8"/>
      <c r="H117" s="8"/>
      <c r="I117" s="8"/>
      <c r="J117" s="8"/>
    </row>
    <row r="118" spans="1:10" x14ac:dyDescent="0.3">
      <c r="A118" s="8"/>
      <c r="B118" s="57" t="s">
        <v>9</v>
      </c>
      <c r="C118" s="57" t="s">
        <v>301</v>
      </c>
      <c r="D118" s="8" t="s">
        <v>222</v>
      </c>
      <c r="E118" s="53" t="s">
        <v>371</v>
      </c>
      <c r="F118" s="8" t="s">
        <v>373</v>
      </c>
      <c r="G118" s="8"/>
      <c r="H118" s="8"/>
      <c r="I118" s="8"/>
      <c r="J118" s="8"/>
    </row>
    <row r="119" spans="1:10" x14ac:dyDescent="0.3">
      <c r="A119" s="8"/>
      <c r="B119" s="57" t="s">
        <v>9</v>
      </c>
      <c r="C119" s="57" t="s">
        <v>303</v>
      </c>
      <c r="D119" s="8" t="s">
        <v>222</v>
      </c>
      <c r="E119" s="8" t="s">
        <v>373</v>
      </c>
      <c r="F119" s="8" t="s">
        <v>373</v>
      </c>
      <c r="G119" s="8"/>
      <c r="H119" s="8"/>
      <c r="I119" s="8"/>
      <c r="J119" s="8"/>
    </row>
    <row r="120" spans="1:10" x14ac:dyDescent="0.3">
      <c r="A120" s="8"/>
      <c r="B120" s="57" t="s">
        <v>9</v>
      </c>
      <c r="C120" s="57" t="s">
        <v>304</v>
      </c>
      <c r="D120" s="8" t="s">
        <v>222</v>
      </c>
      <c r="E120" s="53" t="s">
        <v>371</v>
      </c>
      <c r="F120" s="53" t="s">
        <v>371</v>
      </c>
      <c r="G120" s="8"/>
      <c r="H120" s="8"/>
      <c r="I120" s="8"/>
      <c r="J120" s="8"/>
    </row>
    <row r="121" spans="1:10" x14ac:dyDescent="0.3">
      <c r="A121" s="8"/>
      <c r="B121" s="57" t="s">
        <v>9</v>
      </c>
      <c r="C121" s="57" t="s">
        <v>305</v>
      </c>
      <c r="D121" s="8" t="s">
        <v>222</v>
      </c>
      <c r="E121" s="53" t="s">
        <v>371</v>
      </c>
      <c r="F121" s="53" t="s">
        <v>371</v>
      </c>
      <c r="G121" s="8"/>
      <c r="H121" s="8"/>
      <c r="I121" s="8"/>
      <c r="J121" s="8"/>
    </row>
    <row r="122" spans="1:10" x14ac:dyDescent="0.3">
      <c r="A122" s="8"/>
      <c r="B122" s="57" t="s">
        <v>9</v>
      </c>
      <c r="C122" s="57" t="s">
        <v>307</v>
      </c>
      <c r="D122" s="8" t="s">
        <v>222</v>
      </c>
      <c r="E122" s="8" t="s">
        <v>373</v>
      </c>
      <c r="F122" s="8" t="s">
        <v>373</v>
      </c>
      <c r="G122" s="8"/>
      <c r="H122" s="8"/>
      <c r="I122" s="8"/>
      <c r="J122" s="8"/>
    </row>
    <row r="123" spans="1:10" x14ac:dyDescent="0.3">
      <c r="A123" s="8"/>
      <c r="B123" s="57" t="s">
        <v>2</v>
      </c>
      <c r="C123" s="57" t="s">
        <v>309</v>
      </c>
      <c r="D123" s="8" t="s">
        <v>232</v>
      </c>
      <c r="E123" s="53" t="s">
        <v>362</v>
      </c>
      <c r="F123" s="53" t="s">
        <v>362</v>
      </c>
      <c r="G123" s="8"/>
      <c r="H123" s="8"/>
      <c r="I123" s="8"/>
      <c r="J123" s="8"/>
    </row>
    <row r="124" spans="1:10" x14ac:dyDescent="0.3">
      <c r="A124" s="8"/>
      <c r="B124" s="57" t="s">
        <v>2</v>
      </c>
      <c r="C124" s="57" t="s">
        <v>311</v>
      </c>
      <c r="D124" s="8" t="s">
        <v>230</v>
      </c>
      <c r="E124" s="8" t="s">
        <v>374</v>
      </c>
      <c r="F124" s="8" t="s">
        <v>374</v>
      </c>
      <c r="G124" s="8"/>
      <c r="H124" s="8"/>
      <c r="I124" s="8"/>
      <c r="J124" s="8"/>
    </row>
    <row r="125" spans="1:10" x14ac:dyDescent="0.3">
      <c r="A125" s="8"/>
      <c r="B125" s="57" t="s">
        <v>2</v>
      </c>
      <c r="C125" s="57" t="s">
        <v>313</v>
      </c>
      <c r="D125" s="8" t="s">
        <v>226</v>
      </c>
      <c r="E125" s="53" t="s">
        <v>362</v>
      </c>
      <c r="F125" s="53" t="s">
        <v>362</v>
      </c>
      <c r="G125" s="8"/>
      <c r="H125" s="8"/>
      <c r="I125" s="8"/>
      <c r="J125" s="8"/>
    </row>
    <row r="126" spans="1:10" x14ac:dyDescent="0.3">
      <c r="A126" s="8"/>
      <c r="B126" s="57" t="s">
        <v>2</v>
      </c>
      <c r="C126" s="57" t="s">
        <v>315</v>
      </c>
      <c r="D126" s="8" t="s">
        <v>230</v>
      </c>
      <c r="E126" s="8" t="s">
        <v>374</v>
      </c>
      <c r="F126" s="8" t="s">
        <v>374</v>
      </c>
      <c r="G126" s="8"/>
      <c r="H126" s="8"/>
      <c r="I126" s="8"/>
      <c r="J126" s="8"/>
    </row>
    <row r="127" spans="1:10" x14ac:dyDescent="0.3">
      <c r="A127" s="8"/>
      <c r="B127" s="57" t="s">
        <v>2</v>
      </c>
      <c r="C127" s="57" t="s">
        <v>317</v>
      </c>
      <c r="D127" s="8" t="s">
        <v>232</v>
      </c>
      <c r="E127" s="53" t="s">
        <v>362</v>
      </c>
      <c r="F127" s="53" t="s">
        <v>362</v>
      </c>
      <c r="G127" s="8"/>
      <c r="H127" s="8"/>
      <c r="I127" s="8"/>
      <c r="J127" s="8"/>
    </row>
    <row r="128" spans="1:10" x14ac:dyDescent="0.3">
      <c r="A128" s="8"/>
      <c r="B128" s="57" t="s">
        <v>2</v>
      </c>
      <c r="C128" s="57" t="s">
        <v>318</v>
      </c>
      <c r="D128" s="8" t="s">
        <v>230</v>
      </c>
      <c r="E128" s="8" t="s">
        <v>374</v>
      </c>
      <c r="F128" s="8" t="s">
        <v>374</v>
      </c>
      <c r="G128" s="8"/>
      <c r="H128" s="8"/>
      <c r="I128" s="8"/>
      <c r="J128" s="8"/>
    </row>
    <row r="129" spans="1:10" x14ac:dyDescent="0.3">
      <c r="A129" s="8"/>
      <c r="B129" s="57" t="s">
        <v>2</v>
      </c>
      <c r="C129" s="57" t="s">
        <v>320</v>
      </c>
      <c r="D129" s="8" t="s">
        <v>230</v>
      </c>
      <c r="E129" s="8" t="s">
        <v>374</v>
      </c>
      <c r="F129" s="8" t="s">
        <v>374</v>
      </c>
      <c r="G129" s="8"/>
      <c r="H129" s="8"/>
      <c r="I129" s="8"/>
      <c r="J129" s="8"/>
    </row>
    <row r="130" spans="1:10" x14ac:dyDescent="0.3">
      <c r="A130" s="8"/>
      <c r="B130" s="57" t="s">
        <v>2</v>
      </c>
      <c r="C130" s="57" t="s">
        <v>321</v>
      </c>
      <c r="D130" s="8" t="s">
        <v>322</v>
      </c>
      <c r="E130" s="53" t="s">
        <v>371</v>
      </c>
      <c r="F130" s="53" t="s">
        <v>371</v>
      </c>
      <c r="G130" s="8"/>
      <c r="H130" s="8"/>
      <c r="I130" s="8"/>
      <c r="J130" s="8"/>
    </row>
    <row r="131" spans="1:10" x14ac:dyDescent="0.3">
      <c r="A131" s="8"/>
      <c r="B131" s="57" t="s">
        <v>324</v>
      </c>
      <c r="C131" s="57" t="s">
        <v>325</v>
      </c>
      <c r="D131" s="8" t="s">
        <v>232</v>
      </c>
      <c r="E131" s="53" t="s">
        <v>362</v>
      </c>
      <c r="F131" s="53" t="s">
        <v>362</v>
      </c>
      <c r="G131" s="8"/>
      <c r="H131" s="8"/>
      <c r="I131" s="8"/>
      <c r="J131" s="8"/>
    </row>
    <row r="132" spans="1:10" x14ac:dyDescent="0.3">
      <c r="A132" s="8"/>
      <c r="B132" s="57" t="s">
        <v>2</v>
      </c>
      <c r="C132" s="57" t="s">
        <v>327</v>
      </c>
      <c r="D132" s="8" t="s">
        <v>222</v>
      </c>
      <c r="E132" s="8" t="s">
        <v>360</v>
      </c>
      <c r="F132" s="8" t="s">
        <v>360</v>
      </c>
      <c r="G132" s="8"/>
      <c r="H132" s="8"/>
      <c r="I132" s="8"/>
      <c r="J132" s="8"/>
    </row>
    <row r="133" spans="1:10" x14ac:dyDescent="0.3">
      <c r="A133" s="8"/>
      <c r="B133" s="57" t="s">
        <v>5</v>
      </c>
      <c r="C133" s="57" t="s">
        <v>329</v>
      </c>
      <c r="D133" s="8" t="s">
        <v>226</v>
      </c>
      <c r="E133" s="53" t="s">
        <v>362</v>
      </c>
      <c r="F133" s="53" t="s">
        <v>362</v>
      </c>
      <c r="G133" s="8"/>
      <c r="H133" s="8"/>
      <c r="I133" s="8"/>
      <c r="J133" s="8"/>
    </row>
    <row r="134" spans="1:10" x14ac:dyDescent="0.3">
      <c r="A134" s="8"/>
      <c r="B134" s="57" t="s">
        <v>5</v>
      </c>
      <c r="C134" s="57" t="s">
        <v>329</v>
      </c>
      <c r="D134" s="8" t="s">
        <v>234</v>
      </c>
      <c r="E134" s="8" t="s">
        <v>373</v>
      </c>
      <c r="F134" s="8" t="s">
        <v>373</v>
      </c>
      <c r="G134" s="8"/>
      <c r="H134" s="8"/>
      <c r="I134" s="8"/>
      <c r="J134" s="8"/>
    </row>
    <row r="135" spans="1:10" x14ac:dyDescent="0.3">
      <c r="A135" s="8"/>
      <c r="B135" s="57" t="s">
        <v>5</v>
      </c>
      <c r="C135" s="57" t="s">
        <v>332</v>
      </c>
      <c r="D135" s="8" t="s">
        <v>226</v>
      </c>
      <c r="E135" s="53" t="s">
        <v>362</v>
      </c>
      <c r="F135" s="53" t="s">
        <v>362</v>
      </c>
      <c r="G135" s="8"/>
      <c r="H135" s="8"/>
      <c r="I135" s="8"/>
      <c r="J135" s="8"/>
    </row>
    <row r="136" spans="1:10" x14ac:dyDescent="0.3">
      <c r="A136" s="8"/>
      <c r="B136" s="57" t="s">
        <v>5</v>
      </c>
      <c r="C136" s="57" t="s">
        <v>375</v>
      </c>
      <c r="D136" s="8" t="s">
        <v>234</v>
      </c>
      <c r="E136" s="53" t="s">
        <v>371</v>
      </c>
      <c r="F136" s="8" t="s">
        <v>373</v>
      </c>
      <c r="G136" s="8"/>
      <c r="H136" s="8"/>
      <c r="I136" s="8"/>
      <c r="J136" s="8"/>
    </row>
    <row r="137" spans="1:10" x14ac:dyDescent="0.3">
      <c r="A137" s="8"/>
      <c r="B137" s="57" t="s">
        <v>5</v>
      </c>
      <c r="C137" s="57" t="s">
        <v>376</v>
      </c>
      <c r="D137" s="8" t="s">
        <v>222</v>
      </c>
      <c r="E137" s="8" t="s">
        <v>377</v>
      </c>
      <c r="F137" s="8" t="s">
        <v>377</v>
      </c>
      <c r="G137" s="8"/>
      <c r="H137" s="8"/>
      <c r="I137" s="8"/>
      <c r="J137" s="8"/>
    </row>
    <row r="138" spans="1:10" x14ac:dyDescent="0.3">
      <c r="A138" s="8"/>
      <c r="B138" s="57" t="s">
        <v>5</v>
      </c>
      <c r="C138" s="57" t="s">
        <v>376</v>
      </c>
      <c r="D138" s="8" t="s">
        <v>378</v>
      </c>
      <c r="E138" s="53" t="s">
        <v>371</v>
      </c>
      <c r="F138" s="53" t="s">
        <v>371</v>
      </c>
      <c r="G138" s="8"/>
      <c r="H138" s="8"/>
      <c r="I138" s="8"/>
      <c r="J138" s="8"/>
    </row>
  </sheetData>
  <protectedRanges>
    <protectedRange sqref="F4:I82" name="Range1_1_3"/>
    <protectedRange sqref="J57:J82 J4:J55" name="Range1_1_1_2"/>
  </protectedRange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0640-3F58-4E8B-9E43-7AC0F72A33C7}">
  <dimension ref="A1:I17"/>
  <sheetViews>
    <sheetView workbookViewId="0">
      <selection activeCell="F21" sqref="F21"/>
    </sheetView>
  </sheetViews>
  <sheetFormatPr defaultColWidth="9.21875" defaultRowHeight="13.8" x14ac:dyDescent="0.25"/>
  <cols>
    <col min="1" max="1" width="29.6640625" style="8" customWidth="1"/>
    <col min="2" max="3" width="21.88671875" style="8" customWidth="1"/>
    <col min="4" max="4" width="11.44140625" style="8" customWidth="1"/>
    <col min="5" max="5" width="11.77734375" style="8" customWidth="1"/>
    <col min="6" max="6" width="25.6640625" style="8" customWidth="1"/>
    <col min="7" max="7" width="13" style="8" customWidth="1"/>
    <col min="8" max="8" width="15" style="8" customWidth="1"/>
    <col min="9" max="9" width="118.6640625" style="8" customWidth="1"/>
    <col min="10" max="16384" width="9.21875" style="8"/>
  </cols>
  <sheetData>
    <row r="1" spans="1:9" x14ac:dyDescent="0.25">
      <c r="A1" s="9" t="s">
        <v>180</v>
      </c>
    </row>
    <row r="2" spans="1:9" x14ac:dyDescent="0.25">
      <c r="F2" s="9" t="s">
        <v>184</v>
      </c>
      <c r="G2" s="9"/>
      <c r="H2" s="9"/>
      <c r="I2" s="9"/>
    </row>
    <row r="3" spans="1:9" x14ac:dyDescent="0.25">
      <c r="A3" s="9" t="s">
        <v>58</v>
      </c>
      <c r="B3" s="9" t="s">
        <v>29</v>
      </c>
      <c r="C3" s="9" t="s">
        <v>142</v>
      </c>
      <c r="D3" s="9" t="s">
        <v>181</v>
      </c>
      <c r="E3" s="9"/>
      <c r="F3" s="12" t="s">
        <v>26</v>
      </c>
      <c r="G3" s="12" t="s">
        <v>143</v>
      </c>
      <c r="H3" s="9" t="s">
        <v>179</v>
      </c>
      <c r="I3" s="9" t="s">
        <v>53</v>
      </c>
    </row>
    <row r="4" spans="1:9" x14ac:dyDescent="0.25">
      <c r="A4" s="8" t="s">
        <v>160</v>
      </c>
      <c r="B4" s="8" t="s">
        <v>59</v>
      </c>
      <c r="C4" s="8" t="s">
        <v>187</v>
      </c>
      <c r="D4" s="8" t="s">
        <v>182</v>
      </c>
      <c r="F4" s="15">
        <v>0.126</v>
      </c>
      <c r="G4" s="15">
        <v>0.05</v>
      </c>
      <c r="H4" s="15" t="s">
        <v>388</v>
      </c>
      <c r="I4" s="8" t="s">
        <v>84</v>
      </c>
    </row>
    <row r="5" spans="1:9" x14ac:dyDescent="0.25">
      <c r="A5" s="8" t="s">
        <v>177</v>
      </c>
      <c r="B5" s="8" t="s">
        <v>37</v>
      </c>
      <c r="F5" s="15">
        <v>0.08</v>
      </c>
      <c r="G5" s="15">
        <v>0.11</v>
      </c>
      <c r="H5" s="58" t="s">
        <v>186</v>
      </c>
      <c r="I5" s="8" t="s">
        <v>63</v>
      </c>
    </row>
    <row r="6" spans="1:9" x14ac:dyDescent="0.25">
      <c r="A6" s="8" t="s">
        <v>157</v>
      </c>
      <c r="B6" s="8" t="s">
        <v>60</v>
      </c>
      <c r="F6" s="15">
        <v>2.5000000000000001E-2</v>
      </c>
      <c r="G6" s="15">
        <v>2.9000000000000001E-2</v>
      </c>
      <c r="H6" s="58" t="s">
        <v>186</v>
      </c>
      <c r="I6" s="8" t="s">
        <v>63</v>
      </c>
    </row>
    <row r="7" spans="1:9" x14ac:dyDescent="0.25">
      <c r="A7" s="8" t="s">
        <v>178</v>
      </c>
      <c r="B7" s="8" t="s">
        <v>390</v>
      </c>
      <c r="C7" s="8" t="s">
        <v>89</v>
      </c>
      <c r="D7" s="8" t="s">
        <v>164</v>
      </c>
      <c r="F7" s="15">
        <v>0.36499999999999999</v>
      </c>
      <c r="G7" s="15">
        <v>0.11700000000000001</v>
      </c>
      <c r="H7" s="15" t="s">
        <v>387</v>
      </c>
      <c r="I7" s="8" t="s">
        <v>389</v>
      </c>
    </row>
    <row r="8" spans="1:9" x14ac:dyDescent="0.25">
      <c r="A8" s="8" t="s">
        <v>178</v>
      </c>
      <c r="B8" s="8" t="s">
        <v>391</v>
      </c>
      <c r="C8" s="8" t="s">
        <v>89</v>
      </c>
      <c r="D8" s="8" t="s">
        <v>392</v>
      </c>
      <c r="F8" s="15">
        <v>0.09</v>
      </c>
      <c r="G8" s="15">
        <v>3.6999999999999998E-2</v>
      </c>
      <c r="H8" s="15" t="s">
        <v>387</v>
      </c>
      <c r="I8" s="8" t="s">
        <v>389</v>
      </c>
    </row>
    <row r="9" spans="1:9" x14ac:dyDescent="0.25">
      <c r="A9" s="8" t="s">
        <v>158</v>
      </c>
      <c r="B9" s="8" t="s">
        <v>61</v>
      </c>
      <c r="F9" s="15">
        <v>0.42</v>
      </c>
      <c r="G9" s="15">
        <v>0.15</v>
      </c>
      <c r="H9" s="58" t="s">
        <v>186</v>
      </c>
      <c r="I9" s="8" t="s">
        <v>64</v>
      </c>
    </row>
    <row r="10" spans="1:9" x14ac:dyDescent="0.25">
      <c r="A10" s="8" t="s">
        <v>178</v>
      </c>
      <c r="B10" s="8" t="s">
        <v>62</v>
      </c>
      <c r="C10" s="8" t="s">
        <v>89</v>
      </c>
      <c r="D10" s="8" t="s">
        <v>182</v>
      </c>
      <c r="F10" s="15">
        <v>0.13700000000000001</v>
      </c>
      <c r="G10" s="15">
        <v>4.5999999999999999E-2</v>
      </c>
      <c r="H10" s="15" t="s">
        <v>388</v>
      </c>
      <c r="I10" s="8" t="s">
        <v>84</v>
      </c>
    </row>
    <row r="11" spans="1:9" x14ac:dyDescent="0.25">
      <c r="C11" s="9"/>
      <c r="D11" s="9"/>
      <c r="E11" s="18" t="s">
        <v>32</v>
      </c>
      <c r="F11" s="13">
        <f>AVERAGE(F4,F5,F6,F7,F8,F9,F10)</f>
        <v>0.17757142857142855</v>
      </c>
      <c r="G11" s="13">
        <f>AVERAGE(G4:G10)</f>
        <v>7.6999999999999999E-2</v>
      </c>
      <c r="H11" s="22"/>
    </row>
    <row r="12" spans="1:9" x14ac:dyDescent="0.25">
      <c r="C12" s="9"/>
      <c r="D12" s="9"/>
      <c r="E12" s="9"/>
      <c r="F12" s="22"/>
      <c r="G12" s="22"/>
      <c r="H12" s="22"/>
    </row>
    <row r="13" spans="1:9" x14ac:dyDescent="0.25">
      <c r="A13" s="9" t="s">
        <v>384</v>
      </c>
    </row>
    <row r="14" spans="1:9" x14ac:dyDescent="0.25">
      <c r="A14" s="8" t="s">
        <v>157</v>
      </c>
      <c r="B14" s="8" t="s">
        <v>15</v>
      </c>
      <c r="C14" s="8" t="s">
        <v>89</v>
      </c>
      <c r="D14" s="8" t="s">
        <v>164</v>
      </c>
      <c r="F14" s="58">
        <v>0.107</v>
      </c>
      <c r="G14" s="58">
        <v>0.02</v>
      </c>
      <c r="H14" s="15" t="s">
        <v>385</v>
      </c>
      <c r="I14" s="8" t="s">
        <v>386</v>
      </c>
    </row>
    <row r="16" spans="1:9" x14ac:dyDescent="0.25">
      <c r="B16" s="19"/>
      <c r="C16" s="19"/>
      <c r="D16" s="19"/>
      <c r="E16" s="19"/>
    </row>
    <row r="17" spans="5:7" ht="59.4" customHeight="1" x14ac:dyDescent="0.25">
      <c r="E17" s="59" t="s">
        <v>183</v>
      </c>
      <c r="F17" s="59"/>
      <c r="G17" s="59"/>
    </row>
  </sheetData>
  <mergeCells count="1">
    <mergeCell ref="E17:G17"/>
  </mergeCells>
  <phoneticPr fontId="11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3B7F7948EF48AA93BBA6A6ABDE78" ma:contentTypeVersion="10" ma:contentTypeDescription="Create a new document." ma:contentTypeScope="" ma:versionID="ef64b1faf2314afbc871b5a923d0a084">
  <xsd:schema xmlns:xsd="http://www.w3.org/2001/XMLSchema" xmlns:xs="http://www.w3.org/2001/XMLSchema" xmlns:p="http://schemas.microsoft.com/office/2006/metadata/properties" xmlns:ns3="3190fef2-146d-4cb3-88e5-a612589f5e92" targetNamespace="http://schemas.microsoft.com/office/2006/metadata/properties" ma:root="true" ma:fieldsID="82e10d69a141e1ca06deee3cb428c013" ns3:_="">
    <xsd:import namespace="3190fef2-146d-4cb3-88e5-a612589f5e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0fef2-146d-4cb3-88e5-a612589f5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35DF81-C104-44B6-BD7C-7D0DD602F0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C8548-AFD1-4FDB-B485-F860DF17B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0fef2-146d-4cb3-88e5-a612589f5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E0D3BE-7EC8-4CEE-A150-70F6E876B9F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190fef2-146d-4cb3-88e5-a612589f5e92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912a5d77-fb98-4eee-af32-1334d8f04a53}" enabled="0" method="" siteId="{912a5d77-fb98-4eee-af32-1334d8f04a5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Scope and coverage</vt:lpstr>
      <vt:lpstr>Coral calcification metrics</vt:lpstr>
      <vt:lpstr>Coral taxa averages</vt:lpstr>
      <vt:lpstr>CCA calcification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0x010100B26A3B7F7948EF48AA93BBA6A6ABDE78</vt:lpwstr>
  </property>
</Properties>
</file>