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60" yWindow="270" windowWidth="15600" windowHeight="11760" firstSheet="1" activeTab="6"/>
  </bookViews>
  <sheets>
    <sheet name="Site Description" sheetId="1" r:id="rId1"/>
    <sheet name="Data Entry" sheetId="2" r:id="rId2"/>
    <sheet name="Parrotfish Abundance" sheetId="3" r:id="rId3"/>
    <sheet name="Bite Rate" sheetId="4" r:id="rId4"/>
    <sheet name="Total Daily Bites" sheetId="5" r:id="rId5"/>
    <sheet name="Bioerosion Rates" sheetId="6" r:id="rId6"/>
    <sheet name="Results" sheetId="7" r:id="rId7"/>
  </sheets>
  <definedNames>
    <definedName name="_xlfn.SUMIFS" hidden="1">#NAME?</definedName>
  </definedNames>
  <calcPr fullCalcOnLoad="1"/>
</workbook>
</file>

<file path=xl/sharedStrings.xml><?xml version="1.0" encoding="utf-8"?>
<sst xmlns="http://schemas.openxmlformats.org/spreadsheetml/2006/main" count="635" uniqueCount="134">
  <si>
    <t>Site</t>
  </si>
  <si>
    <t>Depth</t>
  </si>
  <si>
    <t>Surveyor</t>
  </si>
  <si>
    <t>Initial Phase</t>
  </si>
  <si>
    <t>Terminal Phase</t>
  </si>
  <si>
    <t>S. vetula</t>
  </si>
  <si>
    <t>S. taeniopterus</t>
  </si>
  <si>
    <t>S. iserti</t>
  </si>
  <si>
    <t>S. viride</t>
  </si>
  <si>
    <t>S. aurofrenatum</t>
  </si>
  <si>
    <t>S. rubripinne</t>
  </si>
  <si>
    <t>S. chrysopterum</t>
  </si>
  <si>
    <t>Sparisoma sp.</t>
  </si>
  <si>
    <t>Juvenile Phase</t>
  </si>
  <si>
    <t>5-14cm</t>
  </si>
  <si>
    <t>15-24cm</t>
  </si>
  <si>
    <t>25-34cm</t>
  </si>
  <si>
    <t>35-44cm</t>
  </si>
  <si>
    <t>&gt;45cm</t>
  </si>
  <si>
    <t>Scarus sp.</t>
  </si>
  <si>
    <t>Transect 1</t>
  </si>
  <si>
    <t>Total</t>
  </si>
  <si>
    <t>Transect 2</t>
  </si>
  <si>
    <t>Transect 3</t>
  </si>
  <si>
    <t>Transect 4</t>
  </si>
  <si>
    <t>Transect 5</t>
  </si>
  <si>
    <t>Transect 6</t>
  </si>
  <si>
    <r>
      <t>Mean No.s per m</t>
    </r>
    <r>
      <rPr>
        <b/>
        <vertAlign val="superscript"/>
        <sz val="11"/>
        <color indexed="8"/>
        <rFont val="Calibri"/>
        <family val="2"/>
      </rPr>
      <t>2</t>
    </r>
  </si>
  <si>
    <t>Median Size (cm)</t>
  </si>
  <si>
    <t>Equation</t>
  </si>
  <si>
    <t>Scarus vetula</t>
  </si>
  <si>
    <t>Scarus taeniopterus</t>
  </si>
  <si>
    <t>Scarus iserti</t>
  </si>
  <si>
    <r>
      <rPr>
        <sz val="11"/>
        <color indexed="8"/>
        <rFont val="Calibri"/>
        <family val="2"/>
      </rPr>
      <t xml:space="preserve">Other </t>
    </r>
    <r>
      <rPr>
        <i/>
        <sz val="11"/>
        <color indexed="8"/>
        <rFont val="Calibri"/>
        <family val="2"/>
      </rPr>
      <t>Scarus spp.</t>
    </r>
  </si>
  <si>
    <t>Species Offset</t>
  </si>
  <si>
    <t>CSc</t>
  </si>
  <si>
    <r>
      <rPr>
        <sz val="11"/>
        <color indexed="8"/>
        <rFont val="Calibri"/>
        <family val="2"/>
      </rPr>
      <t xml:space="preserve">Other </t>
    </r>
    <r>
      <rPr>
        <i/>
        <sz val="11"/>
        <color indexed="8"/>
        <rFont val="Calibri"/>
        <family val="2"/>
      </rPr>
      <t>Sparisoma spp.</t>
    </r>
  </si>
  <si>
    <t>Sparisoma viride</t>
  </si>
  <si>
    <t>Sparisoma aurofrenatum</t>
  </si>
  <si>
    <t>Sparisoma rubripinne</t>
  </si>
  <si>
    <t>Sparisoma chrysopterum</t>
  </si>
  <si>
    <t>Juvenile</t>
  </si>
  <si>
    <t>Life Phase</t>
  </si>
  <si>
    <t>CSp</t>
  </si>
  <si>
    <r>
      <t>Bite rate (h</t>
    </r>
    <r>
      <rPr>
        <vertAlign val="superscript"/>
        <sz val="11"/>
        <rFont val="Calibri"/>
        <family val="2"/>
      </rPr>
      <t>-1</t>
    </r>
    <r>
      <rPr>
        <sz val="11"/>
        <rFont val="Calibri"/>
        <family val="2"/>
      </rPr>
      <t xml:space="preserve">) of </t>
    </r>
    <r>
      <rPr>
        <i/>
        <sz val="11"/>
        <rFont val="Calibri"/>
        <family val="2"/>
      </rPr>
      <t>Sparisoma</t>
    </r>
    <r>
      <rPr>
        <sz val="11"/>
        <rFont val="Calibri"/>
        <family val="2"/>
      </rPr>
      <t xml:space="preserve"> spp. = CSp ((1088.84 – (17.12 x FL)) – Species offset)</t>
    </r>
  </si>
  <si>
    <r>
      <t>Bite rate (h</t>
    </r>
    <r>
      <rPr>
        <vertAlign val="superscript"/>
        <sz val="11"/>
        <rFont val="Calibri"/>
        <family val="2"/>
      </rPr>
      <t>-1</t>
    </r>
    <r>
      <rPr>
        <sz val="11"/>
        <rFont val="Calibri"/>
        <family val="2"/>
      </rPr>
      <t xml:space="preserve">) of </t>
    </r>
    <r>
      <rPr>
        <i/>
        <sz val="11"/>
        <rFont val="Calibri"/>
        <family val="2"/>
      </rPr>
      <t>Scarus</t>
    </r>
    <r>
      <rPr>
        <sz val="11"/>
        <rFont val="Calibri"/>
        <family val="2"/>
      </rPr>
      <t xml:space="preserve"> spp. = CSc ((3329 – (33.00 x FL)) – Species offset)</t>
    </r>
  </si>
  <si>
    <t>Bite rates (bites/hour)</t>
  </si>
  <si>
    <t>Median Fork Length (cm)</t>
  </si>
  <si>
    <t>Total Daily Bites = 284.8+0.84*(bite rate*(Day Light Period - 0.62))</t>
  </si>
  <si>
    <t>Equations</t>
  </si>
  <si>
    <t>Total Daily Bites = Bite Rate * 9.33</t>
  </si>
  <si>
    <t>Scarus genus</t>
  </si>
  <si>
    <t>Sparisoma genus</t>
  </si>
  <si>
    <t>Bite rates (bites/day)</t>
  </si>
  <si>
    <t>Scar rate (scar producing bites/day)</t>
  </si>
  <si>
    <t>Scarus spp.</t>
  </si>
  <si>
    <t>Sparisoma spp.</t>
  </si>
  <si>
    <r>
      <t>Carbonate mass removed (g/scar) = mean substrate density (g/cm</t>
    </r>
    <r>
      <rPr>
        <vertAlign val="superscript"/>
        <sz val="11"/>
        <rFont val="Calibri"/>
        <family val="2"/>
      </rPr>
      <t>3</t>
    </r>
    <r>
      <rPr>
        <sz val="11"/>
        <rFont val="Calibri"/>
        <family val="2"/>
      </rPr>
      <t>) * Scar volume (cm</t>
    </r>
    <r>
      <rPr>
        <vertAlign val="superscript"/>
        <sz val="11"/>
        <rFont val="Calibri"/>
        <family val="2"/>
      </rPr>
      <t>3</t>
    </r>
    <r>
      <rPr>
        <sz val="11"/>
        <rFont val="Calibri"/>
        <family val="2"/>
      </rPr>
      <t>)</t>
    </r>
  </si>
  <si>
    <r>
      <t>Carbonate mass removed (g/scar) = 0.306 x 10</t>
    </r>
    <r>
      <rPr>
        <vertAlign val="superscript"/>
        <sz val="11"/>
        <rFont val="Calibri"/>
        <family val="2"/>
      </rPr>
      <t>-6</t>
    </r>
    <r>
      <rPr>
        <sz val="11"/>
        <rFont val="Calibri"/>
        <family val="2"/>
      </rPr>
      <t xml:space="preserve"> x Fork Length</t>
    </r>
    <r>
      <rPr>
        <vertAlign val="superscript"/>
        <sz val="11"/>
        <rFont val="Calibri"/>
        <family val="2"/>
      </rPr>
      <t>3</t>
    </r>
  </si>
  <si>
    <r>
      <t>Scar volume (cm</t>
    </r>
    <r>
      <rPr>
        <vertAlign val="superscript"/>
        <sz val="11"/>
        <color indexed="8"/>
        <rFont val="Calibri"/>
        <family val="2"/>
      </rPr>
      <t>3</t>
    </r>
    <r>
      <rPr>
        <sz val="11"/>
        <color theme="1"/>
        <rFont val="Calibri"/>
        <family val="2"/>
      </rPr>
      <t>)= 1.362 * 10</t>
    </r>
    <r>
      <rPr>
        <vertAlign val="superscript"/>
        <sz val="11"/>
        <color indexed="8"/>
        <rFont val="Calibri"/>
        <family val="2"/>
      </rPr>
      <t>-6</t>
    </r>
    <r>
      <rPr>
        <sz val="11"/>
        <color theme="1"/>
        <rFont val="Calibri"/>
        <family val="2"/>
      </rPr>
      <t xml:space="preserve"> * Fork Length</t>
    </r>
    <r>
      <rPr>
        <vertAlign val="superscript"/>
        <sz val="11"/>
        <color indexed="8"/>
        <rFont val="Calibri"/>
        <family val="2"/>
      </rPr>
      <t>3</t>
    </r>
  </si>
  <si>
    <t>Bioerosion per scar (g)</t>
  </si>
  <si>
    <t>Bioerosion (g/individual/day)</t>
  </si>
  <si>
    <t>Total Bioerosion (g/m2/yr)</t>
  </si>
  <si>
    <t>Total Bioersion</t>
  </si>
  <si>
    <t>Spreadsheet Guidelines</t>
  </si>
  <si>
    <t>1.</t>
  </si>
  <si>
    <t>2.</t>
  </si>
  <si>
    <t>3.</t>
  </si>
  <si>
    <t>Site Details</t>
  </si>
  <si>
    <t>Survey Date</t>
  </si>
  <si>
    <t>Latitude</t>
  </si>
  <si>
    <t>Longitude</t>
  </si>
  <si>
    <t>Notes</t>
  </si>
  <si>
    <t>Transect No.</t>
  </si>
  <si>
    <t>Length (m)</t>
  </si>
  <si>
    <t>Width (m)</t>
  </si>
  <si>
    <r>
      <t>Area (m</t>
    </r>
    <r>
      <rPr>
        <b/>
        <vertAlign val="superscript"/>
        <sz val="11"/>
        <color indexed="8"/>
        <rFont val="Calibri"/>
        <family val="2"/>
      </rPr>
      <t>2</t>
    </r>
    <r>
      <rPr>
        <b/>
        <sz val="11"/>
        <color indexed="8"/>
        <rFont val="Calibri"/>
        <family val="2"/>
      </rPr>
      <t>)</t>
    </r>
  </si>
  <si>
    <t>Number of Surveyed Transects</t>
  </si>
  <si>
    <t>Mean Daylight Period (hrs)</t>
  </si>
  <si>
    <t>4.</t>
  </si>
  <si>
    <t>5.</t>
  </si>
  <si>
    <t>In the Data Entry tab it is not necessary to enter 0, where no parrotfish were recorded. Blank cells are treated as 0.</t>
  </si>
  <si>
    <t>Parrotfish</t>
  </si>
  <si>
    <r>
      <rPr>
        <b/>
        <i/>
        <sz val="11"/>
        <color indexed="8"/>
        <rFont val="Calibri"/>
        <family val="2"/>
      </rPr>
      <t>Sparisoma</t>
    </r>
    <r>
      <rPr>
        <b/>
        <sz val="11"/>
        <color indexed="8"/>
        <rFont val="Calibri"/>
        <family val="2"/>
      </rPr>
      <t xml:space="preserve"> genus</t>
    </r>
  </si>
  <si>
    <r>
      <rPr>
        <b/>
        <i/>
        <sz val="11"/>
        <color indexed="8"/>
        <rFont val="Calibri"/>
        <family val="2"/>
      </rPr>
      <t>Scarus</t>
    </r>
    <r>
      <rPr>
        <b/>
        <sz val="11"/>
        <color indexed="8"/>
        <rFont val="Calibri"/>
        <family val="2"/>
      </rPr>
      <t xml:space="preserve"> genus</t>
    </r>
  </si>
  <si>
    <t>% of Bites leaving a scar</t>
  </si>
  <si>
    <r>
      <t xml:space="preserve">Other </t>
    </r>
    <r>
      <rPr>
        <b/>
        <i/>
        <sz val="11"/>
        <color indexed="8"/>
        <rFont val="Calibri"/>
        <family val="2"/>
      </rPr>
      <t>Scarus spp.</t>
    </r>
  </si>
  <si>
    <r>
      <t xml:space="preserve">Other </t>
    </r>
    <r>
      <rPr>
        <b/>
        <i/>
        <sz val="11"/>
        <color indexed="8"/>
        <rFont val="Calibri"/>
        <family val="2"/>
      </rPr>
      <t>Sparisoma spp.</t>
    </r>
  </si>
  <si>
    <r>
      <t>Bioerosion (kg CaCO</t>
    </r>
    <r>
      <rPr>
        <b/>
        <vertAlign val="subscript"/>
        <sz val="14"/>
        <color indexed="8"/>
        <rFont val="Calibri"/>
        <family val="2"/>
      </rPr>
      <t>3</t>
    </r>
    <r>
      <rPr>
        <b/>
        <sz val="14"/>
        <color indexed="8"/>
        <rFont val="Calibri"/>
        <family val="2"/>
      </rPr>
      <t>/m</t>
    </r>
    <r>
      <rPr>
        <b/>
        <vertAlign val="superscript"/>
        <sz val="14"/>
        <color indexed="8"/>
        <rFont val="Calibri"/>
        <family val="2"/>
      </rPr>
      <t>2</t>
    </r>
    <r>
      <rPr>
        <b/>
        <sz val="14"/>
        <color indexed="8"/>
        <rFont val="Calibri"/>
        <family val="2"/>
      </rPr>
      <t>/yr)</t>
    </r>
  </si>
  <si>
    <t>Transect 7</t>
  </si>
  <si>
    <t>Transect 8</t>
  </si>
  <si>
    <t>Transect 9</t>
  </si>
  <si>
    <t>Transect 10</t>
  </si>
  <si>
    <r>
      <t>Standard Deviation of the Means (no.s per m</t>
    </r>
    <r>
      <rPr>
        <b/>
        <vertAlign val="superscript"/>
        <sz val="11"/>
        <color indexed="8"/>
        <rFont val="Calibri"/>
        <family val="2"/>
      </rPr>
      <t>2</t>
    </r>
    <r>
      <rPr>
        <b/>
        <sz val="11"/>
        <color indexed="8"/>
        <rFont val="Calibri"/>
        <family val="2"/>
      </rPr>
      <t>)</t>
    </r>
  </si>
  <si>
    <r>
      <t>Standard Deviation of the Mean Bioerosion Rates (g/m</t>
    </r>
    <r>
      <rPr>
        <b/>
        <vertAlign val="superscript"/>
        <sz val="11"/>
        <color indexed="8"/>
        <rFont val="Calibri"/>
        <family val="2"/>
      </rPr>
      <t>2</t>
    </r>
    <r>
      <rPr>
        <b/>
        <sz val="11"/>
        <color indexed="8"/>
        <rFont val="Calibri"/>
        <family val="2"/>
      </rPr>
      <t>/yr)</t>
    </r>
  </si>
  <si>
    <t>Standard Deviation</t>
  </si>
  <si>
    <t>Mean</t>
  </si>
  <si>
    <t>Survey Period</t>
  </si>
  <si>
    <t>Survey Results</t>
  </si>
  <si>
    <t xml:space="preserve">Data is added to the Data Entry tab. Site information can be added to this tab. The other tabs combine to calculate the bioerosion rates which are displayed in the Results tab. </t>
  </si>
  <si>
    <t>Greyed out or yellow cells should not be manipulated.</t>
  </si>
  <si>
    <r>
      <t>Mean No.s per 100m</t>
    </r>
    <r>
      <rPr>
        <b/>
        <vertAlign val="superscript"/>
        <sz val="11"/>
        <color indexed="8"/>
        <rFont val="Calibri"/>
        <family val="2"/>
      </rPr>
      <t>2</t>
    </r>
  </si>
  <si>
    <r>
      <t>Standard Deviation of the Means (no.s per 100m</t>
    </r>
    <r>
      <rPr>
        <b/>
        <vertAlign val="superscript"/>
        <sz val="11"/>
        <color indexed="8"/>
        <rFont val="Calibri"/>
        <family val="2"/>
      </rPr>
      <t>2</t>
    </r>
    <r>
      <rPr>
        <b/>
        <sz val="11"/>
        <color indexed="8"/>
        <rFont val="Calibri"/>
        <family val="2"/>
      </rPr>
      <t>)</t>
    </r>
  </si>
  <si>
    <r>
      <t>Number of Adults (&gt;15cm) / 100m</t>
    </r>
    <r>
      <rPr>
        <b/>
        <vertAlign val="superscript"/>
        <sz val="14"/>
        <color indexed="8"/>
        <rFont val="Calibri"/>
        <family val="2"/>
      </rPr>
      <t>2</t>
    </r>
  </si>
  <si>
    <t>Total Adult Abundance</t>
  </si>
  <si>
    <t>Transect lengths and widths (pre-set as 30 m x 4 m) yield areas which are linked to parrotfish abundance. Default figures have already been added but these may be changed if required.</t>
  </si>
  <si>
    <t>Transect ID</t>
  </si>
  <si>
    <t>The bioerosion rates are calculated using mean parrotfish abundances for ten transects. In the event that a transect is not surveyed, the transect length and width must be set to zero in the table below. Otherwise the spreadsheet will still calculate the bioerosion rate based on the mean of ten transects.</t>
  </si>
  <si>
    <t>The mean daylight period (over a year) is required to calculate parrotfish bite rates. A default of 12hrs (input as a decimal) has been chosen, however this can be changed if required.</t>
  </si>
  <si>
    <r>
      <t>Transect 1: Parrotfish Abundance (no. per m</t>
    </r>
    <r>
      <rPr>
        <b/>
        <vertAlign val="superscript"/>
        <sz val="11"/>
        <color indexed="8"/>
        <rFont val="Calibri"/>
        <family val="2"/>
      </rPr>
      <t>2</t>
    </r>
    <r>
      <rPr>
        <b/>
        <sz val="11"/>
        <color indexed="8"/>
        <rFont val="Calibri"/>
        <family val="2"/>
      </rPr>
      <t>)</t>
    </r>
  </si>
  <si>
    <r>
      <t>Transect 2: Parrotfish Abundance (no. per m</t>
    </r>
    <r>
      <rPr>
        <b/>
        <vertAlign val="superscript"/>
        <sz val="11"/>
        <color indexed="8"/>
        <rFont val="Calibri"/>
        <family val="2"/>
      </rPr>
      <t>2</t>
    </r>
    <r>
      <rPr>
        <b/>
        <sz val="11"/>
        <color indexed="8"/>
        <rFont val="Calibri"/>
        <family val="2"/>
      </rPr>
      <t>)</t>
    </r>
  </si>
  <si>
    <r>
      <t>Transect 3: Parrotfish Abundance (no. per m</t>
    </r>
    <r>
      <rPr>
        <b/>
        <vertAlign val="superscript"/>
        <sz val="11"/>
        <color indexed="8"/>
        <rFont val="Calibri"/>
        <family val="2"/>
      </rPr>
      <t>2</t>
    </r>
    <r>
      <rPr>
        <b/>
        <sz val="11"/>
        <color indexed="8"/>
        <rFont val="Calibri"/>
        <family val="2"/>
      </rPr>
      <t>)</t>
    </r>
  </si>
  <si>
    <r>
      <t>Transect 4: Parrotfish Abundance (no. per m</t>
    </r>
    <r>
      <rPr>
        <b/>
        <vertAlign val="superscript"/>
        <sz val="11"/>
        <color indexed="8"/>
        <rFont val="Calibri"/>
        <family val="2"/>
      </rPr>
      <t>2</t>
    </r>
    <r>
      <rPr>
        <b/>
        <sz val="11"/>
        <color indexed="8"/>
        <rFont val="Calibri"/>
        <family val="2"/>
      </rPr>
      <t>)</t>
    </r>
  </si>
  <si>
    <r>
      <t>Transect 5: Parrotfish Abundance (no. per m</t>
    </r>
    <r>
      <rPr>
        <b/>
        <vertAlign val="superscript"/>
        <sz val="11"/>
        <color indexed="8"/>
        <rFont val="Calibri"/>
        <family val="2"/>
      </rPr>
      <t>2</t>
    </r>
    <r>
      <rPr>
        <b/>
        <sz val="11"/>
        <color indexed="8"/>
        <rFont val="Calibri"/>
        <family val="2"/>
      </rPr>
      <t>)</t>
    </r>
  </si>
  <si>
    <r>
      <t>Transect 6: Parrotfish Abundance (no. per m</t>
    </r>
    <r>
      <rPr>
        <b/>
        <vertAlign val="superscript"/>
        <sz val="11"/>
        <color indexed="8"/>
        <rFont val="Calibri"/>
        <family val="2"/>
      </rPr>
      <t>2</t>
    </r>
    <r>
      <rPr>
        <b/>
        <sz val="11"/>
        <color indexed="8"/>
        <rFont val="Calibri"/>
        <family val="2"/>
      </rPr>
      <t>)</t>
    </r>
  </si>
  <si>
    <r>
      <t>Transect 7: Parrotfish Abundance (no. per m</t>
    </r>
    <r>
      <rPr>
        <b/>
        <vertAlign val="superscript"/>
        <sz val="11"/>
        <color indexed="8"/>
        <rFont val="Calibri"/>
        <family val="2"/>
      </rPr>
      <t>2</t>
    </r>
    <r>
      <rPr>
        <b/>
        <sz val="11"/>
        <color indexed="8"/>
        <rFont val="Calibri"/>
        <family val="2"/>
      </rPr>
      <t>)</t>
    </r>
  </si>
  <si>
    <r>
      <t>Transect 8: Parrotfish Abundance (no. per m</t>
    </r>
    <r>
      <rPr>
        <b/>
        <vertAlign val="superscript"/>
        <sz val="11"/>
        <color indexed="8"/>
        <rFont val="Calibri"/>
        <family val="2"/>
      </rPr>
      <t>2</t>
    </r>
    <r>
      <rPr>
        <b/>
        <sz val="11"/>
        <color indexed="8"/>
        <rFont val="Calibri"/>
        <family val="2"/>
      </rPr>
      <t>)</t>
    </r>
  </si>
  <si>
    <r>
      <t>Transect 9: Parrotfish Abundance (no. per m</t>
    </r>
    <r>
      <rPr>
        <b/>
        <vertAlign val="superscript"/>
        <sz val="11"/>
        <color indexed="8"/>
        <rFont val="Calibri"/>
        <family val="2"/>
      </rPr>
      <t>2</t>
    </r>
    <r>
      <rPr>
        <b/>
        <sz val="11"/>
        <color indexed="8"/>
        <rFont val="Calibri"/>
        <family val="2"/>
      </rPr>
      <t>)</t>
    </r>
  </si>
  <si>
    <r>
      <t>Transect 10: Parrotfish Abundance (no. per m</t>
    </r>
    <r>
      <rPr>
        <b/>
        <vertAlign val="superscript"/>
        <sz val="11"/>
        <color indexed="8"/>
        <rFont val="Calibri"/>
        <family val="2"/>
      </rPr>
      <t>2</t>
    </r>
    <r>
      <rPr>
        <b/>
        <sz val="11"/>
        <color indexed="8"/>
        <rFont val="Calibri"/>
        <family val="2"/>
      </rPr>
      <t>)</t>
    </r>
  </si>
  <si>
    <t>6.</t>
  </si>
  <si>
    <t>Totals</t>
  </si>
  <si>
    <r>
      <t>Transect 1: Bioerosion rates (g/m</t>
    </r>
    <r>
      <rPr>
        <b/>
        <vertAlign val="superscript"/>
        <sz val="11"/>
        <color indexed="8"/>
        <rFont val="Calibri"/>
        <family val="2"/>
      </rPr>
      <t>2</t>
    </r>
    <r>
      <rPr>
        <b/>
        <sz val="11"/>
        <color indexed="8"/>
        <rFont val="Calibri"/>
        <family val="2"/>
      </rPr>
      <t>/yr)</t>
    </r>
  </si>
  <si>
    <r>
      <t>Transect 2: Bioerosion rates (g/m</t>
    </r>
    <r>
      <rPr>
        <b/>
        <vertAlign val="superscript"/>
        <sz val="11"/>
        <color indexed="8"/>
        <rFont val="Calibri"/>
        <family val="2"/>
      </rPr>
      <t>2</t>
    </r>
    <r>
      <rPr>
        <b/>
        <sz val="11"/>
        <color indexed="8"/>
        <rFont val="Calibri"/>
        <family val="2"/>
      </rPr>
      <t>/yr)</t>
    </r>
  </si>
  <si>
    <r>
      <t>Transect 3: Bioerosion rates (g/m</t>
    </r>
    <r>
      <rPr>
        <b/>
        <vertAlign val="superscript"/>
        <sz val="11"/>
        <color indexed="8"/>
        <rFont val="Calibri"/>
        <family val="2"/>
      </rPr>
      <t>2</t>
    </r>
    <r>
      <rPr>
        <b/>
        <sz val="11"/>
        <color indexed="8"/>
        <rFont val="Calibri"/>
        <family val="2"/>
      </rPr>
      <t>/yr)</t>
    </r>
  </si>
  <si>
    <r>
      <t>Transect 4: Bioerosion rates (g/m</t>
    </r>
    <r>
      <rPr>
        <b/>
        <vertAlign val="superscript"/>
        <sz val="11"/>
        <color indexed="8"/>
        <rFont val="Calibri"/>
        <family val="2"/>
      </rPr>
      <t>2</t>
    </r>
    <r>
      <rPr>
        <b/>
        <sz val="11"/>
        <color indexed="8"/>
        <rFont val="Calibri"/>
        <family val="2"/>
      </rPr>
      <t>/yr)</t>
    </r>
  </si>
  <si>
    <r>
      <t>Transect 5: Bioerosion rates (g/m</t>
    </r>
    <r>
      <rPr>
        <b/>
        <vertAlign val="superscript"/>
        <sz val="11"/>
        <color indexed="8"/>
        <rFont val="Calibri"/>
        <family val="2"/>
      </rPr>
      <t>2</t>
    </r>
    <r>
      <rPr>
        <b/>
        <sz val="11"/>
        <color indexed="8"/>
        <rFont val="Calibri"/>
        <family val="2"/>
      </rPr>
      <t>/yr)</t>
    </r>
  </si>
  <si>
    <r>
      <t>Transect 6: Bioerosion rates (g/m</t>
    </r>
    <r>
      <rPr>
        <b/>
        <vertAlign val="superscript"/>
        <sz val="11"/>
        <color indexed="8"/>
        <rFont val="Calibri"/>
        <family val="2"/>
      </rPr>
      <t>2</t>
    </r>
    <r>
      <rPr>
        <b/>
        <sz val="11"/>
        <color indexed="8"/>
        <rFont val="Calibri"/>
        <family val="2"/>
      </rPr>
      <t>/yr)</t>
    </r>
  </si>
  <si>
    <r>
      <t>Transect 7: Bioerosion rates (g/m</t>
    </r>
    <r>
      <rPr>
        <b/>
        <vertAlign val="superscript"/>
        <sz val="11"/>
        <color indexed="8"/>
        <rFont val="Calibri"/>
        <family val="2"/>
      </rPr>
      <t>2</t>
    </r>
    <r>
      <rPr>
        <b/>
        <sz val="11"/>
        <color indexed="8"/>
        <rFont val="Calibri"/>
        <family val="2"/>
      </rPr>
      <t>/yr)</t>
    </r>
  </si>
  <si>
    <r>
      <t>Transect 8: Bioerosion rates (g/m</t>
    </r>
    <r>
      <rPr>
        <b/>
        <vertAlign val="superscript"/>
        <sz val="11"/>
        <color indexed="8"/>
        <rFont val="Calibri"/>
        <family val="2"/>
      </rPr>
      <t>2</t>
    </r>
    <r>
      <rPr>
        <b/>
        <sz val="11"/>
        <color indexed="8"/>
        <rFont val="Calibri"/>
        <family val="2"/>
      </rPr>
      <t>/yr)</t>
    </r>
  </si>
  <si>
    <r>
      <t>Transect 9: Bioerosion rates (g/m</t>
    </r>
    <r>
      <rPr>
        <b/>
        <vertAlign val="superscript"/>
        <sz val="11"/>
        <color indexed="8"/>
        <rFont val="Calibri"/>
        <family val="2"/>
      </rPr>
      <t>2</t>
    </r>
    <r>
      <rPr>
        <b/>
        <sz val="11"/>
        <color indexed="8"/>
        <rFont val="Calibri"/>
        <family val="2"/>
      </rPr>
      <t>/yr)</t>
    </r>
  </si>
  <si>
    <r>
      <t>Transect 10: Bioerosion rates (g/m</t>
    </r>
    <r>
      <rPr>
        <b/>
        <vertAlign val="superscript"/>
        <sz val="11"/>
        <color indexed="8"/>
        <rFont val="Calibri"/>
        <family val="2"/>
      </rPr>
      <t>2</t>
    </r>
    <r>
      <rPr>
        <b/>
        <sz val="11"/>
        <color indexed="8"/>
        <rFont val="Calibri"/>
        <family val="2"/>
      </rPr>
      <t>/yr)</t>
    </r>
  </si>
  <si>
    <t>Bioerosion per transect</t>
  </si>
  <si>
    <t>Bioerosion within size classes</t>
  </si>
  <si>
    <r>
      <t>Mean Site Bioerosion Rates (g/m</t>
    </r>
    <r>
      <rPr>
        <b/>
        <vertAlign val="superscript"/>
        <sz val="11"/>
        <color indexed="8"/>
        <rFont val="Calibri"/>
        <family val="2"/>
      </rPr>
      <t>2</t>
    </r>
    <r>
      <rPr>
        <b/>
        <sz val="11"/>
        <color indexed="8"/>
        <rFont val="Calibri"/>
        <family val="2"/>
      </rPr>
      <t>/yr)</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</si>
</sst>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809]dd\ mmmm\ yyyy"/>
    <numFmt numFmtId="171" formatCode="&quot;Yes&quot;;&quot;Yes&quot;;&quot;No&quot;"/>
    <numFmt numFmtId="172" formatCode="&quot;True&quot;;&quot;True&quot;;&quot;False&quot;"/>
    <numFmt numFmtId="173" formatCode="&quot;On&quot;;&quot;On&quot;;&quot;Off&quot;"/>
    <numFmt numFmtId="174" formatCode="[$€-2]\ #,##0.00_);[Red]\([$€-2]\ #,##0.00\)"/>
    <numFmt numFmtId="175" formatCode="[$-1809]dd\ mmmm\ yyyy"/>
    <numFmt numFmtId="176" formatCode="0.000"/>
    <numFmt numFmtId="177" formatCode="0.0000"/>
    <numFmt numFmtId="178" formatCode="0.00000"/>
    <numFmt numFmtId="179" formatCode="0.000000"/>
    <numFmt numFmtId="180" formatCode="0.0000000"/>
    <numFmt numFmtId="181" formatCode="0.0"/>
    <numFmt numFmtId="182" formatCode="0.00000000"/>
  </numFmts>
  <fonts count="50">
    <font>
      <sz val="11"/>
      <color theme="1"/>
      <name val="Calibri"/>
      <family val="2"/>
    </font>
    <font>
      <sz val="11"/>
      <color indexed="8"/>
      <name val="Calibri"/>
      <family val="2"/>
    </font>
    <font>
      <b/>
      <sz val="11"/>
      <color indexed="8"/>
      <name val="Calibri"/>
      <family val="2"/>
    </font>
    <font>
      <i/>
      <sz val="11"/>
      <color indexed="8"/>
      <name val="Calibri"/>
      <family val="2"/>
    </font>
    <font>
      <sz val="10"/>
      <color indexed="8"/>
      <name val="Calibri"/>
      <family val="2"/>
    </font>
    <font>
      <sz val="8"/>
      <name val="Calibri"/>
      <family val="2"/>
    </font>
    <font>
      <b/>
      <vertAlign val="superscript"/>
      <sz val="11"/>
      <color indexed="8"/>
      <name val="Calibri"/>
      <family val="2"/>
    </font>
    <font>
      <sz val="11"/>
      <name val="Arial"/>
      <family val="2"/>
    </font>
    <font>
      <sz val="11"/>
      <name val="Calibri"/>
      <family val="2"/>
    </font>
    <font>
      <vertAlign val="superscript"/>
      <sz val="11"/>
      <name val="Calibri"/>
      <family val="2"/>
    </font>
    <font>
      <i/>
      <sz val="11"/>
      <name val="Calibri"/>
      <family val="2"/>
    </font>
    <font>
      <vertAlign val="superscript"/>
      <sz val="11"/>
      <color indexed="8"/>
      <name val="Calibri"/>
      <family val="2"/>
    </font>
    <font>
      <b/>
      <i/>
      <sz val="11"/>
      <color indexed="8"/>
      <name val="Calibri"/>
      <family val="2"/>
    </font>
    <font>
      <b/>
      <sz val="14"/>
      <color indexed="8"/>
      <name val="Calibri"/>
      <family val="2"/>
    </font>
    <font>
      <b/>
      <vertAlign val="superscript"/>
      <sz val="14"/>
      <color indexed="8"/>
      <name val="Calibri"/>
      <family val="2"/>
    </font>
    <font>
      <b/>
      <vertAlign val="subscript"/>
      <sz val="14"/>
      <color indexed="8"/>
      <name val="Calibri"/>
      <family val="2"/>
    </font>
    <font>
      <sz val="14"/>
      <color indexed="8"/>
      <name val="Calibri"/>
      <family val="2"/>
    </font>
    <font>
      <b/>
      <sz val="16"/>
      <color indexed="8"/>
      <name val="Calibri"/>
      <family val="2"/>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rgb="FF33CCCC"/>
        <bgColor indexed="64"/>
      </patternFill>
    </fill>
    <fill>
      <patternFill patternType="solid">
        <fgColor rgb="FFFFFF00"/>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medium"/>
      <right>
        <color indexed="63"/>
      </right>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color indexed="63"/>
      </right>
      <top style="thin"/>
      <bottom>
        <color indexed="63"/>
      </bottom>
    </border>
    <border>
      <left>
        <color indexed="63"/>
      </left>
      <right style="thin"/>
      <top style="medium"/>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thin"/>
      <bottom style="thin"/>
    </border>
    <border>
      <left style="medium"/>
      <right style="medium"/>
      <top style="thin"/>
      <bottom style="thin"/>
    </border>
    <border>
      <left style="medium"/>
      <right style="medium"/>
      <top style="thin"/>
      <bottom style="medium"/>
    </border>
    <border>
      <left style="thin"/>
      <right style="thin"/>
      <top style="medium"/>
      <bottom style="medium"/>
    </border>
    <border>
      <left style="medium"/>
      <right>
        <color indexed="63"/>
      </right>
      <top style="thin"/>
      <bottom style="thin"/>
    </border>
    <border>
      <left>
        <color indexed="63"/>
      </left>
      <right>
        <color indexed="63"/>
      </right>
      <top style="thin"/>
      <bottom style="thin"/>
    </border>
    <border>
      <left style="thin"/>
      <right style="medium"/>
      <top style="medium"/>
      <bottom style="medium"/>
    </border>
    <border>
      <left>
        <color indexed="63"/>
      </left>
      <right style="thin"/>
      <top style="thin"/>
      <bottom>
        <color indexed="63"/>
      </bottom>
    </border>
    <border>
      <left style="medium"/>
      <right style="medium"/>
      <top style="medium"/>
      <bottom style="medium"/>
    </border>
    <border>
      <left style="medium"/>
      <right style="thin"/>
      <top style="thin"/>
      <bottom>
        <color indexed="63"/>
      </bottom>
    </border>
    <border>
      <left style="medium"/>
      <right style="thin"/>
      <top>
        <color indexed="63"/>
      </top>
      <bottom style="thin"/>
    </border>
    <border>
      <left style="medium"/>
      <right>
        <color indexed="63"/>
      </right>
      <top style="medium"/>
      <bottom style="thin"/>
    </border>
    <border>
      <left style="medium"/>
      <right>
        <color indexed="63"/>
      </right>
      <top style="thin"/>
      <bottom style="medium"/>
    </border>
    <border>
      <left>
        <color indexed="63"/>
      </left>
      <right style="medium"/>
      <top style="thin"/>
      <bottom style="thin"/>
    </border>
    <border>
      <left style="medium"/>
      <right style="thin"/>
      <top style="thin"/>
      <bottom style="medium"/>
    </border>
    <border>
      <left>
        <color indexed="63"/>
      </left>
      <right style="thin"/>
      <top style="thin"/>
      <bottom style="medium"/>
    </border>
    <border>
      <left style="medium"/>
      <right style="medium"/>
      <top style="medium"/>
      <bottom style="thin"/>
    </border>
    <border>
      <left style="medium"/>
      <right style="thin"/>
      <top style="medium"/>
      <bottom>
        <color indexed="63"/>
      </bottom>
    </border>
    <border>
      <left style="medium"/>
      <right style="thin"/>
      <top>
        <color indexed="63"/>
      </top>
      <bottom>
        <color indexed="63"/>
      </bottom>
    </border>
    <border>
      <left style="medium"/>
      <right style="medium"/>
      <top>
        <color indexed="63"/>
      </top>
      <bottom style="thin"/>
    </border>
    <border>
      <left style="medium"/>
      <right style="medium"/>
      <top style="thin"/>
      <bottom>
        <color indexed="63"/>
      </bottom>
    </border>
    <border>
      <left style="thin"/>
      <right>
        <color indexed="63"/>
      </right>
      <top style="thin"/>
      <bottom style="thin"/>
    </border>
    <border>
      <left>
        <color indexed="63"/>
      </left>
      <right>
        <color indexed="63"/>
      </right>
      <top style="thin"/>
      <bottom style="medium"/>
    </border>
    <border>
      <left>
        <color indexed="63"/>
      </left>
      <right style="medium"/>
      <top style="thin"/>
      <bottom style="medium"/>
    </border>
    <border>
      <left style="thin"/>
      <right>
        <color indexed="63"/>
      </right>
      <top style="medium"/>
      <bottom>
        <color indexed="63"/>
      </bottom>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32" borderId="7" applyNumberFormat="0" applyFont="0" applyAlignment="0" applyProtection="0"/>
    <xf numFmtId="0" fontId="46" fillId="27" borderId="8" applyNumberFormat="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60">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4" fillId="0" borderId="0" xfId="0" applyFont="1" applyAlignment="1">
      <alignment/>
    </xf>
    <xf numFmtId="0" fontId="2" fillId="33" borderId="10" xfId="0" applyFont="1" applyFill="1" applyBorder="1" applyAlignment="1">
      <alignment horizontal="center"/>
    </xf>
    <xf numFmtId="0" fontId="0" fillId="0" borderId="0" xfId="0" applyFill="1" applyAlignment="1">
      <alignment vertical="top"/>
    </xf>
    <xf numFmtId="0" fontId="2" fillId="33" borderId="11" xfId="0" applyFont="1" applyFill="1" applyBorder="1" applyAlignment="1">
      <alignment/>
    </xf>
    <xf numFmtId="0" fontId="2" fillId="33" borderId="12" xfId="0" applyFont="1" applyFill="1" applyBorder="1" applyAlignment="1">
      <alignment horizontal="center"/>
    </xf>
    <xf numFmtId="0" fontId="2" fillId="33" borderId="13" xfId="0" applyFont="1" applyFill="1" applyBorder="1" applyAlignment="1">
      <alignment horizontal="center"/>
    </xf>
    <xf numFmtId="0" fontId="2" fillId="33" borderId="14" xfId="0" applyFont="1" applyFill="1" applyBorder="1" applyAlignment="1">
      <alignment horizontal="center"/>
    </xf>
    <xf numFmtId="0" fontId="2" fillId="33" borderId="15" xfId="0" applyFont="1" applyFill="1" applyBorder="1" applyAlignment="1">
      <alignment horizontal="center"/>
    </xf>
    <xf numFmtId="0" fontId="0" fillId="34" borderId="0" xfId="0" applyFill="1" applyAlignment="1">
      <alignment/>
    </xf>
    <xf numFmtId="0" fontId="0" fillId="35" borderId="16" xfId="0" applyFill="1" applyBorder="1" applyAlignment="1">
      <alignment/>
    </xf>
    <xf numFmtId="0" fontId="0" fillId="35" borderId="17" xfId="0" applyFill="1" applyBorder="1" applyAlignment="1">
      <alignment horizontal="center"/>
    </xf>
    <xf numFmtId="0" fontId="0" fillId="35" borderId="18" xfId="0" applyFill="1" applyBorder="1" applyAlignment="1">
      <alignment horizontal="center"/>
    </xf>
    <xf numFmtId="176" fontId="0" fillId="35" borderId="19" xfId="0" applyNumberFormat="1" applyFill="1" applyBorder="1" applyAlignment="1">
      <alignment horizontal="center"/>
    </xf>
    <xf numFmtId="176" fontId="0" fillId="35" borderId="0" xfId="0" applyNumberFormat="1" applyFill="1" applyBorder="1" applyAlignment="1">
      <alignment horizontal="center"/>
    </xf>
    <xf numFmtId="176" fontId="0" fillId="35" borderId="20" xfId="0" applyNumberFormat="1" applyFill="1" applyBorder="1" applyAlignment="1">
      <alignment horizontal="center"/>
    </xf>
    <xf numFmtId="176" fontId="0" fillId="35" borderId="21" xfId="0" applyNumberFormat="1" applyFill="1" applyBorder="1" applyAlignment="1">
      <alignment horizontal="center"/>
    </xf>
    <xf numFmtId="0" fontId="2" fillId="35" borderId="16" xfId="0" applyFont="1" applyFill="1" applyBorder="1" applyAlignment="1">
      <alignment/>
    </xf>
    <xf numFmtId="0" fontId="0" fillId="35" borderId="22" xfId="0" applyFill="1" applyBorder="1" applyAlignment="1">
      <alignment/>
    </xf>
    <xf numFmtId="0" fontId="8" fillId="35" borderId="22" xfId="0" applyFont="1" applyFill="1" applyBorder="1" applyAlignment="1">
      <alignment/>
    </xf>
    <xf numFmtId="0" fontId="0" fillId="35" borderId="23" xfId="0" applyFill="1" applyBorder="1" applyAlignment="1">
      <alignment/>
    </xf>
    <xf numFmtId="0" fontId="0" fillId="35" borderId="24" xfId="0" applyFill="1" applyBorder="1" applyAlignment="1">
      <alignment/>
    </xf>
    <xf numFmtId="0" fontId="0" fillId="35" borderId="0" xfId="0" applyFill="1" applyBorder="1" applyAlignment="1">
      <alignment/>
    </xf>
    <xf numFmtId="0" fontId="0" fillId="35" borderId="20" xfId="0" applyFill="1" applyBorder="1" applyAlignment="1">
      <alignment/>
    </xf>
    <xf numFmtId="0" fontId="8" fillId="35" borderId="0" xfId="0" applyFont="1" applyFill="1" applyBorder="1" applyAlignment="1">
      <alignment/>
    </xf>
    <xf numFmtId="0" fontId="0" fillId="35" borderId="25" xfId="0" applyFill="1" applyBorder="1" applyAlignment="1">
      <alignment/>
    </xf>
    <xf numFmtId="0" fontId="0" fillId="35" borderId="26" xfId="0" applyFill="1" applyBorder="1" applyAlignment="1">
      <alignment/>
    </xf>
    <xf numFmtId="0" fontId="0" fillId="35" borderId="27" xfId="0" applyFill="1" applyBorder="1" applyAlignment="1">
      <alignment/>
    </xf>
    <xf numFmtId="0" fontId="2" fillId="35" borderId="28" xfId="0" applyFont="1" applyFill="1" applyBorder="1" applyAlignment="1">
      <alignment horizontal="center"/>
    </xf>
    <xf numFmtId="0" fontId="2" fillId="35" borderId="19" xfId="0" applyFont="1" applyFill="1" applyBorder="1" applyAlignment="1">
      <alignment horizontal="center"/>
    </xf>
    <xf numFmtId="0" fontId="2" fillId="35" borderId="0" xfId="0" applyFont="1" applyFill="1" applyBorder="1" applyAlignment="1">
      <alignment horizontal="center"/>
    </xf>
    <xf numFmtId="0" fontId="2" fillId="35" borderId="29" xfId="0" applyFont="1" applyFill="1" applyBorder="1" applyAlignment="1">
      <alignment horizontal="center"/>
    </xf>
    <xf numFmtId="0" fontId="2" fillId="35" borderId="20" xfId="0" applyFont="1" applyFill="1" applyBorder="1" applyAlignment="1">
      <alignment horizontal="center"/>
    </xf>
    <xf numFmtId="0" fontId="2" fillId="35" borderId="30" xfId="0" applyFont="1" applyFill="1" applyBorder="1" applyAlignment="1">
      <alignment/>
    </xf>
    <xf numFmtId="0" fontId="2" fillId="35" borderId="31" xfId="0" applyFont="1" applyFill="1" applyBorder="1" applyAlignment="1">
      <alignment horizontal="center"/>
    </xf>
    <xf numFmtId="0" fontId="2" fillId="35" borderId="32" xfId="0" applyFont="1" applyFill="1" applyBorder="1" applyAlignment="1">
      <alignment horizontal="center"/>
    </xf>
    <xf numFmtId="0" fontId="2" fillId="35" borderId="17" xfId="0" applyFont="1" applyFill="1" applyBorder="1" applyAlignment="1">
      <alignment horizontal="center"/>
    </xf>
    <xf numFmtId="0" fontId="2" fillId="35" borderId="33" xfId="0" applyFont="1" applyFill="1" applyBorder="1" applyAlignment="1">
      <alignment horizontal="center"/>
    </xf>
    <xf numFmtId="0" fontId="2" fillId="35" borderId="18" xfId="0" applyFont="1" applyFill="1" applyBorder="1" applyAlignment="1">
      <alignment horizontal="center"/>
    </xf>
    <xf numFmtId="0" fontId="3" fillId="35" borderId="34" xfId="0" applyFont="1" applyFill="1" applyBorder="1" applyAlignment="1">
      <alignment/>
    </xf>
    <xf numFmtId="179" fontId="0" fillId="35" borderId="35" xfId="0" applyNumberFormat="1" applyFill="1" applyBorder="1" applyAlignment="1">
      <alignment horizontal="center"/>
    </xf>
    <xf numFmtId="179" fontId="0" fillId="35" borderId="36" xfId="0" applyNumberFormat="1" applyFill="1" applyBorder="1" applyAlignment="1">
      <alignment horizontal="center"/>
    </xf>
    <xf numFmtId="0" fontId="3" fillId="35" borderId="24" xfId="0" applyFont="1" applyFill="1" applyBorder="1" applyAlignment="1">
      <alignment horizontal="left"/>
    </xf>
    <xf numFmtId="179" fontId="0" fillId="35" borderId="28" xfId="0" applyNumberFormat="1" applyFill="1" applyBorder="1" applyAlignment="1">
      <alignment horizontal="center"/>
    </xf>
    <xf numFmtId="179" fontId="0" fillId="35" borderId="37" xfId="0" applyNumberFormat="1" applyFill="1" applyBorder="1" applyAlignment="1">
      <alignment horizontal="center"/>
    </xf>
    <xf numFmtId="0" fontId="3" fillId="35" borderId="30" xfId="0" applyFont="1" applyFill="1" applyBorder="1" applyAlignment="1">
      <alignment/>
    </xf>
    <xf numFmtId="179" fontId="0" fillId="35" borderId="31" xfId="0" applyNumberFormat="1" applyFill="1" applyBorder="1" applyAlignment="1">
      <alignment horizontal="center"/>
    </xf>
    <xf numFmtId="179" fontId="0" fillId="35" borderId="38" xfId="0" applyNumberFormat="1" applyFill="1" applyBorder="1" applyAlignment="1">
      <alignment horizontal="center"/>
    </xf>
    <xf numFmtId="2" fontId="0" fillId="35" borderId="0" xfId="0" applyNumberFormat="1" applyFill="1" applyBorder="1" applyAlignment="1">
      <alignment horizontal="center"/>
    </xf>
    <xf numFmtId="2" fontId="0" fillId="35" borderId="20" xfId="0" applyNumberFormat="1" applyFill="1" applyBorder="1" applyAlignment="1">
      <alignment horizontal="center"/>
    </xf>
    <xf numFmtId="0" fontId="3" fillId="35" borderId="34" xfId="0" applyFont="1" applyFill="1" applyBorder="1" applyAlignment="1">
      <alignment horizontal="left"/>
    </xf>
    <xf numFmtId="180" fontId="0" fillId="35" borderId="35" xfId="0" applyNumberFormat="1" applyFill="1" applyBorder="1" applyAlignment="1">
      <alignment horizontal="center"/>
    </xf>
    <xf numFmtId="180" fontId="0" fillId="35" borderId="36" xfId="0" applyNumberFormat="1" applyFill="1" applyBorder="1" applyAlignment="1">
      <alignment horizontal="center"/>
    </xf>
    <xf numFmtId="180" fontId="0" fillId="35" borderId="28" xfId="0" applyNumberFormat="1" applyFill="1" applyBorder="1" applyAlignment="1">
      <alignment horizontal="center"/>
    </xf>
    <xf numFmtId="180" fontId="0" fillId="35" borderId="37" xfId="0" applyNumberFormat="1" applyFill="1" applyBorder="1" applyAlignment="1">
      <alignment horizontal="center"/>
    </xf>
    <xf numFmtId="0" fontId="3" fillId="35" borderId="25" xfId="0" applyFont="1" applyFill="1" applyBorder="1" applyAlignment="1">
      <alignment/>
    </xf>
    <xf numFmtId="180" fontId="0" fillId="35" borderId="39" xfId="0" applyNumberFormat="1" applyFill="1" applyBorder="1" applyAlignment="1">
      <alignment horizontal="center"/>
    </xf>
    <xf numFmtId="180" fontId="0" fillId="35" borderId="40" xfId="0" applyNumberFormat="1" applyFill="1" applyBorder="1" applyAlignment="1">
      <alignment horizontal="center"/>
    </xf>
    <xf numFmtId="179" fontId="0" fillId="35" borderId="39" xfId="0" applyNumberFormat="1" applyFill="1" applyBorder="1" applyAlignment="1">
      <alignment horizontal="center"/>
    </xf>
    <xf numFmtId="179" fontId="0" fillId="35" borderId="40" xfId="0" applyNumberFormat="1" applyFill="1" applyBorder="1" applyAlignment="1">
      <alignment horizontal="center"/>
    </xf>
    <xf numFmtId="0" fontId="2" fillId="35" borderId="22" xfId="0" applyFont="1" applyFill="1" applyBorder="1" applyAlignment="1">
      <alignment/>
    </xf>
    <xf numFmtId="0" fontId="2" fillId="35" borderId="24" xfId="0" applyFont="1" applyFill="1" applyBorder="1" applyAlignment="1">
      <alignment/>
    </xf>
    <xf numFmtId="0" fontId="2" fillId="35" borderId="0" xfId="0" applyFont="1" applyFill="1" applyBorder="1" applyAlignment="1">
      <alignment/>
    </xf>
    <xf numFmtId="0" fontId="2" fillId="35" borderId="24" xfId="0" applyFont="1" applyFill="1" applyBorder="1" applyAlignment="1">
      <alignment/>
    </xf>
    <xf numFmtId="0" fontId="0" fillId="35" borderId="0" xfId="0" applyFill="1" applyBorder="1" applyAlignment="1">
      <alignment horizontal="center"/>
    </xf>
    <xf numFmtId="0" fontId="2" fillId="35" borderId="25" xfId="0" applyFont="1" applyFill="1" applyBorder="1" applyAlignment="1">
      <alignment/>
    </xf>
    <xf numFmtId="0" fontId="1" fillId="35" borderId="26" xfId="0" applyFont="1" applyFill="1" applyBorder="1" applyAlignment="1">
      <alignment horizontal="center"/>
    </xf>
    <xf numFmtId="0" fontId="0" fillId="35" borderId="26" xfId="0" applyFont="1" applyFill="1" applyBorder="1" applyAlignment="1">
      <alignment horizontal="center"/>
    </xf>
    <xf numFmtId="0" fontId="0" fillId="35" borderId="26" xfId="0" applyFont="1" applyFill="1" applyBorder="1" applyAlignment="1">
      <alignment/>
    </xf>
    <xf numFmtId="0" fontId="0" fillId="35" borderId="27" xfId="0" applyFont="1" applyFill="1" applyBorder="1" applyAlignment="1">
      <alignment/>
    </xf>
    <xf numFmtId="0" fontId="2" fillId="35" borderId="0" xfId="0" applyFont="1" applyFill="1" applyAlignment="1">
      <alignment/>
    </xf>
    <xf numFmtId="0" fontId="1" fillId="35" borderId="0" xfId="0" applyFont="1" applyFill="1" applyBorder="1" applyAlignment="1">
      <alignment horizontal="center"/>
    </xf>
    <xf numFmtId="0" fontId="0" fillId="35" borderId="0" xfId="0" applyFont="1" applyFill="1" applyAlignment="1">
      <alignment horizontal="center"/>
    </xf>
    <xf numFmtId="0" fontId="0" fillId="35" borderId="0" xfId="0" applyFont="1" applyFill="1" applyAlignment="1">
      <alignment/>
    </xf>
    <xf numFmtId="0" fontId="2" fillId="35" borderId="41" xfId="0" applyFont="1" applyFill="1" applyBorder="1" applyAlignment="1">
      <alignment horizontal="center"/>
    </xf>
    <xf numFmtId="176" fontId="0" fillId="35" borderId="35" xfId="0" applyNumberFormat="1" applyFill="1" applyBorder="1" applyAlignment="1">
      <alignment horizontal="center"/>
    </xf>
    <xf numFmtId="176" fontId="0" fillId="35" borderId="36" xfId="0" applyNumberFormat="1" applyFill="1" applyBorder="1" applyAlignment="1">
      <alignment horizontal="center"/>
    </xf>
    <xf numFmtId="176" fontId="0" fillId="35" borderId="28" xfId="0" applyNumberFormat="1" applyFill="1" applyBorder="1" applyAlignment="1">
      <alignment horizontal="center"/>
    </xf>
    <xf numFmtId="176" fontId="0" fillId="35" borderId="37" xfId="0" applyNumberFormat="1" applyFill="1" applyBorder="1" applyAlignment="1">
      <alignment horizontal="center"/>
    </xf>
    <xf numFmtId="176" fontId="0" fillId="35" borderId="31" xfId="0" applyNumberFormat="1" applyFill="1" applyBorder="1" applyAlignment="1">
      <alignment horizontal="center"/>
    </xf>
    <xf numFmtId="176" fontId="0" fillId="35" borderId="38" xfId="0" applyNumberFormat="1" applyFill="1" applyBorder="1" applyAlignment="1">
      <alignment horizontal="center"/>
    </xf>
    <xf numFmtId="176" fontId="0" fillId="35" borderId="42" xfId="0" applyNumberFormat="1" applyFill="1" applyBorder="1" applyAlignment="1">
      <alignment horizontal="center"/>
    </xf>
    <xf numFmtId="176" fontId="0" fillId="35" borderId="40" xfId="0" applyNumberFormat="1" applyFill="1" applyBorder="1" applyAlignment="1">
      <alignment horizontal="center"/>
    </xf>
    <xf numFmtId="0" fontId="0" fillId="35" borderId="0" xfId="0" applyFill="1" applyAlignment="1">
      <alignment/>
    </xf>
    <xf numFmtId="176" fontId="0" fillId="35" borderId="39" xfId="0" applyNumberFormat="1" applyFill="1" applyBorder="1" applyAlignment="1">
      <alignment horizontal="center"/>
    </xf>
    <xf numFmtId="0" fontId="8" fillId="35" borderId="22" xfId="0" applyFont="1" applyFill="1" applyBorder="1" applyAlignment="1">
      <alignment horizontal="left"/>
    </xf>
    <xf numFmtId="0" fontId="2" fillId="35" borderId="22" xfId="0" applyFont="1" applyFill="1" applyBorder="1" applyAlignment="1">
      <alignment/>
    </xf>
    <xf numFmtId="0" fontId="2" fillId="35" borderId="23" xfId="0" applyFont="1" applyFill="1" applyBorder="1" applyAlignment="1">
      <alignment/>
    </xf>
    <xf numFmtId="0" fontId="8" fillId="35" borderId="26" xfId="0" applyFont="1" applyFill="1" applyBorder="1" applyAlignment="1">
      <alignment/>
    </xf>
    <xf numFmtId="0" fontId="7" fillId="35" borderId="43" xfId="0" applyFont="1" applyFill="1" applyBorder="1" applyAlignment="1">
      <alignment/>
    </xf>
    <xf numFmtId="0" fontId="3" fillId="35" borderId="24" xfId="0" applyFont="1" applyFill="1" applyBorder="1" applyAlignment="1">
      <alignment/>
    </xf>
    <xf numFmtId="0" fontId="2" fillId="35" borderId="29" xfId="0" applyFont="1" applyFill="1" applyBorder="1" applyAlignment="1">
      <alignment horizontal="center"/>
    </xf>
    <xf numFmtId="0" fontId="1" fillId="35" borderId="0" xfId="0" applyFont="1" applyFill="1" applyBorder="1" applyAlignment="1">
      <alignment horizontal="left"/>
    </xf>
    <xf numFmtId="0" fontId="0" fillId="35" borderId="29" xfId="0" applyFill="1" applyBorder="1" applyAlignment="1">
      <alignment horizontal="right"/>
    </xf>
    <xf numFmtId="0" fontId="2" fillId="35" borderId="42" xfId="0" applyFont="1" applyFill="1" applyBorder="1" applyAlignment="1">
      <alignment horizontal="left"/>
    </xf>
    <xf numFmtId="0" fontId="0" fillId="35" borderId="44" xfId="0" applyFill="1" applyBorder="1" applyAlignment="1">
      <alignment/>
    </xf>
    <xf numFmtId="0" fontId="0" fillId="35" borderId="45" xfId="0" applyFill="1" applyBorder="1" applyAlignment="1">
      <alignment/>
    </xf>
    <xf numFmtId="0" fontId="0" fillId="35" borderId="19" xfId="0" applyFill="1" applyBorder="1" applyAlignment="1">
      <alignment/>
    </xf>
    <xf numFmtId="0" fontId="2" fillId="35" borderId="0" xfId="0" applyFont="1" applyFill="1" applyBorder="1" applyAlignment="1">
      <alignment horizontal="center"/>
    </xf>
    <xf numFmtId="0" fontId="2" fillId="35" borderId="20" xfId="0" applyFont="1" applyFill="1" applyBorder="1" applyAlignment="1">
      <alignment horizontal="center"/>
    </xf>
    <xf numFmtId="0" fontId="0" fillId="35" borderId="29" xfId="0" applyFill="1" applyBorder="1" applyAlignment="1">
      <alignment horizontal="center"/>
    </xf>
    <xf numFmtId="0" fontId="1" fillId="35" borderId="19" xfId="0" applyFont="1" applyFill="1" applyBorder="1" applyAlignment="1">
      <alignment horizontal="left"/>
    </xf>
    <xf numFmtId="0" fontId="0" fillId="35" borderId="20" xfId="0" applyFill="1" applyBorder="1" applyAlignment="1">
      <alignment horizontal="center"/>
    </xf>
    <xf numFmtId="0" fontId="1" fillId="35" borderId="32" xfId="0" applyFont="1" applyFill="1" applyBorder="1" applyAlignment="1">
      <alignment horizontal="left"/>
    </xf>
    <xf numFmtId="0" fontId="0" fillId="35" borderId="46" xfId="0" applyFill="1" applyBorder="1" applyAlignment="1">
      <alignment horizontal="right"/>
    </xf>
    <xf numFmtId="0" fontId="2" fillId="35" borderId="41" xfId="0" applyFont="1" applyFill="1" applyBorder="1" applyAlignment="1">
      <alignment/>
    </xf>
    <xf numFmtId="0" fontId="0" fillId="35" borderId="35" xfId="0" applyFill="1" applyBorder="1" applyAlignment="1">
      <alignment horizontal="center"/>
    </xf>
    <xf numFmtId="0" fontId="0" fillId="35" borderId="42" xfId="0" applyFill="1" applyBorder="1" applyAlignment="1">
      <alignment horizontal="center"/>
    </xf>
    <xf numFmtId="0" fontId="0" fillId="35" borderId="36" xfId="0" applyFill="1" applyBorder="1" applyAlignment="1">
      <alignment horizontal="center"/>
    </xf>
    <xf numFmtId="0" fontId="0" fillId="35" borderId="28" xfId="0" applyFill="1" applyBorder="1" applyAlignment="1">
      <alignment horizontal="center"/>
    </xf>
    <xf numFmtId="0" fontId="0" fillId="35" borderId="37" xfId="0" applyFill="1" applyBorder="1" applyAlignment="1">
      <alignment horizontal="center"/>
    </xf>
    <xf numFmtId="0" fontId="0" fillId="35" borderId="31" xfId="0" applyFill="1" applyBorder="1" applyAlignment="1">
      <alignment horizontal="center"/>
    </xf>
    <xf numFmtId="0" fontId="0" fillId="35" borderId="38" xfId="0" applyFill="1" applyBorder="1" applyAlignment="1">
      <alignment horizontal="center"/>
    </xf>
    <xf numFmtId="0" fontId="0" fillId="35" borderId="19" xfId="0" applyFill="1" applyBorder="1" applyAlignment="1">
      <alignment horizontal="center"/>
    </xf>
    <xf numFmtId="0" fontId="2" fillId="35" borderId="47" xfId="0" applyFont="1" applyFill="1" applyBorder="1" applyAlignment="1">
      <alignment horizontal="center"/>
    </xf>
    <xf numFmtId="0" fontId="2" fillId="35" borderId="48" xfId="0" applyFont="1" applyFill="1" applyBorder="1" applyAlignment="1">
      <alignment horizontal="center"/>
    </xf>
    <xf numFmtId="176" fontId="0" fillId="35" borderId="47" xfId="0" applyNumberFormat="1" applyFill="1" applyBorder="1" applyAlignment="1">
      <alignment horizontal="center"/>
    </xf>
    <xf numFmtId="176" fontId="0" fillId="35" borderId="48" xfId="0" applyNumberFormat="1" applyFill="1" applyBorder="1" applyAlignment="1">
      <alignment horizontal="center"/>
    </xf>
    <xf numFmtId="176" fontId="0" fillId="35" borderId="49" xfId="0" applyNumberFormat="1" applyFill="1" applyBorder="1" applyAlignment="1">
      <alignment horizontal="center"/>
    </xf>
    <xf numFmtId="176" fontId="0" fillId="35" borderId="50" xfId="0" applyNumberFormat="1" applyFill="1" applyBorder="1" applyAlignment="1">
      <alignment horizontal="center"/>
    </xf>
    <xf numFmtId="0" fontId="2" fillId="35" borderId="51" xfId="0" applyFont="1" applyFill="1" applyBorder="1" applyAlignment="1">
      <alignment/>
    </xf>
    <xf numFmtId="0" fontId="0" fillId="35" borderId="52" xfId="0" applyFill="1" applyBorder="1" applyAlignment="1">
      <alignment/>
    </xf>
    <xf numFmtId="0" fontId="0" fillId="35" borderId="53" xfId="0" applyFill="1" applyBorder="1" applyAlignment="1">
      <alignment/>
    </xf>
    <xf numFmtId="0" fontId="2" fillId="35" borderId="54" xfId="0" applyFont="1" applyFill="1" applyBorder="1" applyAlignment="1">
      <alignment horizontal="center"/>
    </xf>
    <xf numFmtId="0" fontId="12" fillId="35" borderId="53" xfId="0" applyFont="1" applyFill="1" applyBorder="1" applyAlignment="1">
      <alignment horizontal="left"/>
    </xf>
    <xf numFmtId="0" fontId="0" fillId="35" borderId="29" xfId="0" applyFill="1" applyBorder="1" applyAlignment="1">
      <alignment/>
    </xf>
    <xf numFmtId="0" fontId="2" fillId="35" borderId="54" xfId="0" applyFont="1" applyFill="1" applyBorder="1" applyAlignment="1">
      <alignment/>
    </xf>
    <xf numFmtId="0" fontId="4" fillId="35" borderId="0" xfId="0" applyFont="1" applyFill="1" applyBorder="1" applyAlignment="1">
      <alignment/>
    </xf>
    <xf numFmtId="0" fontId="12" fillId="35" borderId="52" xfId="0" applyFont="1" applyFill="1" applyBorder="1" applyAlignment="1">
      <alignment/>
    </xf>
    <xf numFmtId="0" fontId="12" fillId="35" borderId="53" xfId="0" applyFont="1" applyFill="1" applyBorder="1" applyAlignment="1">
      <alignment/>
    </xf>
    <xf numFmtId="0" fontId="0" fillId="35" borderId="0" xfId="0" applyFill="1" applyAlignment="1">
      <alignment horizontal="left" vertical="top" wrapText="1"/>
    </xf>
    <xf numFmtId="0" fontId="0" fillId="35" borderId="0" xfId="0" applyFill="1" applyBorder="1" applyAlignment="1">
      <alignment horizontal="left" wrapText="1"/>
    </xf>
    <xf numFmtId="0" fontId="0" fillId="35" borderId="0" xfId="0" applyFill="1" applyAlignment="1">
      <alignment horizontal="left" wrapText="1"/>
    </xf>
    <xf numFmtId="0" fontId="0" fillId="35" borderId="0" xfId="0" applyNumberFormat="1" applyFill="1" applyAlignment="1">
      <alignment horizontal="left" vertical="top" wrapText="1"/>
    </xf>
    <xf numFmtId="0" fontId="2" fillId="35" borderId="51" xfId="0" applyFont="1" applyFill="1" applyBorder="1" applyAlignment="1">
      <alignment horizontal="center"/>
    </xf>
    <xf numFmtId="176" fontId="0" fillId="35" borderId="51" xfId="0" applyNumberFormat="1" applyFill="1" applyBorder="1" applyAlignment="1">
      <alignment horizontal="center"/>
    </xf>
    <xf numFmtId="0" fontId="2" fillId="35" borderId="55" xfId="0" applyFont="1" applyFill="1" applyBorder="1" applyAlignment="1">
      <alignment horizontal="center"/>
    </xf>
    <xf numFmtId="0" fontId="3" fillId="35" borderId="56" xfId="0" applyFont="1" applyFill="1" applyBorder="1" applyAlignment="1">
      <alignment/>
    </xf>
    <xf numFmtId="0" fontId="3" fillId="35" borderId="56" xfId="0" applyFont="1" applyFill="1" applyBorder="1" applyAlignment="1">
      <alignment horizontal="left"/>
    </xf>
    <xf numFmtId="0" fontId="3" fillId="35" borderId="57" xfId="0" applyFont="1" applyFill="1" applyBorder="1" applyAlignment="1">
      <alignment/>
    </xf>
    <xf numFmtId="0" fontId="0" fillId="35" borderId="0" xfId="0" applyFill="1" applyBorder="1" applyAlignment="1">
      <alignment horizontal="left" vertical="top" wrapText="1"/>
    </xf>
    <xf numFmtId="2" fontId="0" fillId="0" borderId="0" xfId="0" applyNumberFormat="1" applyAlignment="1">
      <alignment/>
    </xf>
    <xf numFmtId="0" fontId="2" fillId="35" borderId="53" xfId="0" applyFont="1" applyFill="1" applyBorder="1" applyAlignment="1">
      <alignment/>
    </xf>
    <xf numFmtId="0" fontId="2" fillId="33" borderId="58" xfId="0" applyFont="1" applyFill="1" applyBorder="1" applyAlignment="1">
      <alignment horizontal="center"/>
    </xf>
    <xf numFmtId="0" fontId="0" fillId="35" borderId="54" xfId="0" applyFill="1" applyBorder="1" applyAlignment="1">
      <alignment/>
    </xf>
    <xf numFmtId="0" fontId="2" fillId="35" borderId="0" xfId="0" applyFont="1" applyFill="1" applyAlignment="1">
      <alignment horizontal="left"/>
    </xf>
    <xf numFmtId="0" fontId="0" fillId="0" borderId="0" xfId="0" applyFill="1" applyAlignment="1">
      <alignment/>
    </xf>
    <xf numFmtId="49" fontId="0" fillId="35" borderId="0" xfId="0" applyNumberFormat="1" applyFont="1" applyFill="1" applyBorder="1" applyAlignment="1">
      <alignment horizontal="center" vertical="top"/>
    </xf>
    <xf numFmtId="49" fontId="2" fillId="35" borderId="0" xfId="0" applyNumberFormat="1" applyFont="1" applyFill="1" applyAlignment="1">
      <alignment horizontal="center" vertical="top"/>
    </xf>
    <xf numFmtId="49" fontId="0" fillId="35" borderId="0" xfId="0" applyNumberFormat="1" applyFont="1" applyFill="1" applyAlignment="1">
      <alignment horizontal="center" vertical="top"/>
    </xf>
    <xf numFmtId="49" fontId="2" fillId="35" borderId="0" xfId="0" applyNumberFormat="1" applyFont="1" applyFill="1" applyBorder="1" applyAlignment="1">
      <alignment horizontal="center" vertical="top"/>
    </xf>
    <xf numFmtId="49" fontId="2" fillId="35" borderId="0" xfId="0" applyNumberFormat="1" applyFont="1" applyFill="1" applyBorder="1" applyAlignment="1">
      <alignment horizontal="center" vertical="top"/>
    </xf>
    <xf numFmtId="49" fontId="2" fillId="35" borderId="0" xfId="0" applyNumberFormat="1" applyFont="1" applyFill="1" applyAlignment="1">
      <alignment horizontal="center" vertical="top"/>
    </xf>
    <xf numFmtId="0" fontId="2" fillId="35" borderId="52" xfId="0" applyFont="1" applyFill="1" applyBorder="1" applyAlignment="1">
      <alignment horizontal="center"/>
    </xf>
    <xf numFmtId="0" fontId="3" fillId="35" borderId="59" xfId="0" applyFont="1" applyFill="1" applyBorder="1" applyAlignment="1">
      <alignment/>
    </xf>
    <xf numFmtId="0" fontId="3" fillId="35" borderId="59" xfId="0" applyFont="1" applyFill="1" applyBorder="1" applyAlignment="1">
      <alignment horizontal="left"/>
    </xf>
    <xf numFmtId="176" fontId="0" fillId="35" borderId="55" xfId="0" applyNumberFormat="1" applyFill="1" applyBorder="1" applyAlignment="1">
      <alignment horizontal="center"/>
    </xf>
    <xf numFmtId="176" fontId="0" fillId="35" borderId="26" xfId="0" applyNumberFormat="1" applyFill="1" applyBorder="1" applyAlignment="1">
      <alignment horizontal="center"/>
    </xf>
    <xf numFmtId="176" fontId="0" fillId="35" borderId="60" xfId="0" applyNumberFormat="1" applyFill="1" applyBorder="1" applyAlignment="1">
      <alignment horizontal="center"/>
    </xf>
    <xf numFmtId="0" fontId="2" fillId="35" borderId="53" xfId="0" applyFont="1" applyFill="1" applyBorder="1" applyAlignment="1">
      <alignment/>
    </xf>
    <xf numFmtId="0" fontId="2" fillId="36" borderId="33" xfId="0" applyFont="1" applyFill="1" applyBorder="1" applyAlignment="1">
      <alignment horizontal="center"/>
    </xf>
    <xf numFmtId="0" fontId="2" fillId="36" borderId="31" xfId="0" applyFont="1" applyFill="1" applyBorder="1" applyAlignment="1">
      <alignment horizontal="center"/>
    </xf>
    <xf numFmtId="0" fontId="2" fillId="36" borderId="38" xfId="0" applyFont="1" applyFill="1" applyBorder="1" applyAlignment="1">
      <alignment horizontal="center"/>
    </xf>
    <xf numFmtId="0" fontId="2" fillId="33" borderId="61" xfId="0" applyFont="1" applyFill="1" applyBorder="1" applyAlignment="1">
      <alignment horizontal="center"/>
    </xf>
    <xf numFmtId="14" fontId="1" fillId="0" borderId="33" xfId="0" applyNumberFormat="1" applyFont="1" applyFill="1" applyBorder="1" applyAlignment="1" applyProtection="1">
      <alignment horizontal="center"/>
      <protection locked="0"/>
    </xf>
    <xf numFmtId="14" fontId="1" fillId="0" borderId="31" xfId="0" applyNumberFormat="1" applyFont="1" applyFill="1" applyBorder="1" applyAlignment="1" applyProtection="1">
      <alignment horizontal="center"/>
      <protection locked="0"/>
    </xf>
    <xf numFmtId="14" fontId="1" fillId="0" borderId="38" xfId="0" applyNumberFormat="1" applyFont="1" applyFill="1" applyBorder="1" applyAlignment="1" applyProtection="1">
      <alignment horizontal="center"/>
      <protection locked="0"/>
    </xf>
    <xf numFmtId="0" fontId="0" fillId="0" borderId="55" xfId="0" applyFill="1" applyBorder="1" applyAlignment="1" applyProtection="1">
      <alignment horizontal="center"/>
      <protection locked="0"/>
    </xf>
    <xf numFmtId="0" fontId="0" fillId="0" borderId="47" xfId="0" applyFill="1" applyBorder="1" applyAlignment="1" applyProtection="1">
      <alignment horizontal="center"/>
      <protection locked="0"/>
    </xf>
    <xf numFmtId="0" fontId="0" fillId="0" borderId="48" xfId="0" applyFill="1" applyBorder="1" applyAlignment="1" applyProtection="1">
      <alignment horizontal="center"/>
      <protection locked="0"/>
    </xf>
    <xf numFmtId="0" fontId="0" fillId="0" borderId="62" xfId="0" applyFill="1" applyBorder="1" applyAlignment="1" applyProtection="1">
      <alignment horizontal="center"/>
      <protection locked="0"/>
    </xf>
    <xf numFmtId="0" fontId="0" fillId="0" borderId="35" xfId="0" applyFill="1" applyBorder="1" applyAlignment="1" applyProtection="1">
      <alignment horizontal="center"/>
      <protection locked="0"/>
    </xf>
    <xf numFmtId="0" fontId="0" fillId="0" borderId="36" xfId="0" applyFill="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29" xfId="0"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29" xfId="0" applyFont="1" applyBorder="1" applyAlignment="1" applyProtection="1">
      <alignment horizontal="center"/>
      <protection locked="0"/>
    </xf>
    <xf numFmtId="0" fontId="2" fillId="0" borderId="20" xfId="0" applyFont="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29" xfId="0" applyFont="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19" xfId="0" applyBorder="1" applyAlignment="1" applyProtection="1">
      <alignment horizontal="center"/>
      <protection locked="0"/>
    </xf>
    <xf numFmtId="0" fontId="0" fillId="0" borderId="0"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0" xfId="0" applyFill="1" applyBorder="1" applyAlignment="1" applyProtection="1">
      <alignment horizontal="center"/>
      <protection locked="0"/>
    </xf>
    <xf numFmtId="49" fontId="1" fillId="0" borderId="33" xfId="0" applyNumberFormat="1" applyFont="1" applyFill="1" applyBorder="1" applyAlignment="1" applyProtection="1">
      <alignment horizontal="center"/>
      <protection locked="0"/>
    </xf>
    <xf numFmtId="49" fontId="1" fillId="0" borderId="31" xfId="0" applyNumberFormat="1" applyFont="1" applyFill="1" applyBorder="1" applyAlignment="1" applyProtection="1">
      <alignment horizontal="center"/>
      <protection locked="0"/>
    </xf>
    <xf numFmtId="49" fontId="1" fillId="0" borderId="38" xfId="0" applyNumberFormat="1" applyFont="1" applyFill="1" applyBorder="1" applyAlignment="1" applyProtection="1">
      <alignment horizontal="center"/>
      <protection locked="0"/>
    </xf>
    <xf numFmtId="0" fontId="18" fillId="33" borderId="63" xfId="0" applyFont="1" applyFill="1" applyBorder="1" applyAlignment="1">
      <alignment horizontal="center"/>
    </xf>
    <xf numFmtId="0" fontId="18" fillId="35" borderId="0" xfId="0" applyFont="1" applyFill="1" applyBorder="1" applyAlignment="1">
      <alignment horizontal="center"/>
    </xf>
    <xf numFmtId="0" fontId="18" fillId="36" borderId="0" xfId="0" applyFont="1" applyFill="1" applyBorder="1" applyAlignment="1">
      <alignment horizontal="center"/>
    </xf>
    <xf numFmtId="0" fontId="2" fillId="35" borderId="0" xfId="0" applyFont="1" applyFill="1" applyAlignment="1">
      <alignment horizontal="center"/>
    </xf>
    <xf numFmtId="0" fontId="0" fillId="0" borderId="0" xfId="0" applyFont="1" applyAlignment="1">
      <alignment/>
    </xf>
    <xf numFmtId="0" fontId="2" fillId="35" borderId="11" xfId="0" applyFont="1" applyFill="1" applyBorder="1" applyAlignment="1">
      <alignment horizontal="left"/>
    </xf>
    <xf numFmtId="176" fontId="48" fillId="36" borderId="11" xfId="0" applyNumberFormat="1" applyFont="1" applyFill="1" applyBorder="1" applyAlignment="1">
      <alignment horizontal="center"/>
    </xf>
    <xf numFmtId="176" fontId="48" fillId="36" borderId="13" xfId="0" applyNumberFormat="1" applyFont="1" applyFill="1" applyBorder="1" applyAlignment="1">
      <alignment horizontal="center"/>
    </xf>
    <xf numFmtId="176" fontId="0" fillId="35" borderId="64" xfId="0" applyNumberFormat="1" applyFill="1" applyBorder="1" applyAlignment="1">
      <alignment horizontal="center"/>
    </xf>
    <xf numFmtId="176" fontId="0" fillId="35" borderId="62" xfId="0" applyNumberFormat="1" applyFill="1" applyBorder="1" applyAlignment="1">
      <alignment horizontal="center"/>
    </xf>
    <xf numFmtId="176" fontId="48" fillId="36" borderId="15" xfId="0" applyNumberFormat="1" applyFont="1" applyFill="1" applyBorder="1" applyAlignment="1">
      <alignment horizontal="center"/>
    </xf>
    <xf numFmtId="176" fontId="0" fillId="35" borderId="65" xfId="0" applyNumberFormat="1" applyFill="1" applyBorder="1" applyAlignment="1">
      <alignment horizontal="center"/>
    </xf>
    <xf numFmtId="0" fontId="2" fillId="35" borderId="66" xfId="0" applyFont="1" applyFill="1" applyBorder="1" applyAlignment="1">
      <alignment/>
    </xf>
    <xf numFmtId="0" fontId="0" fillId="35" borderId="59" xfId="0" applyFill="1" applyBorder="1" applyAlignment="1">
      <alignment/>
    </xf>
    <xf numFmtId="0" fontId="3" fillId="35" borderId="67" xfId="0" applyFont="1" applyFill="1" applyBorder="1" applyAlignment="1">
      <alignment/>
    </xf>
    <xf numFmtId="176" fontId="0" fillId="35" borderId="59" xfId="0" applyNumberFormat="1" applyFill="1" applyBorder="1" applyAlignment="1">
      <alignment horizontal="center"/>
    </xf>
    <xf numFmtId="176" fontId="0" fillId="35" borderId="68" xfId="0" applyNumberFormat="1" applyFill="1" applyBorder="1" applyAlignment="1">
      <alignment horizontal="center"/>
    </xf>
    <xf numFmtId="176" fontId="0" fillId="35" borderId="69" xfId="0" applyNumberFormat="1" applyFill="1" applyBorder="1" applyAlignment="1">
      <alignment horizontal="center"/>
    </xf>
    <xf numFmtId="2" fontId="48" fillId="36" borderId="63" xfId="0" applyNumberFormat="1" applyFont="1" applyFill="1" applyBorder="1" applyAlignment="1">
      <alignment horizontal="center"/>
    </xf>
    <xf numFmtId="0" fontId="2" fillId="35" borderId="33" xfId="0" applyFont="1" applyFill="1" applyBorder="1" applyAlignment="1">
      <alignment/>
    </xf>
    <xf numFmtId="176" fontId="0" fillId="35" borderId="70" xfId="0" applyNumberFormat="1" applyFill="1" applyBorder="1" applyAlignment="1">
      <alignment horizontal="center"/>
    </xf>
    <xf numFmtId="0" fontId="0" fillId="35" borderId="71" xfId="0" applyFill="1" applyBorder="1" applyAlignment="1">
      <alignment/>
    </xf>
    <xf numFmtId="0" fontId="2" fillId="35" borderId="56" xfId="0" applyFont="1" applyFill="1" applyBorder="1" applyAlignment="1">
      <alignment/>
    </xf>
    <xf numFmtId="0" fontId="3" fillId="35" borderId="53" xfId="0" applyFont="1" applyFill="1" applyBorder="1" applyAlignment="1">
      <alignment horizontal="left"/>
    </xf>
    <xf numFmtId="176" fontId="0" fillId="35" borderId="27" xfId="0" applyNumberFormat="1" applyFill="1" applyBorder="1" applyAlignment="1">
      <alignment horizontal="center"/>
    </xf>
    <xf numFmtId="176" fontId="0" fillId="35" borderId="13" xfId="0" applyNumberFormat="1" applyFill="1" applyBorder="1" applyAlignment="1">
      <alignment horizontal="center"/>
    </xf>
    <xf numFmtId="176" fontId="0" fillId="35" borderId="15" xfId="0" applyNumberFormat="1" applyFill="1" applyBorder="1" applyAlignment="1">
      <alignment horizontal="center"/>
    </xf>
    <xf numFmtId="0" fontId="2" fillId="35" borderId="63" xfId="0" applyFont="1" applyFill="1" applyBorder="1" applyAlignment="1">
      <alignment horizontal="left"/>
    </xf>
    <xf numFmtId="0" fontId="48" fillId="35" borderId="53" xfId="0" applyFont="1" applyFill="1" applyBorder="1" applyAlignment="1">
      <alignment/>
    </xf>
    <xf numFmtId="2" fontId="48" fillId="35" borderId="53" xfId="0" applyNumberFormat="1" applyFont="1" applyFill="1" applyBorder="1" applyAlignment="1">
      <alignment horizontal="center"/>
    </xf>
    <xf numFmtId="2" fontId="48" fillId="35" borderId="54" xfId="0" applyNumberFormat="1" applyFont="1" applyFill="1" applyBorder="1" applyAlignment="1">
      <alignment horizontal="center"/>
    </xf>
    <xf numFmtId="0" fontId="48" fillId="0" borderId="0" xfId="0" applyFont="1" applyAlignment="1">
      <alignment/>
    </xf>
    <xf numFmtId="0" fontId="48" fillId="0" borderId="0" xfId="0" applyFont="1" applyFill="1" applyAlignment="1">
      <alignment/>
    </xf>
    <xf numFmtId="2" fontId="48" fillId="35" borderId="27" xfId="0" applyNumberFormat="1" applyFont="1" applyFill="1" applyBorder="1" applyAlignment="1">
      <alignment horizontal="center"/>
    </xf>
    <xf numFmtId="176" fontId="48" fillId="35" borderId="11" xfId="0" applyNumberFormat="1" applyFont="1" applyFill="1" applyBorder="1" applyAlignment="1">
      <alignment horizontal="center"/>
    </xf>
    <xf numFmtId="176" fontId="48" fillId="35" borderId="13" xfId="0" applyNumberFormat="1" applyFont="1" applyFill="1" applyBorder="1" applyAlignment="1">
      <alignment horizontal="center"/>
    </xf>
    <xf numFmtId="176" fontId="48" fillId="35" borderId="15" xfId="0" applyNumberFormat="1" applyFont="1" applyFill="1" applyBorder="1" applyAlignment="1">
      <alignment horizontal="center"/>
    </xf>
    <xf numFmtId="0" fontId="13" fillId="37" borderId="24" xfId="0" applyFont="1" applyFill="1" applyBorder="1" applyAlignment="1">
      <alignment horizontal="center"/>
    </xf>
    <xf numFmtId="0" fontId="13" fillId="37" borderId="0" xfId="0" applyFont="1" applyFill="1" applyBorder="1" applyAlignment="1">
      <alignment horizontal="center"/>
    </xf>
    <xf numFmtId="0" fontId="13" fillId="37" borderId="20" xfId="0" applyFont="1" applyFill="1" applyBorder="1" applyAlignment="1">
      <alignment horizontal="center"/>
    </xf>
    <xf numFmtId="0" fontId="0" fillId="37" borderId="24" xfId="0" applyFill="1" applyBorder="1" applyAlignment="1">
      <alignment/>
    </xf>
    <xf numFmtId="0" fontId="0" fillId="37" borderId="0" xfId="0" applyFill="1" applyBorder="1" applyAlignment="1">
      <alignment/>
    </xf>
    <xf numFmtId="0" fontId="0" fillId="37" borderId="20" xfId="0" applyFill="1" applyBorder="1" applyAlignment="1">
      <alignment/>
    </xf>
    <xf numFmtId="0" fontId="2" fillId="37" borderId="24" xfId="0" applyFont="1" applyFill="1" applyBorder="1" applyAlignment="1">
      <alignment horizontal="center"/>
    </xf>
    <xf numFmtId="0" fontId="2" fillId="37" borderId="0" xfId="0" applyFont="1" applyFill="1" applyBorder="1" applyAlignment="1">
      <alignment horizontal="center"/>
    </xf>
    <xf numFmtId="0" fontId="13" fillId="37" borderId="22" xfId="0" applyFont="1" applyFill="1" applyBorder="1" applyAlignment="1">
      <alignment horizontal="center"/>
    </xf>
    <xf numFmtId="2" fontId="13" fillId="37" borderId="22" xfId="0" applyNumberFormat="1" applyFont="1" applyFill="1" applyBorder="1" applyAlignment="1">
      <alignment horizontal="center"/>
    </xf>
    <xf numFmtId="0" fontId="16" fillId="37" borderId="22" xfId="0" applyFont="1" applyFill="1" applyBorder="1" applyAlignment="1">
      <alignment/>
    </xf>
    <xf numFmtId="2" fontId="13" fillId="37" borderId="22" xfId="0" applyNumberFormat="1" applyFont="1" applyFill="1" applyBorder="1" applyAlignment="1">
      <alignment horizontal="center"/>
    </xf>
    <xf numFmtId="0" fontId="0" fillId="37" borderId="24" xfId="0" applyFill="1" applyBorder="1" applyAlignment="1">
      <alignment horizontal="center"/>
    </xf>
    <xf numFmtId="0" fontId="0" fillId="37" borderId="20" xfId="0" applyFill="1" applyBorder="1" applyAlignment="1">
      <alignment horizontal="center"/>
    </xf>
    <xf numFmtId="2" fontId="48" fillId="37" borderId="24" xfId="0" applyNumberFormat="1" applyFont="1" applyFill="1" applyBorder="1" applyAlignment="1">
      <alignment/>
    </xf>
    <xf numFmtId="0" fontId="48" fillId="37" borderId="20" xfId="0" applyFont="1" applyFill="1" applyBorder="1" applyAlignment="1">
      <alignment/>
    </xf>
    <xf numFmtId="2" fontId="48" fillId="37" borderId="0" xfId="0" applyNumberFormat="1" applyFont="1" applyFill="1" applyBorder="1" applyAlignment="1">
      <alignment/>
    </xf>
    <xf numFmtId="179" fontId="0" fillId="38" borderId="64" xfId="0" applyNumberFormat="1" applyFill="1" applyBorder="1" applyAlignment="1">
      <alignment horizontal="center"/>
    </xf>
    <xf numFmtId="179" fontId="0" fillId="38" borderId="35" xfId="0" applyNumberFormat="1" applyFill="1" applyBorder="1" applyAlignment="1">
      <alignment horizontal="center"/>
    </xf>
    <xf numFmtId="179" fontId="0" fillId="38" borderId="36" xfId="0" applyNumberFormat="1" applyFill="1" applyBorder="1" applyAlignment="1">
      <alignment horizontal="center"/>
    </xf>
    <xf numFmtId="179" fontId="0" fillId="38" borderId="59" xfId="0" applyNumberFormat="1" applyFill="1" applyBorder="1" applyAlignment="1">
      <alignment horizontal="center"/>
    </xf>
    <xf numFmtId="179" fontId="0" fillId="38" borderId="60" xfId="0" applyNumberFormat="1" applyFill="1" applyBorder="1" applyAlignment="1">
      <alignment horizontal="center"/>
    </xf>
    <xf numFmtId="179" fontId="0" fillId="38" borderId="68" xfId="0" applyNumberFormat="1" applyFill="1" applyBorder="1" applyAlignment="1">
      <alignment horizontal="center"/>
    </xf>
    <xf numFmtId="179" fontId="0" fillId="38" borderId="69" xfId="0" applyNumberFormat="1" applyFill="1" applyBorder="1" applyAlignment="1">
      <alignment horizontal="center"/>
    </xf>
    <xf numFmtId="179" fontId="0" fillId="38" borderId="49" xfId="0" applyNumberFormat="1" applyFill="1" applyBorder="1" applyAlignment="1">
      <alignment horizontal="center"/>
    </xf>
    <xf numFmtId="179" fontId="0" fillId="38" borderId="50" xfId="0" applyNumberFormat="1" applyFill="1" applyBorder="1" applyAlignment="1">
      <alignment horizontal="center"/>
    </xf>
    <xf numFmtId="0" fontId="2" fillId="38" borderId="16" xfId="0" applyFont="1" applyFill="1" applyBorder="1" applyAlignment="1">
      <alignment/>
    </xf>
    <xf numFmtId="2" fontId="48" fillId="38" borderId="16" xfId="0" applyNumberFormat="1" applyFont="1" applyFill="1" applyBorder="1" applyAlignment="1">
      <alignment horizontal="center"/>
    </xf>
    <xf numFmtId="2" fontId="48" fillId="38" borderId="22" xfId="0" applyNumberFormat="1" applyFont="1" applyFill="1" applyBorder="1" applyAlignment="1">
      <alignment horizontal="center"/>
    </xf>
    <xf numFmtId="2" fontId="48" fillId="38" borderId="23" xfId="0" applyNumberFormat="1" applyFont="1" applyFill="1" applyBorder="1" applyAlignment="1">
      <alignment horizontal="center"/>
    </xf>
    <xf numFmtId="0" fontId="2" fillId="38" borderId="25" xfId="0" applyFont="1" applyFill="1" applyBorder="1" applyAlignment="1">
      <alignment/>
    </xf>
    <xf numFmtId="0" fontId="0" fillId="38" borderId="24" xfId="0" applyFill="1" applyBorder="1" applyAlignment="1">
      <alignment/>
    </xf>
    <xf numFmtId="0" fontId="2" fillId="38" borderId="72" xfId="0" applyFont="1" applyFill="1" applyBorder="1" applyAlignment="1">
      <alignment horizontal="center"/>
    </xf>
    <xf numFmtId="0" fontId="2" fillId="38" borderId="30" xfId="0" applyFont="1" applyFill="1" applyBorder="1" applyAlignment="1">
      <alignment/>
    </xf>
    <xf numFmtId="0" fontId="2" fillId="38" borderId="65" xfId="0" applyFont="1" applyFill="1" applyBorder="1" applyAlignment="1">
      <alignment horizontal="center"/>
    </xf>
    <xf numFmtId="0" fontId="2" fillId="38" borderId="32" xfId="0" applyFont="1" applyFill="1" applyBorder="1" applyAlignment="1">
      <alignment horizontal="center"/>
    </xf>
    <xf numFmtId="0" fontId="2" fillId="38" borderId="17" xfId="0" applyFont="1" applyFill="1" applyBorder="1" applyAlignment="1">
      <alignment horizontal="center"/>
    </xf>
    <xf numFmtId="0" fontId="2" fillId="38" borderId="33" xfId="0" applyFont="1" applyFill="1" applyBorder="1" applyAlignment="1">
      <alignment horizontal="center"/>
    </xf>
    <xf numFmtId="0" fontId="2" fillId="38" borderId="18" xfId="0" applyFont="1" applyFill="1" applyBorder="1" applyAlignment="1">
      <alignment horizontal="center"/>
    </xf>
    <xf numFmtId="0" fontId="3" fillId="38" borderId="34" xfId="0" applyFont="1" applyFill="1" applyBorder="1" applyAlignment="1">
      <alignment/>
    </xf>
    <xf numFmtId="0" fontId="3" fillId="38" borderId="24" xfId="0" applyFont="1" applyFill="1" applyBorder="1" applyAlignment="1">
      <alignment horizontal="left"/>
    </xf>
    <xf numFmtId="0" fontId="3" fillId="38" borderId="30" xfId="0" applyFont="1" applyFill="1" applyBorder="1" applyAlignment="1">
      <alignment/>
    </xf>
    <xf numFmtId="0" fontId="3" fillId="38" borderId="34" xfId="0" applyFont="1" applyFill="1" applyBorder="1" applyAlignment="1">
      <alignment horizontal="left"/>
    </xf>
    <xf numFmtId="179" fontId="0" fillId="38" borderId="73" xfId="0" applyNumberFormat="1" applyFill="1" applyBorder="1" applyAlignment="1">
      <alignment horizontal="center"/>
    </xf>
    <xf numFmtId="179" fontId="0" fillId="38" borderId="28" xfId="0" applyNumberFormat="1" applyFill="1" applyBorder="1" applyAlignment="1">
      <alignment horizontal="center"/>
    </xf>
    <xf numFmtId="179" fontId="0" fillId="38" borderId="37" xfId="0" applyNumberFormat="1" applyFill="1" applyBorder="1" applyAlignment="1">
      <alignment horizontal="center"/>
    </xf>
    <xf numFmtId="0" fontId="3" fillId="38" borderId="24" xfId="0" applyFont="1" applyFill="1" applyBorder="1" applyAlignment="1">
      <alignment/>
    </xf>
    <xf numFmtId="0" fontId="2" fillId="38" borderId="11" xfId="0" applyFont="1" applyFill="1" applyBorder="1" applyAlignment="1">
      <alignment horizontal="left"/>
    </xf>
    <xf numFmtId="2" fontId="48" fillId="38" borderId="13" xfId="0" applyNumberFormat="1" applyFont="1" applyFill="1" applyBorder="1" applyAlignment="1">
      <alignment horizontal="center"/>
    </xf>
    <xf numFmtId="0" fontId="0" fillId="38" borderId="52" xfId="0" applyFill="1" applyBorder="1" applyAlignment="1">
      <alignment/>
    </xf>
    <xf numFmtId="0" fontId="2" fillId="38" borderId="74" xfId="0" applyFont="1" applyFill="1" applyBorder="1" applyAlignment="1">
      <alignment/>
    </xf>
    <xf numFmtId="0" fontId="3" fillId="38" borderId="75" xfId="0" applyFont="1" applyFill="1" applyBorder="1" applyAlignment="1">
      <alignment/>
    </xf>
    <xf numFmtId="0" fontId="3" fillId="38" borderId="53" xfId="0" applyFont="1" applyFill="1" applyBorder="1" applyAlignment="1">
      <alignment horizontal="left"/>
    </xf>
    <xf numFmtId="0" fontId="3" fillId="38" borderId="74" xfId="0" applyFont="1" applyFill="1" applyBorder="1" applyAlignment="1">
      <alignment/>
    </xf>
    <xf numFmtId="0" fontId="0" fillId="38" borderId="53" xfId="0" applyFill="1" applyBorder="1" applyAlignment="1">
      <alignment/>
    </xf>
    <xf numFmtId="0" fontId="3" fillId="38" borderId="75" xfId="0" applyFont="1" applyFill="1" applyBorder="1" applyAlignment="1">
      <alignment horizontal="left"/>
    </xf>
    <xf numFmtId="0" fontId="3" fillId="38" borderId="54" xfId="0" applyFont="1" applyFill="1" applyBorder="1" applyAlignment="1">
      <alignment/>
    </xf>
    <xf numFmtId="2" fontId="48" fillId="38" borderId="0" xfId="0" applyNumberFormat="1" applyFont="1" applyFill="1" applyBorder="1" applyAlignment="1">
      <alignment horizontal="center"/>
    </xf>
    <xf numFmtId="2" fontId="48" fillId="38" borderId="25" xfId="0" applyNumberFormat="1" applyFont="1" applyFill="1" applyBorder="1" applyAlignment="1">
      <alignment horizontal="center"/>
    </xf>
    <xf numFmtId="2" fontId="48" fillId="38" borderId="26" xfId="0" applyNumberFormat="1" applyFont="1" applyFill="1" applyBorder="1" applyAlignment="1">
      <alignment horizontal="center"/>
    </xf>
    <xf numFmtId="2" fontId="48" fillId="38" borderId="27" xfId="0" applyNumberFormat="1" applyFont="1" applyFill="1" applyBorder="1" applyAlignment="1">
      <alignment horizontal="center"/>
    </xf>
    <xf numFmtId="0" fontId="2" fillId="38" borderId="15" xfId="0" applyFont="1" applyFill="1" applyBorder="1" applyAlignment="1">
      <alignment/>
    </xf>
    <xf numFmtId="2" fontId="48" fillId="38" borderId="20" xfId="0" applyNumberFormat="1" applyFont="1" applyFill="1" applyBorder="1" applyAlignment="1">
      <alignment horizontal="right"/>
    </xf>
    <xf numFmtId="2" fontId="2" fillId="38" borderId="63" xfId="0" applyNumberFormat="1" applyFont="1" applyFill="1" applyBorder="1" applyAlignment="1">
      <alignment horizontal="right"/>
    </xf>
    <xf numFmtId="0" fontId="2" fillId="36" borderId="66" xfId="0" applyFont="1" applyFill="1" applyBorder="1" applyAlignment="1">
      <alignment/>
    </xf>
    <xf numFmtId="0" fontId="0" fillId="36" borderId="59" xfId="0" applyFill="1" applyBorder="1" applyAlignment="1">
      <alignment/>
    </xf>
    <xf numFmtId="0" fontId="2" fillId="36" borderId="51" xfId="0" applyFont="1" applyFill="1" applyBorder="1" applyAlignment="1">
      <alignment/>
    </xf>
    <xf numFmtId="0" fontId="2" fillId="36" borderId="51" xfId="0" applyFont="1" applyFill="1" applyBorder="1" applyAlignment="1">
      <alignment horizontal="center"/>
    </xf>
    <xf numFmtId="0" fontId="2" fillId="36" borderId="47" xfId="0" applyFont="1" applyFill="1" applyBorder="1" applyAlignment="1">
      <alignment horizontal="center"/>
    </xf>
    <xf numFmtId="0" fontId="2" fillId="36" borderId="48" xfId="0" applyFont="1" applyFill="1" applyBorder="1" applyAlignment="1">
      <alignment horizontal="center"/>
    </xf>
    <xf numFmtId="0" fontId="2" fillId="36" borderId="76" xfId="0" applyFont="1" applyFill="1" applyBorder="1" applyAlignment="1">
      <alignment horizontal="center"/>
    </xf>
    <xf numFmtId="0" fontId="2" fillId="36" borderId="64" xfId="0" applyFont="1" applyFill="1" applyBorder="1" applyAlignment="1">
      <alignment horizontal="center"/>
    </xf>
    <xf numFmtId="0" fontId="3" fillId="36" borderId="59" xfId="0" applyFont="1" applyFill="1" applyBorder="1" applyAlignment="1">
      <alignment/>
    </xf>
    <xf numFmtId="179" fontId="0" fillId="36" borderId="51" xfId="0" applyNumberFormat="1" applyFill="1" applyBorder="1" applyAlignment="1">
      <alignment horizontal="center"/>
    </xf>
    <xf numFmtId="179" fontId="0" fillId="36" borderId="47" xfId="0" applyNumberFormat="1" applyFill="1" applyBorder="1" applyAlignment="1">
      <alignment horizontal="center"/>
    </xf>
    <xf numFmtId="179" fontId="0" fillId="36" borderId="48" xfId="0" applyNumberFormat="1" applyFill="1" applyBorder="1" applyAlignment="1">
      <alignment horizontal="center"/>
    </xf>
    <xf numFmtId="179" fontId="0" fillId="36" borderId="64" xfId="0" applyNumberFormat="1" applyFill="1" applyBorder="1" applyAlignment="1">
      <alignment horizontal="center"/>
    </xf>
    <xf numFmtId="179" fontId="0" fillId="36" borderId="62" xfId="0" applyNumberFormat="1" applyFill="1" applyBorder="1" applyAlignment="1">
      <alignment horizontal="center"/>
    </xf>
    <xf numFmtId="179" fontId="0" fillId="36" borderId="44" xfId="0" applyNumberFormat="1" applyFill="1" applyBorder="1" applyAlignment="1">
      <alignment horizontal="center"/>
    </xf>
    <xf numFmtId="179" fontId="0" fillId="36" borderId="45" xfId="0" applyNumberFormat="1" applyFill="1" applyBorder="1" applyAlignment="1">
      <alignment horizontal="center"/>
    </xf>
    <xf numFmtId="0" fontId="3" fillId="36" borderId="59" xfId="0" applyFont="1" applyFill="1" applyBorder="1" applyAlignment="1">
      <alignment horizontal="left"/>
    </xf>
    <xf numFmtId="179" fontId="0" fillId="36" borderId="35" xfId="0" applyNumberFormat="1" applyFill="1" applyBorder="1" applyAlignment="1">
      <alignment horizontal="center"/>
    </xf>
    <xf numFmtId="179" fontId="0" fillId="36" borderId="36" xfId="0" applyNumberFormat="1" applyFill="1" applyBorder="1" applyAlignment="1">
      <alignment horizontal="center"/>
    </xf>
    <xf numFmtId="179" fontId="0" fillId="36" borderId="59" xfId="0" applyNumberFormat="1" applyFill="1" applyBorder="1" applyAlignment="1">
      <alignment horizontal="center"/>
    </xf>
    <xf numFmtId="179" fontId="0" fillId="36" borderId="60" xfId="0" applyNumberFormat="1" applyFill="1" applyBorder="1" applyAlignment="1">
      <alignment horizontal="center"/>
    </xf>
    <xf numFmtId="179" fontId="0" fillId="36" borderId="68" xfId="0" applyNumberFormat="1" applyFill="1" applyBorder="1" applyAlignment="1">
      <alignment horizontal="center"/>
    </xf>
    <xf numFmtId="179" fontId="0" fillId="36" borderId="65" xfId="0" applyNumberFormat="1" applyFill="1" applyBorder="1" applyAlignment="1">
      <alignment horizontal="center"/>
    </xf>
    <xf numFmtId="179" fontId="0" fillId="36" borderId="31" xfId="0" applyNumberFormat="1" applyFill="1" applyBorder="1" applyAlignment="1">
      <alignment horizontal="center"/>
    </xf>
    <xf numFmtId="179" fontId="0" fillId="36" borderId="38" xfId="0" applyNumberFormat="1" applyFill="1" applyBorder="1" applyAlignment="1">
      <alignment horizontal="center"/>
    </xf>
    <xf numFmtId="179" fontId="0" fillId="36" borderId="73" xfId="0" applyNumberFormat="1" applyFill="1" applyBorder="1" applyAlignment="1">
      <alignment horizontal="center"/>
    </xf>
    <xf numFmtId="179" fontId="0" fillId="36" borderId="29" xfId="0" applyNumberFormat="1" applyFill="1" applyBorder="1" applyAlignment="1">
      <alignment horizontal="center"/>
    </xf>
    <xf numFmtId="179" fontId="0" fillId="36" borderId="0" xfId="0" applyNumberFormat="1" applyFill="1" applyBorder="1" applyAlignment="1">
      <alignment horizontal="center"/>
    </xf>
    <xf numFmtId="179" fontId="0" fillId="36" borderId="20" xfId="0" applyNumberFormat="1" applyFill="1" applyBorder="1" applyAlignment="1">
      <alignment horizontal="center"/>
    </xf>
    <xf numFmtId="0" fontId="3" fillId="36" borderId="67" xfId="0" applyFont="1" applyFill="1" applyBorder="1" applyAlignment="1">
      <alignment/>
    </xf>
    <xf numFmtId="179" fontId="0" fillId="36" borderId="69" xfId="0" applyNumberFormat="1" applyFill="1" applyBorder="1" applyAlignment="1">
      <alignment horizontal="center"/>
    </xf>
    <xf numFmtId="179" fontId="0" fillId="36" borderId="49" xfId="0" applyNumberFormat="1" applyFill="1" applyBorder="1" applyAlignment="1">
      <alignment horizontal="center"/>
    </xf>
    <xf numFmtId="179" fontId="0" fillId="36" borderId="50" xfId="0" applyNumberFormat="1" applyFill="1" applyBorder="1" applyAlignment="1">
      <alignment horizontal="center"/>
    </xf>
    <xf numFmtId="179" fontId="0" fillId="36" borderId="70" xfId="0" applyNumberFormat="1" applyFill="1" applyBorder="1" applyAlignment="1">
      <alignment horizontal="center"/>
    </xf>
    <xf numFmtId="179" fontId="0" fillId="36" borderId="77" xfId="0" applyNumberFormat="1" applyFill="1" applyBorder="1" applyAlignment="1">
      <alignment horizontal="center"/>
    </xf>
    <xf numFmtId="179" fontId="0" fillId="36" borderId="78" xfId="0" applyNumberFormat="1" applyFill="1" applyBorder="1" applyAlignment="1">
      <alignment horizontal="center"/>
    </xf>
    <xf numFmtId="0" fontId="3" fillId="36" borderId="24" xfId="0" applyFont="1" applyFill="1" applyBorder="1" applyAlignment="1">
      <alignment horizontal="left"/>
    </xf>
    <xf numFmtId="0" fontId="2" fillId="33" borderId="11" xfId="0" applyFont="1" applyFill="1" applyBorder="1" applyAlignment="1">
      <alignment horizontal="center"/>
    </xf>
    <xf numFmtId="0" fontId="2" fillId="35" borderId="24" xfId="0" applyFont="1" applyFill="1" applyBorder="1" applyAlignment="1">
      <alignment horizontal="center"/>
    </xf>
    <xf numFmtId="0" fontId="0" fillId="0" borderId="24" xfId="0" applyFont="1" applyBorder="1" applyAlignment="1" applyProtection="1">
      <alignment horizontal="center"/>
      <protection locked="0"/>
    </xf>
    <xf numFmtId="0" fontId="0" fillId="0" borderId="24" xfId="0" applyBorder="1" applyAlignment="1" applyProtection="1">
      <alignment horizontal="center"/>
      <protection locked="0"/>
    </xf>
    <xf numFmtId="0" fontId="0" fillId="35" borderId="24" xfId="0" applyFill="1" applyBorder="1" applyAlignment="1">
      <alignment horizontal="center"/>
    </xf>
    <xf numFmtId="0" fontId="4" fillId="35" borderId="26" xfId="0" applyFont="1" applyFill="1" applyBorder="1" applyAlignment="1">
      <alignment/>
    </xf>
    <xf numFmtId="0" fontId="0" fillId="35" borderId="46" xfId="0" applyFill="1" applyBorder="1" applyAlignment="1">
      <alignment/>
    </xf>
    <xf numFmtId="0" fontId="0" fillId="35" borderId="21" xfId="0" applyFill="1" applyBorder="1" applyAlignment="1">
      <alignment/>
    </xf>
    <xf numFmtId="0" fontId="17" fillId="35" borderId="0" xfId="0" applyFont="1" applyFill="1" applyAlignment="1">
      <alignment horizontal="center"/>
    </xf>
    <xf numFmtId="0" fontId="0" fillId="0" borderId="11"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35" borderId="0" xfId="0" applyFill="1" applyBorder="1" applyAlignment="1">
      <alignment horizontal="left" vertical="top" wrapText="1"/>
    </xf>
    <xf numFmtId="0" fontId="0" fillId="35" borderId="0" xfId="0" applyFill="1" applyAlignment="1">
      <alignment horizontal="left" vertical="top" wrapText="1"/>
    </xf>
    <xf numFmtId="0" fontId="0" fillId="35" borderId="0" xfId="0" applyNumberFormat="1" applyFill="1" applyAlignment="1">
      <alignment horizontal="left" vertical="top" wrapText="1"/>
    </xf>
    <xf numFmtId="0" fontId="2" fillId="35" borderId="13" xfId="0" applyFont="1" applyFill="1" applyBorder="1" applyAlignment="1">
      <alignment horizontal="center"/>
    </xf>
    <xf numFmtId="0" fontId="2" fillId="35" borderId="15" xfId="0" applyFont="1" applyFill="1" applyBorder="1" applyAlignment="1">
      <alignment horizontal="center"/>
    </xf>
    <xf numFmtId="0" fontId="0" fillId="0" borderId="11" xfId="0" applyFill="1" applyBorder="1" applyAlignment="1" applyProtection="1">
      <alignment horizontal="left"/>
      <protection locked="0"/>
    </xf>
    <xf numFmtId="0" fontId="0" fillId="0" borderId="15" xfId="0" applyFill="1" applyBorder="1" applyAlignment="1" applyProtection="1">
      <alignment horizontal="left"/>
      <protection locked="0"/>
    </xf>
    <xf numFmtId="49" fontId="0" fillId="0" borderId="11" xfId="0" applyNumberFormat="1" applyFill="1" applyBorder="1" applyAlignment="1" applyProtection="1">
      <alignment horizontal="center"/>
      <protection locked="0"/>
    </xf>
    <xf numFmtId="49" fontId="0" fillId="0" borderId="15" xfId="0" applyNumberFormat="1" applyFill="1" applyBorder="1" applyAlignment="1" applyProtection="1">
      <alignment horizontal="center"/>
      <protection locked="0"/>
    </xf>
    <xf numFmtId="0" fontId="0" fillId="0" borderId="16" xfId="0" applyFill="1" applyBorder="1" applyAlignment="1" applyProtection="1">
      <alignment horizontal="left" vertical="top" wrapText="1"/>
      <protection locked="0"/>
    </xf>
    <xf numFmtId="0" fontId="0" fillId="0" borderId="22" xfId="0" applyFill="1" applyBorder="1" applyAlignment="1" applyProtection="1">
      <alignment horizontal="left" vertical="top" wrapText="1"/>
      <protection locked="0"/>
    </xf>
    <xf numFmtId="0" fontId="0" fillId="0" borderId="23" xfId="0" applyFill="1" applyBorder="1" applyAlignment="1" applyProtection="1">
      <alignment horizontal="left" vertical="top" wrapText="1"/>
      <protection locked="0"/>
    </xf>
    <xf numFmtId="0" fontId="0" fillId="0" borderId="24"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20" xfId="0" applyFill="1" applyBorder="1" applyAlignment="1" applyProtection="1">
      <alignment horizontal="left" vertical="top" wrapText="1"/>
      <protection locked="0"/>
    </xf>
    <xf numFmtId="0" fontId="0" fillId="0" borderId="25" xfId="0" applyFill="1" applyBorder="1" applyAlignment="1" applyProtection="1">
      <alignment horizontal="left" vertical="top" wrapText="1"/>
      <protection locked="0"/>
    </xf>
    <xf numFmtId="0" fontId="0" fillId="0" borderId="26" xfId="0" applyFill="1" applyBorder="1" applyAlignment="1" applyProtection="1">
      <alignment horizontal="left" vertical="top" wrapText="1"/>
      <protection locked="0"/>
    </xf>
    <xf numFmtId="0" fontId="0" fillId="0" borderId="27" xfId="0" applyFill="1" applyBorder="1" applyAlignment="1" applyProtection="1">
      <alignment horizontal="left" vertical="top" wrapText="1"/>
      <protection locked="0"/>
    </xf>
    <xf numFmtId="2" fontId="0" fillId="0" borderId="24" xfId="0" applyNumberFormat="1" applyFill="1" applyBorder="1" applyAlignment="1" applyProtection="1">
      <alignment horizontal="center" vertical="center"/>
      <protection locked="0"/>
    </xf>
    <xf numFmtId="2" fontId="0" fillId="0" borderId="20" xfId="0" applyNumberFormat="1" applyFill="1" applyBorder="1" applyAlignment="1" applyProtection="1">
      <alignment horizontal="center" vertical="center"/>
      <protection locked="0"/>
    </xf>
    <xf numFmtId="2" fontId="0" fillId="0" borderId="25" xfId="0" applyNumberFormat="1" applyFill="1" applyBorder="1" applyAlignment="1" applyProtection="1">
      <alignment horizontal="center" vertical="center"/>
      <protection locked="0"/>
    </xf>
    <xf numFmtId="2" fontId="0" fillId="0" borderId="27" xfId="0" applyNumberFormat="1" applyFill="1" applyBorder="1" applyAlignment="1" applyProtection="1">
      <alignment horizontal="center" vertical="center"/>
      <protection locked="0"/>
    </xf>
    <xf numFmtId="0" fontId="2" fillId="35" borderId="16" xfId="0" applyFont="1" applyFill="1" applyBorder="1" applyAlignment="1">
      <alignment horizontal="center" vertical="center"/>
    </xf>
    <xf numFmtId="0" fontId="2" fillId="35" borderId="23" xfId="0" applyFont="1" applyFill="1" applyBorder="1" applyAlignment="1">
      <alignment horizontal="center" vertical="center"/>
    </xf>
    <xf numFmtId="0" fontId="2" fillId="35" borderId="25" xfId="0" applyFont="1" applyFill="1" applyBorder="1" applyAlignment="1">
      <alignment horizontal="center" vertical="center"/>
    </xf>
    <xf numFmtId="0" fontId="2" fillId="35" borderId="27" xfId="0" applyFont="1" applyFill="1" applyBorder="1" applyAlignment="1">
      <alignment horizontal="center" vertical="center"/>
    </xf>
    <xf numFmtId="0" fontId="2" fillId="35" borderId="16" xfId="0" applyFont="1" applyFill="1" applyBorder="1" applyAlignment="1">
      <alignment horizontal="center"/>
    </xf>
    <xf numFmtId="0" fontId="2" fillId="35" borderId="22" xfId="0" applyFont="1" applyFill="1" applyBorder="1" applyAlignment="1">
      <alignment horizontal="center"/>
    </xf>
    <xf numFmtId="0" fontId="2" fillId="35" borderId="43" xfId="0" applyFont="1" applyFill="1" applyBorder="1" applyAlignment="1">
      <alignment horizontal="center"/>
    </xf>
    <xf numFmtId="0" fontId="2" fillId="35" borderId="19" xfId="0" applyFont="1" applyFill="1" applyBorder="1" applyAlignment="1">
      <alignment horizontal="center"/>
    </xf>
    <xf numFmtId="0" fontId="2" fillId="35" borderId="0" xfId="0" applyFont="1" applyFill="1" applyBorder="1" applyAlignment="1">
      <alignment horizontal="center"/>
    </xf>
    <xf numFmtId="0" fontId="2" fillId="35" borderId="13" xfId="0" applyFont="1" applyFill="1" applyBorder="1" applyAlignment="1">
      <alignment horizontal="center"/>
    </xf>
    <xf numFmtId="0" fontId="2" fillId="35" borderId="11" xfId="0" applyFont="1" applyFill="1" applyBorder="1" applyAlignment="1">
      <alignment horizontal="center"/>
    </xf>
    <xf numFmtId="0" fontId="2" fillId="35" borderId="15" xfId="0" applyFont="1" applyFill="1" applyBorder="1" applyAlignment="1">
      <alignment horizontal="center"/>
    </xf>
    <xf numFmtId="0" fontId="2" fillId="35" borderId="79" xfId="0" applyFont="1" applyFill="1" applyBorder="1" applyAlignment="1">
      <alignment horizontal="center"/>
    </xf>
    <xf numFmtId="0" fontId="2" fillId="35" borderId="23" xfId="0" applyFont="1" applyFill="1" applyBorder="1" applyAlignment="1">
      <alignment horizontal="center"/>
    </xf>
    <xf numFmtId="0" fontId="18" fillId="35" borderId="11" xfId="0" applyFont="1" applyFill="1" applyBorder="1" applyAlignment="1">
      <alignment horizontal="center"/>
    </xf>
    <xf numFmtId="0" fontId="18" fillId="35" borderId="13" xfId="0" applyFont="1" applyFill="1" applyBorder="1" applyAlignment="1">
      <alignment horizontal="center"/>
    </xf>
    <xf numFmtId="0" fontId="2" fillId="35" borderId="47" xfId="0" applyFont="1" applyFill="1" applyBorder="1" applyAlignment="1">
      <alignment horizontal="center"/>
    </xf>
    <xf numFmtId="0" fontId="2" fillId="35" borderId="48" xfId="0" applyFont="1" applyFill="1" applyBorder="1" applyAlignment="1">
      <alignment horizontal="center"/>
    </xf>
    <xf numFmtId="0" fontId="2" fillId="35" borderId="80" xfId="0" applyFont="1" applyFill="1" applyBorder="1" applyAlignment="1">
      <alignment horizontal="center"/>
    </xf>
    <xf numFmtId="0" fontId="2" fillId="35" borderId="41" xfId="0" applyFont="1" applyFill="1" applyBorder="1" applyAlignment="1">
      <alignment horizontal="center"/>
    </xf>
    <xf numFmtId="0" fontId="2" fillId="35" borderId="81" xfId="0" applyFont="1" applyFill="1" applyBorder="1" applyAlignment="1">
      <alignment horizontal="center"/>
    </xf>
    <xf numFmtId="0" fontId="2" fillId="35" borderId="31" xfId="0" applyFont="1" applyFill="1" applyBorder="1" applyAlignment="1">
      <alignment horizontal="center"/>
    </xf>
    <xf numFmtId="0" fontId="2" fillId="35" borderId="38" xfId="0" applyFont="1" applyFill="1" applyBorder="1" applyAlignment="1">
      <alignment horizontal="center"/>
    </xf>
    <xf numFmtId="0" fontId="2" fillId="35" borderId="33" xfId="0" applyFont="1" applyFill="1" applyBorder="1" applyAlignment="1">
      <alignment horizontal="center"/>
    </xf>
    <xf numFmtId="0" fontId="2" fillId="35" borderId="34" xfId="0" applyFont="1" applyFill="1" applyBorder="1" applyAlignment="1">
      <alignment horizontal="center"/>
    </xf>
    <xf numFmtId="0" fontId="2" fillId="35" borderId="62" xfId="0" applyFont="1" applyFill="1" applyBorder="1" applyAlignment="1">
      <alignment horizontal="center"/>
    </xf>
    <xf numFmtId="0" fontId="2" fillId="35" borderId="59" xfId="0" applyFont="1" applyFill="1" applyBorder="1" applyAlignment="1">
      <alignment horizontal="center"/>
    </xf>
    <xf numFmtId="0" fontId="2" fillId="35" borderId="68" xfId="0" applyFont="1" applyFill="1" applyBorder="1" applyAlignment="1">
      <alignment horizontal="center"/>
    </xf>
    <xf numFmtId="0" fontId="0" fillId="35" borderId="66" xfId="0" applyFill="1" applyBorder="1" applyAlignment="1">
      <alignment horizontal="center"/>
    </xf>
    <xf numFmtId="0" fontId="0" fillId="35" borderId="82" xfId="0" applyFill="1" applyBorder="1" applyAlignment="1">
      <alignment horizontal="center"/>
    </xf>
    <xf numFmtId="0" fontId="2" fillId="35" borderId="83" xfId="0" applyFont="1" applyFill="1" applyBorder="1" applyAlignment="1">
      <alignment horizontal="center"/>
    </xf>
    <xf numFmtId="0" fontId="2" fillId="35" borderId="84" xfId="0" applyFont="1" applyFill="1" applyBorder="1" applyAlignment="1">
      <alignment horizontal="center"/>
    </xf>
    <xf numFmtId="0" fontId="2" fillId="35" borderId="82" xfId="0" applyFont="1" applyFill="1" applyBorder="1" applyAlignment="1">
      <alignment horizontal="center"/>
    </xf>
    <xf numFmtId="0" fontId="2" fillId="35" borderId="85" xfId="0" applyFont="1" applyFill="1" applyBorder="1" applyAlignment="1">
      <alignment horizontal="center"/>
    </xf>
    <xf numFmtId="0" fontId="2" fillId="38" borderId="11" xfId="0" applyFont="1" applyFill="1" applyBorder="1" applyAlignment="1">
      <alignment horizontal="center"/>
    </xf>
    <xf numFmtId="0" fontId="2" fillId="38" borderId="13" xfId="0" applyFont="1" applyFill="1" applyBorder="1" applyAlignment="1">
      <alignment horizontal="center"/>
    </xf>
    <xf numFmtId="0" fontId="2" fillId="38" borderId="15" xfId="0" applyFont="1" applyFill="1" applyBorder="1" applyAlignment="1">
      <alignment horizontal="center"/>
    </xf>
    <xf numFmtId="0" fontId="2" fillId="38" borderId="79" xfId="0" applyFont="1" applyFill="1" applyBorder="1" applyAlignment="1">
      <alignment horizontal="center"/>
    </xf>
    <xf numFmtId="0" fontId="2" fillId="38" borderId="22" xfId="0" applyFont="1" applyFill="1" applyBorder="1" applyAlignment="1">
      <alignment horizontal="center"/>
    </xf>
    <xf numFmtId="0" fontId="2" fillId="38" borderId="43" xfId="0" applyFont="1" applyFill="1" applyBorder="1" applyAlignment="1">
      <alignment horizontal="center"/>
    </xf>
    <xf numFmtId="0" fontId="2" fillId="38" borderId="23" xfId="0" applyFont="1" applyFill="1" applyBorder="1" applyAlignment="1">
      <alignment horizontal="center"/>
    </xf>
    <xf numFmtId="176" fontId="48" fillId="38" borderId="11" xfId="0" applyNumberFormat="1" applyFont="1" applyFill="1" applyBorder="1" applyAlignment="1">
      <alignment horizontal="center"/>
    </xf>
    <xf numFmtId="176" fontId="48" fillId="38" borderId="13" xfId="0" applyNumberFormat="1" applyFont="1" applyFill="1" applyBorder="1" applyAlignment="1">
      <alignment horizontal="center"/>
    </xf>
    <xf numFmtId="176" fontId="48" fillId="38" borderId="15" xfId="0" applyNumberFormat="1" applyFont="1" applyFill="1" applyBorder="1" applyAlignment="1">
      <alignment horizontal="center"/>
    </xf>
    <xf numFmtId="0" fontId="2" fillId="36" borderId="47" xfId="0" applyFont="1" applyFill="1" applyBorder="1" applyAlignment="1">
      <alignment horizontal="center"/>
    </xf>
    <xf numFmtId="0" fontId="2" fillId="36" borderId="48" xfId="0" applyFont="1" applyFill="1" applyBorder="1" applyAlignment="1">
      <alignment horizontal="center"/>
    </xf>
    <xf numFmtId="0" fontId="2" fillId="36" borderId="66" xfId="0" applyFont="1" applyFill="1" applyBorder="1" applyAlignment="1">
      <alignment horizontal="center"/>
    </xf>
    <xf numFmtId="0" fontId="2" fillId="36" borderId="84" xfId="0" applyFont="1" applyFill="1" applyBorder="1" applyAlignment="1">
      <alignment horizontal="center"/>
    </xf>
    <xf numFmtId="0" fontId="2" fillId="36" borderId="85" xfId="0" applyFont="1" applyFill="1" applyBorder="1" applyAlignment="1">
      <alignment horizontal="center"/>
    </xf>
    <xf numFmtId="0" fontId="2" fillId="36" borderId="76" xfId="0" applyFont="1" applyFill="1" applyBorder="1" applyAlignment="1">
      <alignment horizontal="center"/>
    </xf>
    <xf numFmtId="0" fontId="2" fillId="35" borderId="29" xfId="0" applyFont="1" applyFill="1" applyBorder="1" applyAlignment="1">
      <alignment horizontal="center"/>
    </xf>
    <xf numFmtId="0" fontId="2" fillId="35" borderId="20" xfId="0" applyFont="1" applyFill="1" applyBorder="1" applyAlignment="1">
      <alignment horizontal="center"/>
    </xf>
    <xf numFmtId="2" fontId="2" fillId="37" borderId="24" xfId="0" applyNumberFormat="1" applyFont="1" applyFill="1" applyBorder="1" applyAlignment="1">
      <alignment horizontal="center"/>
    </xf>
    <xf numFmtId="2" fontId="2" fillId="37" borderId="20" xfId="0" applyNumberFormat="1" applyFont="1" applyFill="1" applyBorder="1" applyAlignment="1">
      <alignment horizontal="center"/>
    </xf>
    <xf numFmtId="0" fontId="13" fillId="37" borderId="11" xfId="0" applyFont="1" applyFill="1" applyBorder="1" applyAlignment="1">
      <alignment horizontal="center"/>
    </xf>
    <xf numFmtId="0" fontId="13" fillId="37" borderId="13" xfId="0" applyFont="1" applyFill="1" applyBorder="1" applyAlignment="1">
      <alignment horizontal="center"/>
    </xf>
    <xf numFmtId="0" fontId="13" fillId="37" borderId="15" xfId="0" applyFont="1" applyFill="1" applyBorder="1" applyAlignment="1">
      <alignment horizontal="center"/>
    </xf>
    <xf numFmtId="2" fontId="2" fillId="37" borderId="16" xfId="0" applyNumberFormat="1" applyFont="1" applyFill="1" applyBorder="1" applyAlignment="1">
      <alignment horizontal="center"/>
    </xf>
    <xf numFmtId="2" fontId="2" fillId="37" borderId="23" xfId="0" applyNumberFormat="1" applyFont="1" applyFill="1" applyBorder="1" applyAlignment="1">
      <alignment horizontal="center"/>
    </xf>
    <xf numFmtId="0" fontId="12" fillId="37" borderId="24" xfId="0" applyFont="1" applyFill="1" applyBorder="1" applyAlignment="1">
      <alignment horizontal="center"/>
    </xf>
    <xf numFmtId="0" fontId="12" fillId="37" borderId="20" xfId="0" applyFont="1" applyFill="1" applyBorder="1" applyAlignment="1">
      <alignment horizontal="center"/>
    </xf>
    <xf numFmtId="2" fontId="2" fillId="37" borderId="24" xfId="0" applyNumberFormat="1" applyFont="1" applyFill="1" applyBorder="1" applyAlignment="1">
      <alignment horizontal="center"/>
    </xf>
    <xf numFmtId="0" fontId="0" fillId="37" borderId="0" xfId="0" applyFill="1" applyBorder="1" applyAlignment="1">
      <alignment/>
    </xf>
    <xf numFmtId="0" fontId="0" fillId="37" borderId="24" xfId="0" applyFill="1" applyBorder="1" applyAlignment="1">
      <alignment horizontal="center"/>
    </xf>
    <xf numFmtId="0" fontId="0" fillId="37" borderId="20" xfId="0" applyFill="1" applyBorder="1" applyAlignment="1">
      <alignment horizontal="center"/>
    </xf>
    <xf numFmtId="2" fontId="2" fillId="37" borderId="25" xfId="0" applyNumberFormat="1" applyFont="1" applyFill="1" applyBorder="1" applyAlignment="1">
      <alignment horizontal="center"/>
    </xf>
    <xf numFmtId="2" fontId="2" fillId="37" borderId="27" xfId="0" applyNumberFormat="1" applyFont="1" applyFill="1" applyBorder="1" applyAlignment="1">
      <alignment horizontal="center"/>
    </xf>
    <xf numFmtId="0" fontId="2" fillId="37" borderId="24" xfId="0" applyFont="1" applyFill="1" applyBorder="1" applyAlignment="1">
      <alignment horizontal="center"/>
    </xf>
    <xf numFmtId="2" fontId="13" fillId="37" borderId="25" xfId="0" applyNumberFormat="1" applyFont="1" applyFill="1" applyBorder="1" applyAlignment="1">
      <alignment horizontal="center"/>
    </xf>
    <xf numFmtId="2" fontId="13" fillId="37" borderId="27" xfId="0" applyNumberFormat="1" applyFont="1" applyFill="1" applyBorder="1" applyAlignment="1">
      <alignment horizontal="center"/>
    </xf>
    <xf numFmtId="0" fontId="2" fillId="37" borderId="11" xfId="0" applyFont="1" applyFill="1" applyBorder="1" applyAlignment="1">
      <alignment horizontal="center"/>
    </xf>
    <xf numFmtId="0" fontId="2" fillId="37" borderId="15" xfId="0" applyFont="1" applyFill="1" applyBorder="1" applyAlignment="1">
      <alignment horizontal="center"/>
    </xf>
    <xf numFmtId="2" fontId="13" fillId="37" borderId="11" xfId="0" applyNumberFormat="1" applyFont="1" applyFill="1" applyBorder="1" applyAlignment="1">
      <alignment horizontal="center"/>
    </xf>
    <xf numFmtId="0" fontId="16" fillId="37" borderId="15" xfId="0" applyFont="1" applyFill="1" applyBorder="1" applyAlignment="1">
      <alignment/>
    </xf>
    <xf numFmtId="2" fontId="48" fillId="37" borderId="24" xfId="0" applyNumberFormat="1" applyFont="1" applyFill="1" applyBorder="1" applyAlignment="1">
      <alignment horizontal="center"/>
    </xf>
    <xf numFmtId="2" fontId="48" fillId="37" borderId="20" xfId="0" applyNumberFormat="1" applyFont="1" applyFill="1" applyBorder="1" applyAlignment="1">
      <alignment horizontal="center"/>
    </xf>
    <xf numFmtId="0" fontId="13" fillId="37" borderId="11" xfId="0" applyFont="1" applyFill="1" applyBorder="1" applyAlignment="1">
      <alignment horizontal="center"/>
    </xf>
    <xf numFmtId="0" fontId="13" fillId="37" borderId="13" xfId="0" applyFont="1" applyFill="1" applyBorder="1" applyAlignment="1">
      <alignment horizontal="center"/>
    </xf>
    <xf numFmtId="0" fontId="13" fillId="37" borderId="15" xfId="0" applyFont="1" applyFill="1" applyBorder="1" applyAlignment="1">
      <alignment horizontal="center"/>
    </xf>
    <xf numFmtId="0" fontId="13" fillId="37" borderId="24" xfId="0" applyFont="1" applyFill="1" applyBorder="1" applyAlignment="1">
      <alignment horizontal="center"/>
    </xf>
    <xf numFmtId="0" fontId="13" fillId="37" borderId="0" xfId="0" applyFont="1" applyFill="1" applyBorder="1" applyAlignment="1">
      <alignment horizontal="center"/>
    </xf>
    <xf numFmtId="49" fontId="13" fillId="37" borderId="0" xfId="0" applyNumberFormat="1" applyFont="1" applyFill="1" applyBorder="1" applyAlignment="1">
      <alignment horizontal="center"/>
    </xf>
    <xf numFmtId="0" fontId="13" fillId="37" borderId="20" xfId="0" applyFont="1" applyFill="1" applyBorder="1" applyAlignment="1">
      <alignment horizontal="center"/>
    </xf>
    <xf numFmtId="0" fontId="2" fillId="37" borderId="16" xfId="0" applyFont="1" applyFill="1" applyBorder="1" applyAlignment="1">
      <alignment horizontal="center"/>
    </xf>
    <xf numFmtId="0" fontId="2" fillId="37" borderId="23" xfId="0" applyFont="1" applyFill="1" applyBorder="1" applyAlignment="1">
      <alignment horizontal="center"/>
    </xf>
    <xf numFmtId="0" fontId="2" fillId="37" borderId="20" xfId="0" applyFont="1" applyFill="1" applyBorder="1" applyAlignment="1">
      <alignment horizontal="center"/>
    </xf>
    <xf numFmtId="0" fontId="16" fillId="37" borderId="13" xfId="0" applyFont="1" applyFill="1" applyBorder="1" applyAlignment="1">
      <alignment/>
    </xf>
    <xf numFmtId="2" fontId="48" fillId="37" borderId="16" xfId="0" applyNumberFormat="1" applyFont="1" applyFill="1" applyBorder="1" applyAlignment="1">
      <alignment horizontal="center"/>
    </xf>
    <xf numFmtId="2" fontId="48" fillId="37" borderId="23" xfId="0" applyNumberFormat="1" applyFont="1" applyFill="1" applyBorder="1" applyAlignment="1">
      <alignment horizontal="center"/>
    </xf>
    <xf numFmtId="0" fontId="2" fillId="37" borderId="25" xfId="0" applyFont="1" applyFill="1" applyBorder="1" applyAlignment="1">
      <alignment horizontal="center"/>
    </xf>
    <xf numFmtId="0" fontId="2" fillId="37" borderId="27" xfId="0" applyFont="1" applyFill="1" applyBorder="1" applyAlignment="1">
      <alignment horizontal="center"/>
    </xf>
    <xf numFmtId="0" fontId="2" fillId="37" borderId="26" xfId="0" applyFont="1" applyFill="1" applyBorder="1" applyAlignment="1">
      <alignment horizontal="center"/>
    </xf>
    <xf numFmtId="0" fontId="2" fillId="37" borderId="27" xfId="0" applyFont="1" applyFill="1" applyBorder="1" applyAlignment="1">
      <alignment horizontal="center"/>
    </xf>
    <xf numFmtId="2" fontId="48" fillId="37" borderId="25" xfId="0" applyNumberFormat="1" applyFont="1" applyFill="1" applyBorder="1" applyAlignment="1">
      <alignment horizontal="center"/>
    </xf>
    <xf numFmtId="2" fontId="48" fillId="37" borderId="27" xfId="0" applyNumberFormat="1" applyFont="1" applyFill="1" applyBorder="1" applyAlignment="1">
      <alignment horizontal="center"/>
    </xf>
    <xf numFmtId="2" fontId="13" fillId="37" borderId="11" xfId="0" applyNumberFormat="1" applyFont="1" applyFill="1" applyBorder="1" applyAlignment="1">
      <alignment horizontal="center"/>
    </xf>
    <xf numFmtId="2" fontId="13" fillId="37" borderId="15" xfId="0" applyNumberFormat="1"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3"/>
  <sheetViews>
    <sheetView zoomScalePageLayoutView="0" workbookViewId="0" topLeftCell="A1">
      <selection activeCell="A14" sqref="A14:K14"/>
    </sheetView>
  </sheetViews>
  <sheetFormatPr defaultColWidth="9.140625" defaultRowHeight="15"/>
  <cols>
    <col min="1" max="1" width="11.7109375" style="0" customWidth="1"/>
    <col min="2" max="11" width="12.7109375" style="0" customWidth="1"/>
  </cols>
  <sheetData>
    <row r="1" spans="1:11" ht="21">
      <c r="A1" s="338" t="s">
        <v>64</v>
      </c>
      <c r="B1" s="338"/>
      <c r="C1" s="338"/>
      <c r="D1" s="338"/>
      <c r="E1" s="338"/>
      <c r="F1" s="338"/>
      <c r="G1" s="338"/>
      <c r="H1" s="338"/>
      <c r="I1" s="338"/>
      <c r="J1" s="338"/>
      <c r="K1" s="338"/>
    </row>
    <row r="2" spans="1:11" ht="15" customHeight="1">
      <c r="A2" s="152" t="s">
        <v>65</v>
      </c>
      <c r="B2" s="341" t="s">
        <v>100</v>
      </c>
      <c r="C2" s="341"/>
      <c r="D2" s="341"/>
      <c r="E2" s="341"/>
      <c r="F2" s="341"/>
      <c r="G2" s="341"/>
      <c r="H2" s="341"/>
      <c r="I2" s="341"/>
      <c r="J2" s="341"/>
      <c r="K2" s="341"/>
    </row>
    <row r="3" spans="1:11" ht="15" customHeight="1">
      <c r="A3" s="152"/>
      <c r="B3" s="142"/>
      <c r="C3" s="142"/>
      <c r="D3" s="142"/>
      <c r="E3" s="142"/>
      <c r="F3" s="142"/>
      <c r="G3" s="142"/>
      <c r="H3" s="142"/>
      <c r="I3" s="142"/>
      <c r="J3" s="142"/>
      <c r="K3" s="142"/>
    </row>
    <row r="4" spans="1:11" ht="30" customHeight="1">
      <c r="A4" s="153" t="s">
        <v>66</v>
      </c>
      <c r="B4" s="342" t="s">
        <v>99</v>
      </c>
      <c r="C4" s="342"/>
      <c r="D4" s="342"/>
      <c r="E4" s="342"/>
      <c r="F4" s="342"/>
      <c r="G4" s="342"/>
      <c r="H4" s="342"/>
      <c r="I4" s="342"/>
      <c r="J4" s="342"/>
      <c r="K4" s="342"/>
    </row>
    <row r="5" spans="1:11" ht="15">
      <c r="A5" s="149"/>
      <c r="B5" s="133"/>
      <c r="C5" s="134"/>
      <c r="D5" s="134"/>
      <c r="E5" s="134"/>
      <c r="F5" s="134"/>
      <c r="G5" s="134"/>
      <c r="H5" s="85"/>
      <c r="I5" s="85"/>
      <c r="J5" s="85"/>
      <c r="K5" s="85"/>
    </row>
    <row r="6" spans="1:15" ht="30" customHeight="1">
      <c r="A6" s="154" t="s">
        <v>67</v>
      </c>
      <c r="B6" s="342" t="s">
        <v>105</v>
      </c>
      <c r="C6" s="342"/>
      <c r="D6" s="342"/>
      <c r="E6" s="342"/>
      <c r="F6" s="342"/>
      <c r="G6" s="342"/>
      <c r="H6" s="342"/>
      <c r="I6" s="342"/>
      <c r="J6" s="342"/>
      <c r="K6" s="342"/>
      <c r="L6" s="5"/>
      <c r="M6" s="5"/>
      <c r="N6" s="5"/>
      <c r="O6" s="5"/>
    </row>
    <row r="7" spans="1:11" ht="15">
      <c r="A7" s="151"/>
      <c r="B7" s="132"/>
      <c r="C7" s="132"/>
      <c r="D7" s="132"/>
      <c r="E7" s="132"/>
      <c r="F7" s="132"/>
      <c r="G7" s="132"/>
      <c r="H7" s="85"/>
      <c r="I7" s="85"/>
      <c r="J7" s="85"/>
      <c r="K7" s="85"/>
    </row>
    <row r="8" spans="1:11" ht="45" customHeight="1">
      <c r="A8" s="154" t="s">
        <v>79</v>
      </c>
      <c r="B8" s="343" t="s">
        <v>107</v>
      </c>
      <c r="C8" s="343"/>
      <c r="D8" s="343"/>
      <c r="E8" s="343"/>
      <c r="F8" s="343"/>
      <c r="G8" s="343"/>
      <c r="H8" s="343"/>
      <c r="I8" s="343"/>
      <c r="J8" s="343"/>
      <c r="K8" s="343"/>
    </row>
    <row r="9" spans="1:11" ht="15">
      <c r="A9" s="150"/>
      <c r="B9" s="135"/>
      <c r="C9" s="135"/>
      <c r="D9" s="135"/>
      <c r="E9" s="135"/>
      <c r="F9" s="135"/>
      <c r="G9" s="135"/>
      <c r="H9" s="85"/>
      <c r="I9" s="85"/>
      <c r="J9" s="85"/>
      <c r="K9" s="85"/>
    </row>
    <row r="10" spans="1:11" ht="30" customHeight="1">
      <c r="A10" s="154" t="s">
        <v>80</v>
      </c>
      <c r="B10" s="343" t="s">
        <v>108</v>
      </c>
      <c r="C10" s="343"/>
      <c r="D10" s="343"/>
      <c r="E10" s="343"/>
      <c r="F10" s="343"/>
      <c r="G10" s="343"/>
      <c r="H10" s="343"/>
      <c r="I10" s="343"/>
      <c r="J10" s="343"/>
      <c r="K10" s="343"/>
    </row>
    <row r="11" spans="1:11" ht="15">
      <c r="A11" s="150"/>
      <c r="B11" s="135"/>
      <c r="C11" s="135"/>
      <c r="D11" s="135"/>
      <c r="E11" s="135"/>
      <c r="F11" s="135"/>
      <c r="G11" s="135"/>
      <c r="H11" s="85"/>
      <c r="I11" s="85"/>
      <c r="J11" s="85"/>
      <c r="K11" s="85"/>
    </row>
    <row r="12" spans="1:11" ht="15" customHeight="1">
      <c r="A12" s="154" t="s">
        <v>119</v>
      </c>
      <c r="B12" s="343" t="s">
        <v>81</v>
      </c>
      <c r="C12" s="343"/>
      <c r="D12" s="343"/>
      <c r="E12" s="343"/>
      <c r="F12" s="343"/>
      <c r="G12" s="343"/>
      <c r="H12" s="343"/>
      <c r="I12" s="343"/>
      <c r="J12" s="343"/>
      <c r="K12" s="343"/>
    </row>
    <row r="13" spans="1:11" ht="15">
      <c r="A13" s="85"/>
      <c r="B13" s="85"/>
      <c r="C13" s="85"/>
      <c r="D13" s="85"/>
      <c r="E13" s="85"/>
      <c r="F13" s="85"/>
      <c r="G13" s="85"/>
      <c r="H13" s="85"/>
      <c r="I13" s="85"/>
      <c r="J13" s="85"/>
      <c r="K13" s="85"/>
    </row>
    <row r="14" spans="1:11" ht="21">
      <c r="A14" s="338" t="s">
        <v>68</v>
      </c>
      <c r="B14" s="338"/>
      <c r="C14" s="338"/>
      <c r="D14" s="338"/>
      <c r="E14" s="338"/>
      <c r="F14" s="338"/>
      <c r="G14" s="338"/>
      <c r="H14" s="338"/>
      <c r="I14" s="338"/>
      <c r="J14" s="338"/>
      <c r="K14" s="338"/>
    </row>
    <row r="15" spans="1:11" s="196" customFormat="1" ht="15.75" thickBot="1">
      <c r="A15" s="195"/>
      <c r="B15" s="195"/>
      <c r="C15" s="195"/>
      <c r="D15" s="195"/>
      <c r="E15" s="195"/>
      <c r="F15" s="195"/>
      <c r="G15" s="195"/>
      <c r="H15" s="195"/>
      <c r="I15" s="195"/>
      <c r="J15" s="195"/>
      <c r="K15" s="195"/>
    </row>
    <row r="16" spans="1:11" ht="15.75" thickBot="1">
      <c r="A16" s="72" t="s">
        <v>0</v>
      </c>
      <c r="B16" s="339"/>
      <c r="C16" s="340"/>
      <c r="D16" s="85"/>
      <c r="E16" s="147" t="s">
        <v>97</v>
      </c>
      <c r="F16" s="85"/>
      <c r="G16" s="348"/>
      <c r="H16" s="349"/>
      <c r="I16" s="85"/>
      <c r="J16" s="363" t="s">
        <v>78</v>
      </c>
      <c r="K16" s="364"/>
    </row>
    <row r="17" spans="1:11" ht="15.75" thickBot="1">
      <c r="A17" s="85"/>
      <c r="B17" s="85"/>
      <c r="C17" s="85"/>
      <c r="D17" s="85"/>
      <c r="E17" s="85"/>
      <c r="F17" s="85"/>
      <c r="G17" s="85"/>
      <c r="H17" s="85"/>
      <c r="I17" s="85"/>
      <c r="J17" s="365"/>
      <c r="K17" s="366"/>
    </row>
    <row r="18" spans="1:11" ht="15.75" thickBot="1">
      <c r="A18" s="72" t="s">
        <v>1</v>
      </c>
      <c r="B18" s="339"/>
      <c r="C18" s="340"/>
      <c r="D18" s="85"/>
      <c r="E18" s="72" t="s">
        <v>2</v>
      </c>
      <c r="F18" s="85"/>
      <c r="G18" s="339"/>
      <c r="H18" s="340"/>
      <c r="I18" s="85"/>
      <c r="J18" s="359">
        <v>12</v>
      </c>
      <c r="K18" s="360"/>
    </row>
    <row r="19" spans="1:11" ht="15.75" thickBot="1">
      <c r="A19" s="85"/>
      <c r="B19" s="85"/>
      <c r="C19" s="85"/>
      <c r="D19" s="85"/>
      <c r="E19" s="85"/>
      <c r="F19" s="85"/>
      <c r="G19" s="85"/>
      <c r="H19" s="85"/>
      <c r="I19" s="85"/>
      <c r="J19" s="361"/>
      <c r="K19" s="362"/>
    </row>
    <row r="20" spans="1:11" ht="15.75" thickBot="1">
      <c r="A20" s="72" t="s">
        <v>70</v>
      </c>
      <c r="B20" s="346"/>
      <c r="C20" s="347"/>
      <c r="D20" s="85"/>
      <c r="E20" s="72" t="s">
        <v>71</v>
      </c>
      <c r="F20" s="85"/>
      <c r="G20" s="339"/>
      <c r="H20" s="340"/>
      <c r="I20" s="85"/>
      <c r="J20" s="27"/>
      <c r="K20" s="29"/>
    </row>
    <row r="21" spans="1:11" ht="15.75" thickBot="1">
      <c r="A21" s="85"/>
      <c r="B21" s="85"/>
      <c r="C21" s="85"/>
      <c r="D21" s="85"/>
      <c r="E21" s="85"/>
      <c r="F21" s="85"/>
      <c r="G21" s="85"/>
      <c r="H21" s="85"/>
      <c r="I21" s="85"/>
      <c r="J21" s="85"/>
      <c r="K21" s="85"/>
    </row>
    <row r="22" spans="1:11" ht="15" customHeight="1">
      <c r="A22" s="72" t="s">
        <v>72</v>
      </c>
      <c r="B22" s="350"/>
      <c r="C22" s="351"/>
      <c r="D22" s="351"/>
      <c r="E22" s="351"/>
      <c r="F22" s="351"/>
      <c r="G22" s="351"/>
      <c r="H22" s="351"/>
      <c r="I22" s="351"/>
      <c r="J22" s="351"/>
      <c r="K22" s="352"/>
    </row>
    <row r="23" spans="1:11" ht="15">
      <c r="A23" s="85"/>
      <c r="B23" s="353"/>
      <c r="C23" s="354"/>
      <c r="D23" s="354"/>
      <c r="E23" s="354"/>
      <c r="F23" s="354"/>
      <c r="G23" s="354"/>
      <c r="H23" s="354"/>
      <c r="I23" s="354"/>
      <c r="J23" s="354"/>
      <c r="K23" s="355"/>
    </row>
    <row r="24" spans="1:11" ht="15">
      <c r="A24" s="85"/>
      <c r="B24" s="353"/>
      <c r="C24" s="354"/>
      <c r="D24" s="354"/>
      <c r="E24" s="354"/>
      <c r="F24" s="354"/>
      <c r="G24" s="354"/>
      <c r="H24" s="354"/>
      <c r="I24" s="354"/>
      <c r="J24" s="354"/>
      <c r="K24" s="355"/>
    </row>
    <row r="25" spans="1:11" ht="15.75" thickBot="1">
      <c r="A25" s="85"/>
      <c r="B25" s="356"/>
      <c r="C25" s="357"/>
      <c r="D25" s="357"/>
      <c r="E25" s="357"/>
      <c r="F25" s="357"/>
      <c r="G25" s="357"/>
      <c r="H25" s="357"/>
      <c r="I25" s="357"/>
      <c r="J25" s="357"/>
      <c r="K25" s="358"/>
    </row>
    <row r="26" spans="1:11" ht="15.75" thickBot="1">
      <c r="A26" s="85"/>
      <c r="B26" s="85"/>
      <c r="C26" s="85"/>
      <c r="D26" s="85"/>
      <c r="E26" s="85"/>
      <c r="F26" s="85"/>
      <c r="G26" s="85"/>
      <c r="H26" s="85"/>
      <c r="I26" s="85"/>
      <c r="J26" s="85"/>
      <c r="K26" s="85"/>
    </row>
    <row r="27" spans="1:11" ht="15.75" thickBot="1">
      <c r="A27" s="123"/>
      <c r="B27" s="344" t="s">
        <v>73</v>
      </c>
      <c r="C27" s="344"/>
      <c r="D27" s="344"/>
      <c r="E27" s="344"/>
      <c r="F27" s="344"/>
      <c r="G27" s="344"/>
      <c r="H27" s="344"/>
      <c r="I27" s="344"/>
      <c r="J27" s="344"/>
      <c r="K27" s="345"/>
    </row>
    <row r="28" spans="1:11" ht="15.75" thickBot="1">
      <c r="A28" s="146"/>
      <c r="B28" s="162">
        <v>1</v>
      </c>
      <c r="C28" s="163">
        <v>2</v>
      </c>
      <c r="D28" s="163">
        <v>3</v>
      </c>
      <c r="E28" s="163">
        <v>4</v>
      </c>
      <c r="F28" s="163">
        <v>5</v>
      </c>
      <c r="G28" s="163">
        <v>6</v>
      </c>
      <c r="H28" s="163">
        <v>7</v>
      </c>
      <c r="I28" s="163">
        <v>8</v>
      </c>
      <c r="J28" s="163">
        <v>9</v>
      </c>
      <c r="K28" s="164">
        <v>10</v>
      </c>
    </row>
    <row r="29" spans="1:11" ht="15">
      <c r="A29" s="161" t="s">
        <v>106</v>
      </c>
      <c r="B29" s="189"/>
      <c r="C29" s="189"/>
      <c r="D29" s="189"/>
      <c r="E29" s="189"/>
      <c r="F29" s="189"/>
      <c r="G29" s="189"/>
      <c r="H29" s="189"/>
      <c r="I29" s="189"/>
      <c r="J29" s="190"/>
      <c r="K29" s="191"/>
    </row>
    <row r="30" spans="1:11" ht="15">
      <c r="A30" s="161" t="s">
        <v>69</v>
      </c>
      <c r="B30" s="166"/>
      <c r="C30" s="166"/>
      <c r="D30" s="166"/>
      <c r="E30" s="166"/>
      <c r="F30" s="166"/>
      <c r="G30" s="166"/>
      <c r="H30" s="166"/>
      <c r="I30" s="166"/>
      <c r="J30" s="167"/>
      <c r="K30" s="168"/>
    </row>
    <row r="31" spans="1:11" ht="15">
      <c r="A31" s="144" t="s">
        <v>74</v>
      </c>
      <c r="B31" s="169">
        <v>30</v>
      </c>
      <c r="C31" s="170">
        <v>30</v>
      </c>
      <c r="D31" s="170">
        <v>30</v>
      </c>
      <c r="E31" s="170">
        <v>30</v>
      </c>
      <c r="F31" s="170">
        <v>30</v>
      </c>
      <c r="G31" s="170">
        <v>30</v>
      </c>
      <c r="H31" s="170">
        <v>30</v>
      </c>
      <c r="I31" s="170">
        <v>30</v>
      </c>
      <c r="J31" s="170">
        <v>30</v>
      </c>
      <c r="K31" s="171">
        <v>30</v>
      </c>
    </row>
    <row r="32" spans="1:11" ht="15.75" thickBot="1">
      <c r="A32" s="128" t="s">
        <v>75</v>
      </c>
      <c r="B32" s="172">
        <v>4</v>
      </c>
      <c r="C32" s="173">
        <v>4</v>
      </c>
      <c r="D32" s="173">
        <v>4</v>
      </c>
      <c r="E32" s="173">
        <v>4</v>
      </c>
      <c r="F32" s="173">
        <v>4</v>
      </c>
      <c r="G32" s="173">
        <v>4</v>
      </c>
      <c r="H32" s="173">
        <v>4</v>
      </c>
      <c r="I32" s="173">
        <v>4</v>
      </c>
      <c r="J32" s="173">
        <v>4</v>
      </c>
      <c r="K32" s="174">
        <v>4</v>
      </c>
    </row>
    <row r="33" spans="1:11" ht="18" thickBot="1">
      <c r="A33" s="6" t="s">
        <v>76</v>
      </c>
      <c r="B33" s="4">
        <f aca="true" t="shared" si="0" ref="B33:G33">B31*B32</f>
        <v>120</v>
      </c>
      <c r="C33" s="145">
        <f t="shared" si="0"/>
        <v>120</v>
      </c>
      <c r="D33" s="145">
        <f t="shared" si="0"/>
        <v>120</v>
      </c>
      <c r="E33" s="145">
        <f t="shared" si="0"/>
        <v>120</v>
      </c>
      <c r="F33" s="145">
        <f t="shared" si="0"/>
        <v>120</v>
      </c>
      <c r="G33" s="145">
        <f t="shared" si="0"/>
        <v>120</v>
      </c>
      <c r="H33" s="145">
        <f>H31*H32</f>
        <v>120</v>
      </c>
      <c r="I33" s="145">
        <f>I31*I32</f>
        <v>120</v>
      </c>
      <c r="J33" s="145">
        <f>J31*J32</f>
        <v>120</v>
      </c>
      <c r="K33" s="165">
        <f>K31*K32</f>
        <v>120</v>
      </c>
    </row>
  </sheetData>
  <sheetProtection password="C66F" sheet="1"/>
  <mergeCells count="18">
    <mergeCell ref="B27:K27"/>
    <mergeCell ref="B20:C20"/>
    <mergeCell ref="B18:C18"/>
    <mergeCell ref="G16:H16"/>
    <mergeCell ref="B16:C16"/>
    <mergeCell ref="B22:K25"/>
    <mergeCell ref="G20:H20"/>
    <mergeCell ref="J18:K19"/>
    <mergeCell ref="J16:K17"/>
    <mergeCell ref="A1:K1"/>
    <mergeCell ref="G18:H18"/>
    <mergeCell ref="B2:K2"/>
    <mergeCell ref="B4:K4"/>
    <mergeCell ref="B6:K6"/>
    <mergeCell ref="B8:K8"/>
    <mergeCell ref="B10:K10"/>
    <mergeCell ref="B12:K12"/>
    <mergeCell ref="A14:K14"/>
  </mergeCells>
  <printOptions/>
  <pageMargins left="0.31496062992125984" right="0.31496062992125984" top="0.2362204724409449" bottom="0.2362204724409449" header="0.11811023622047245" footer="0.11811023622047245"/>
  <pageSetup horizontalDpi="600" verticalDpi="600" orientation="landscape" paperSize="9" r:id="rId1"/>
  <ignoredErrors>
    <ignoredError sqref="A2 A4 A6:A7 A9 A11" numberStoredAsText="1"/>
  </ignoredErrors>
</worksheet>
</file>

<file path=xl/worksheets/sheet2.xml><?xml version="1.0" encoding="utf-8"?>
<worksheet xmlns="http://schemas.openxmlformats.org/spreadsheetml/2006/main" xmlns:r="http://schemas.openxmlformats.org/officeDocument/2006/relationships">
  <dimension ref="A1:CC21"/>
  <sheetViews>
    <sheetView zoomScalePageLayoutView="0" workbookViewId="0" topLeftCell="A1">
      <pane xSplit="1" topLeftCell="B1" activePane="topRight" state="frozen"/>
      <selection pane="topLeft" activeCell="A1" sqref="A1"/>
      <selection pane="topRight" activeCell="C11" sqref="C11"/>
    </sheetView>
  </sheetViews>
  <sheetFormatPr defaultColWidth="9.140625" defaultRowHeight="15"/>
  <cols>
    <col min="1" max="1" width="15.7109375" style="1" customWidth="1"/>
    <col min="2" max="9" width="14.28125" style="0" customWidth="1"/>
    <col min="10" max="81" width="14.7109375" style="0" customWidth="1"/>
  </cols>
  <sheetData>
    <row r="1" spans="1:81" ht="15.75" thickBot="1">
      <c r="A1" s="123"/>
      <c r="B1" s="372" t="s">
        <v>20</v>
      </c>
      <c r="C1" s="372"/>
      <c r="D1" s="372"/>
      <c r="E1" s="372"/>
      <c r="F1" s="372"/>
      <c r="G1" s="372"/>
      <c r="H1" s="372"/>
      <c r="I1" s="372"/>
      <c r="J1" s="373" t="s">
        <v>22</v>
      </c>
      <c r="K1" s="372"/>
      <c r="L1" s="372"/>
      <c r="M1" s="372"/>
      <c r="N1" s="372"/>
      <c r="O1" s="372"/>
      <c r="P1" s="372"/>
      <c r="Q1" s="374"/>
      <c r="R1" s="373" t="s">
        <v>23</v>
      </c>
      <c r="S1" s="372"/>
      <c r="T1" s="372"/>
      <c r="U1" s="372"/>
      <c r="V1" s="372"/>
      <c r="W1" s="372"/>
      <c r="X1" s="372"/>
      <c r="Y1" s="374"/>
      <c r="Z1" s="373" t="s">
        <v>24</v>
      </c>
      <c r="AA1" s="372"/>
      <c r="AB1" s="372"/>
      <c r="AC1" s="372"/>
      <c r="AD1" s="372"/>
      <c r="AE1" s="372"/>
      <c r="AF1" s="372"/>
      <c r="AG1" s="374"/>
      <c r="AH1" s="373" t="s">
        <v>25</v>
      </c>
      <c r="AI1" s="372"/>
      <c r="AJ1" s="372"/>
      <c r="AK1" s="372"/>
      <c r="AL1" s="372"/>
      <c r="AM1" s="372"/>
      <c r="AN1" s="372"/>
      <c r="AO1" s="374"/>
      <c r="AP1" s="373" t="s">
        <v>26</v>
      </c>
      <c r="AQ1" s="372"/>
      <c r="AR1" s="372"/>
      <c r="AS1" s="372"/>
      <c r="AT1" s="372"/>
      <c r="AU1" s="372"/>
      <c r="AV1" s="372"/>
      <c r="AW1" s="374"/>
      <c r="AX1" s="373" t="s">
        <v>89</v>
      </c>
      <c r="AY1" s="372"/>
      <c r="AZ1" s="372"/>
      <c r="BA1" s="372"/>
      <c r="BB1" s="372"/>
      <c r="BC1" s="372"/>
      <c r="BD1" s="372"/>
      <c r="BE1" s="374"/>
      <c r="BF1" s="373" t="s">
        <v>90</v>
      </c>
      <c r="BG1" s="372"/>
      <c r="BH1" s="372"/>
      <c r="BI1" s="372"/>
      <c r="BJ1" s="372"/>
      <c r="BK1" s="372"/>
      <c r="BL1" s="372"/>
      <c r="BM1" s="374"/>
      <c r="BN1" s="373" t="s">
        <v>91</v>
      </c>
      <c r="BO1" s="372"/>
      <c r="BP1" s="372"/>
      <c r="BQ1" s="372"/>
      <c r="BR1" s="372"/>
      <c r="BS1" s="372"/>
      <c r="BT1" s="372"/>
      <c r="BU1" s="374"/>
      <c r="BV1" s="373" t="s">
        <v>92</v>
      </c>
      <c r="BW1" s="372"/>
      <c r="BX1" s="372"/>
      <c r="BY1" s="372"/>
      <c r="BZ1" s="372"/>
      <c r="CA1" s="372"/>
      <c r="CB1" s="372"/>
      <c r="CC1" s="374"/>
    </row>
    <row r="2" spans="1:81" ht="15">
      <c r="A2" s="124"/>
      <c r="B2" s="368" t="s">
        <v>3</v>
      </c>
      <c r="C2" s="368"/>
      <c r="D2" s="368"/>
      <c r="E2" s="369"/>
      <c r="F2" s="370" t="s">
        <v>4</v>
      </c>
      <c r="G2" s="371"/>
      <c r="H2" s="371"/>
      <c r="I2" s="371"/>
      <c r="J2" s="367" t="s">
        <v>3</v>
      </c>
      <c r="K2" s="368"/>
      <c r="L2" s="368"/>
      <c r="M2" s="369"/>
      <c r="N2" s="370" t="s">
        <v>4</v>
      </c>
      <c r="O2" s="371"/>
      <c r="P2" s="371"/>
      <c r="Q2" s="371"/>
      <c r="R2" s="367" t="s">
        <v>3</v>
      </c>
      <c r="S2" s="368"/>
      <c r="T2" s="368"/>
      <c r="U2" s="369"/>
      <c r="V2" s="375" t="s">
        <v>4</v>
      </c>
      <c r="W2" s="368"/>
      <c r="X2" s="368"/>
      <c r="Y2" s="368"/>
      <c r="Z2" s="367" t="s">
        <v>3</v>
      </c>
      <c r="AA2" s="368"/>
      <c r="AB2" s="368"/>
      <c r="AC2" s="369"/>
      <c r="AD2" s="375" t="s">
        <v>4</v>
      </c>
      <c r="AE2" s="368"/>
      <c r="AF2" s="368"/>
      <c r="AG2" s="368"/>
      <c r="AH2" s="367" t="s">
        <v>3</v>
      </c>
      <c r="AI2" s="368"/>
      <c r="AJ2" s="368"/>
      <c r="AK2" s="369"/>
      <c r="AL2" s="375" t="s">
        <v>4</v>
      </c>
      <c r="AM2" s="368"/>
      <c r="AN2" s="368"/>
      <c r="AO2" s="368"/>
      <c r="AP2" s="367" t="s">
        <v>3</v>
      </c>
      <c r="AQ2" s="368"/>
      <c r="AR2" s="368"/>
      <c r="AS2" s="369"/>
      <c r="AT2" s="375" t="s">
        <v>4</v>
      </c>
      <c r="AU2" s="368"/>
      <c r="AV2" s="368"/>
      <c r="AW2" s="368"/>
      <c r="AX2" s="367" t="s">
        <v>3</v>
      </c>
      <c r="AY2" s="368"/>
      <c r="AZ2" s="368"/>
      <c r="BA2" s="369"/>
      <c r="BB2" s="375" t="s">
        <v>4</v>
      </c>
      <c r="BC2" s="368"/>
      <c r="BD2" s="368"/>
      <c r="BE2" s="368"/>
      <c r="BF2" s="367" t="s">
        <v>3</v>
      </c>
      <c r="BG2" s="368"/>
      <c r="BH2" s="368"/>
      <c r="BI2" s="369"/>
      <c r="BJ2" s="375" t="s">
        <v>4</v>
      </c>
      <c r="BK2" s="368"/>
      <c r="BL2" s="368"/>
      <c r="BM2" s="368"/>
      <c r="BN2" s="367" t="s">
        <v>3</v>
      </c>
      <c r="BO2" s="368"/>
      <c r="BP2" s="368"/>
      <c r="BQ2" s="369"/>
      <c r="BR2" s="375" t="s">
        <v>4</v>
      </c>
      <c r="BS2" s="368"/>
      <c r="BT2" s="368"/>
      <c r="BU2" s="368"/>
      <c r="BV2" s="367" t="s">
        <v>3</v>
      </c>
      <c r="BW2" s="368"/>
      <c r="BX2" s="368"/>
      <c r="BY2" s="369"/>
      <c r="BZ2" s="375" t="s">
        <v>4</v>
      </c>
      <c r="CA2" s="368"/>
      <c r="CB2" s="368"/>
      <c r="CC2" s="376"/>
    </row>
    <row r="3" spans="1:81" ht="15.75" thickBot="1">
      <c r="A3" s="125" t="s">
        <v>82</v>
      </c>
      <c r="B3" s="32" t="s">
        <v>14</v>
      </c>
      <c r="C3" s="32" t="s">
        <v>15</v>
      </c>
      <c r="D3" s="32" t="s">
        <v>16</v>
      </c>
      <c r="E3" s="33" t="s">
        <v>17</v>
      </c>
      <c r="F3" s="32" t="s">
        <v>15</v>
      </c>
      <c r="G3" s="32" t="s">
        <v>16</v>
      </c>
      <c r="H3" s="32" t="s">
        <v>17</v>
      </c>
      <c r="I3" s="32" t="s">
        <v>18</v>
      </c>
      <c r="J3" s="331" t="s">
        <v>14</v>
      </c>
      <c r="K3" s="32" t="s">
        <v>15</v>
      </c>
      <c r="L3" s="32" t="s">
        <v>16</v>
      </c>
      <c r="M3" s="33" t="s">
        <v>17</v>
      </c>
      <c r="N3" s="31" t="s">
        <v>15</v>
      </c>
      <c r="O3" s="32" t="s">
        <v>16</v>
      </c>
      <c r="P3" s="32" t="s">
        <v>17</v>
      </c>
      <c r="Q3" s="32" t="s">
        <v>18</v>
      </c>
      <c r="R3" s="331" t="s">
        <v>14</v>
      </c>
      <c r="S3" s="32" t="s">
        <v>15</v>
      </c>
      <c r="T3" s="32" t="s">
        <v>16</v>
      </c>
      <c r="U3" s="33" t="s">
        <v>17</v>
      </c>
      <c r="V3" s="31" t="s">
        <v>15</v>
      </c>
      <c r="W3" s="32" t="s">
        <v>16</v>
      </c>
      <c r="X3" s="32" t="s">
        <v>17</v>
      </c>
      <c r="Y3" s="32" t="s">
        <v>18</v>
      </c>
      <c r="Z3" s="331" t="s">
        <v>14</v>
      </c>
      <c r="AA3" s="32" t="s">
        <v>15</v>
      </c>
      <c r="AB3" s="32" t="s">
        <v>16</v>
      </c>
      <c r="AC3" s="33" t="s">
        <v>17</v>
      </c>
      <c r="AD3" s="31" t="s">
        <v>15</v>
      </c>
      <c r="AE3" s="32" t="s">
        <v>16</v>
      </c>
      <c r="AF3" s="32" t="s">
        <v>17</v>
      </c>
      <c r="AG3" s="32" t="s">
        <v>18</v>
      </c>
      <c r="AH3" s="331" t="s">
        <v>14</v>
      </c>
      <c r="AI3" s="32" t="s">
        <v>15</v>
      </c>
      <c r="AJ3" s="32" t="s">
        <v>16</v>
      </c>
      <c r="AK3" s="33" t="s">
        <v>17</v>
      </c>
      <c r="AL3" s="31" t="s">
        <v>15</v>
      </c>
      <c r="AM3" s="32" t="s">
        <v>16</v>
      </c>
      <c r="AN3" s="32" t="s">
        <v>17</v>
      </c>
      <c r="AO3" s="32" t="s">
        <v>18</v>
      </c>
      <c r="AP3" s="331" t="s">
        <v>14</v>
      </c>
      <c r="AQ3" s="32" t="s">
        <v>15</v>
      </c>
      <c r="AR3" s="32" t="s">
        <v>16</v>
      </c>
      <c r="AS3" s="33" t="s">
        <v>17</v>
      </c>
      <c r="AT3" s="31" t="s">
        <v>15</v>
      </c>
      <c r="AU3" s="32" t="s">
        <v>16</v>
      </c>
      <c r="AV3" s="32" t="s">
        <v>17</v>
      </c>
      <c r="AW3" s="32" t="s">
        <v>18</v>
      </c>
      <c r="AX3" s="331" t="s">
        <v>14</v>
      </c>
      <c r="AY3" s="32" t="s">
        <v>15</v>
      </c>
      <c r="AZ3" s="32" t="s">
        <v>16</v>
      </c>
      <c r="BA3" s="33" t="s">
        <v>17</v>
      </c>
      <c r="BB3" s="31" t="s">
        <v>15</v>
      </c>
      <c r="BC3" s="32" t="s">
        <v>16</v>
      </c>
      <c r="BD3" s="32" t="s">
        <v>17</v>
      </c>
      <c r="BE3" s="32" t="s">
        <v>18</v>
      </c>
      <c r="BF3" s="331" t="s">
        <v>14</v>
      </c>
      <c r="BG3" s="32" t="s">
        <v>15</v>
      </c>
      <c r="BH3" s="32" t="s">
        <v>16</v>
      </c>
      <c r="BI3" s="33" t="s">
        <v>17</v>
      </c>
      <c r="BJ3" s="31" t="s">
        <v>15</v>
      </c>
      <c r="BK3" s="32" t="s">
        <v>16</v>
      </c>
      <c r="BL3" s="32" t="s">
        <v>17</v>
      </c>
      <c r="BM3" s="32" t="s">
        <v>18</v>
      </c>
      <c r="BN3" s="331" t="s">
        <v>14</v>
      </c>
      <c r="BO3" s="32" t="s">
        <v>15</v>
      </c>
      <c r="BP3" s="32" t="s">
        <v>16</v>
      </c>
      <c r="BQ3" s="33" t="s">
        <v>17</v>
      </c>
      <c r="BR3" s="31" t="s">
        <v>15</v>
      </c>
      <c r="BS3" s="32" t="s">
        <v>16</v>
      </c>
      <c r="BT3" s="32" t="s">
        <v>17</v>
      </c>
      <c r="BU3" s="32" t="s">
        <v>18</v>
      </c>
      <c r="BV3" s="331" t="s">
        <v>14</v>
      </c>
      <c r="BW3" s="32" t="s">
        <v>15</v>
      </c>
      <c r="BX3" s="32" t="s">
        <v>16</v>
      </c>
      <c r="BY3" s="33" t="s">
        <v>17</v>
      </c>
      <c r="BZ3" s="31" t="s">
        <v>15</v>
      </c>
      <c r="CA3" s="32" t="s">
        <v>16</v>
      </c>
      <c r="CB3" s="32" t="s">
        <v>17</v>
      </c>
      <c r="CC3" s="34" t="s">
        <v>18</v>
      </c>
    </row>
    <row r="4" spans="1:81" ht="15">
      <c r="A4" s="130" t="s">
        <v>5</v>
      </c>
      <c r="B4" s="181"/>
      <c r="C4" s="175"/>
      <c r="D4" s="175"/>
      <c r="E4" s="176"/>
      <c r="F4" s="175"/>
      <c r="G4" s="175"/>
      <c r="H4" s="175"/>
      <c r="I4" s="175"/>
      <c r="J4" s="332"/>
      <c r="K4" s="178"/>
      <c r="L4" s="178"/>
      <c r="M4" s="179"/>
      <c r="N4" s="177"/>
      <c r="O4" s="178"/>
      <c r="P4" s="178"/>
      <c r="Q4" s="178"/>
      <c r="R4" s="332"/>
      <c r="S4" s="178"/>
      <c r="T4" s="178"/>
      <c r="U4" s="179"/>
      <c r="V4" s="177"/>
      <c r="W4" s="178"/>
      <c r="X4" s="178"/>
      <c r="Y4" s="178"/>
      <c r="Z4" s="332"/>
      <c r="AA4" s="178"/>
      <c r="AB4" s="178"/>
      <c r="AC4" s="179"/>
      <c r="AD4" s="177"/>
      <c r="AE4" s="178"/>
      <c r="AF4" s="178"/>
      <c r="AG4" s="178"/>
      <c r="AH4" s="332"/>
      <c r="AI4" s="178"/>
      <c r="AJ4" s="178"/>
      <c r="AK4" s="179"/>
      <c r="AL4" s="177"/>
      <c r="AM4" s="178"/>
      <c r="AN4" s="178"/>
      <c r="AO4" s="178"/>
      <c r="AP4" s="332"/>
      <c r="AQ4" s="178"/>
      <c r="AR4" s="178"/>
      <c r="AS4" s="179"/>
      <c r="AT4" s="177"/>
      <c r="AU4" s="178"/>
      <c r="AV4" s="178"/>
      <c r="AW4" s="178"/>
      <c r="AX4" s="332"/>
      <c r="AY4" s="178"/>
      <c r="AZ4" s="178"/>
      <c r="BA4" s="179"/>
      <c r="BB4" s="177"/>
      <c r="BC4" s="178"/>
      <c r="BD4" s="178"/>
      <c r="BE4" s="178"/>
      <c r="BF4" s="332"/>
      <c r="BG4" s="178"/>
      <c r="BH4" s="178"/>
      <c r="BI4" s="179"/>
      <c r="BJ4" s="177"/>
      <c r="BK4" s="178"/>
      <c r="BL4" s="178"/>
      <c r="BM4" s="178"/>
      <c r="BN4" s="332"/>
      <c r="BO4" s="178"/>
      <c r="BP4" s="175"/>
      <c r="BQ4" s="179"/>
      <c r="BR4" s="177"/>
      <c r="BS4" s="178"/>
      <c r="BT4" s="178"/>
      <c r="BU4" s="178"/>
      <c r="BV4" s="332"/>
      <c r="BW4" s="178"/>
      <c r="BX4" s="178"/>
      <c r="BY4" s="179"/>
      <c r="BZ4" s="177"/>
      <c r="CA4" s="178"/>
      <c r="CB4" s="178"/>
      <c r="CC4" s="180"/>
    </row>
    <row r="5" spans="1:81" ht="15">
      <c r="A5" s="126" t="s">
        <v>6</v>
      </c>
      <c r="B5" s="185"/>
      <c r="C5" s="181"/>
      <c r="D5" s="181"/>
      <c r="E5" s="182"/>
      <c r="F5" s="181"/>
      <c r="G5" s="183"/>
      <c r="H5" s="183"/>
      <c r="I5" s="181"/>
      <c r="J5" s="333"/>
      <c r="K5" s="185"/>
      <c r="L5" s="185"/>
      <c r="M5" s="186"/>
      <c r="N5" s="184"/>
      <c r="O5" s="185"/>
      <c r="P5" s="185"/>
      <c r="Q5" s="185"/>
      <c r="R5" s="333"/>
      <c r="S5" s="185"/>
      <c r="T5" s="185"/>
      <c r="U5" s="186"/>
      <c r="V5" s="184"/>
      <c r="W5" s="185"/>
      <c r="X5" s="185"/>
      <c r="Y5" s="185"/>
      <c r="Z5" s="333"/>
      <c r="AA5" s="185"/>
      <c r="AB5" s="185"/>
      <c r="AC5" s="186"/>
      <c r="AD5" s="184"/>
      <c r="AE5" s="185"/>
      <c r="AF5" s="185"/>
      <c r="AG5" s="185"/>
      <c r="AH5" s="333"/>
      <c r="AI5" s="185"/>
      <c r="AJ5" s="185"/>
      <c r="AK5" s="186"/>
      <c r="AL5" s="184"/>
      <c r="AM5" s="185"/>
      <c r="AN5" s="185"/>
      <c r="AO5" s="185"/>
      <c r="AP5" s="333"/>
      <c r="AQ5" s="185"/>
      <c r="AR5" s="185"/>
      <c r="AS5" s="186"/>
      <c r="AT5" s="184"/>
      <c r="AU5" s="185"/>
      <c r="AV5" s="185"/>
      <c r="AW5" s="185"/>
      <c r="AX5" s="333"/>
      <c r="AY5" s="185"/>
      <c r="AZ5" s="185"/>
      <c r="BA5" s="186"/>
      <c r="BB5" s="184"/>
      <c r="BC5" s="185"/>
      <c r="BD5" s="185"/>
      <c r="BE5" s="185"/>
      <c r="BF5" s="333"/>
      <c r="BG5" s="185"/>
      <c r="BH5" s="185"/>
      <c r="BI5" s="186"/>
      <c r="BJ5" s="184"/>
      <c r="BK5" s="185"/>
      <c r="BL5" s="185"/>
      <c r="BM5" s="185"/>
      <c r="BN5" s="333"/>
      <c r="BO5" s="185"/>
      <c r="BP5" s="185"/>
      <c r="BQ5" s="186"/>
      <c r="BR5" s="184"/>
      <c r="BS5" s="185"/>
      <c r="BT5" s="185"/>
      <c r="BU5" s="185"/>
      <c r="BV5" s="333"/>
      <c r="BW5" s="185"/>
      <c r="BX5" s="185"/>
      <c r="BY5" s="186"/>
      <c r="BZ5" s="184"/>
      <c r="CA5" s="185"/>
      <c r="CB5" s="185"/>
      <c r="CC5" s="187"/>
    </row>
    <row r="6" spans="1:81" ht="15">
      <c r="A6" s="126" t="s">
        <v>7</v>
      </c>
      <c r="B6" s="185"/>
      <c r="C6" s="185"/>
      <c r="D6" s="185"/>
      <c r="E6" s="186"/>
      <c r="F6" s="185"/>
      <c r="G6" s="185"/>
      <c r="H6" s="188"/>
      <c r="I6" s="188"/>
      <c r="J6" s="333"/>
      <c r="K6" s="185"/>
      <c r="L6" s="185"/>
      <c r="M6" s="186"/>
      <c r="N6" s="184"/>
      <c r="O6" s="185"/>
      <c r="P6" s="185"/>
      <c r="Q6" s="185"/>
      <c r="R6" s="333"/>
      <c r="S6" s="185"/>
      <c r="T6" s="185"/>
      <c r="U6" s="186"/>
      <c r="V6" s="184"/>
      <c r="W6" s="185"/>
      <c r="X6" s="185"/>
      <c r="Y6" s="185"/>
      <c r="Z6" s="333"/>
      <c r="AA6" s="185"/>
      <c r="AB6" s="185"/>
      <c r="AC6" s="186"/>
      <c r="AD6" s="184"/>
      <c r="AE6" s="185"/>
      <c r="AF6" s="185"/>
      <c r="AG6" s="185"/>
      <c r="AH6" s="333"/>
      <c r="AI6" s="185"/>
      <c r="AJ6" s="185"/>
      <c r="AK6" s="186"/>
      <c r="AL6" s="184"/>
      <c r="AM6" s="185"/>
      <c r="AN6" s="185"/>
      <c r="AO6" s="185"/>
      <c r="AP6" s="333"/>
      <c r="AQ6" s="185"/>
      <c r="AR6" s="185"/>
      <c r="AS6" s="186"/>
      <c r="AT6" s="184"/>
      <c r="AU6" s="185"/>
      <c r="AV6" s="185"/>
      <c r="AW6" s="185"/>
      <c r="AX6" s="333"/>
      <c r="AY6" s="185"/>
      <c r="AZ6" s="185"/>
      <c r="BA6" s="186"/>
      <c r="BB6" s="184"/>
      <c r="BC6" s="185"/>
      <c r="BD6" s="185"/>
      <c r="BE6" s="185"/>
      <c r="BF6" s="333"/>
      <c r="BG6" s="185"/>
      <c r="BH6" s="185"/>
      <c r="BI6" s="186"/>
      <c r="BJ6" s="184"/>
      <c r="BK6" s="185"/>
      <c r="BL6" s="185"/>
      <c r="BM6" s="185"/>
      <c r="BN6" s="333"/>
      <c r="BO6" s="185"/>
      <c r="BP6" s="185"/>
      <c r="BQ6" s="186"/>
      <c r="BR6" s="184"/>
      <c r="BS6" s="185"/>
      <c r="BT6" s="185"/>
      <c r="BU6" s="185"/>
      <c r="BV6" s="333"/>
      <c r="BW6" s="185"/>
      <c r="BX6" s="185"/>
      <c r="BY6" s="186"/>
      <c r="BZ6" s="184"/>
      <c r="CA6" s="185"/>
      <c r="CB6" s="185"/>
      <c r="CC6" s="187"/>
    </row>
    <row r="7" spans="1:81" ht="15">
      <c r="A7" s="131" t="s">
        <v>19</v>
      </c>
      <c r="B7" s="185"/>
      <c r="C7" s="185"/>
      <c r="D7" s="185"/>
      <c r="E7" s="186"/>
      <c r="F7" s="185"/>
      <c r="G7" s="188"/>
      <c r="H7" s="188"/>
      <c r="I7" s="188"/>
      <c r="J7" s="333"/>
      <c r="K7" s="185"/>
      <c r="L7" s="185"/>
      <c r="M7" s="186"/>
      <c r="N7" s="184"/>
      <c r="O7" s="185"/>
      <c r="P7" s="185"/>
      <c r="Q7" s="185"/>
      <c r="R7" s="333"/>
      <c r="S7" s="185"/>
      <c r="T7" s="185"/>
      <c r="U7" s="186"/>
      <c r="V7" s="184"/>
      <c r="W7" s="185"/>
      <c r="X7" s="185"/>
      <c r="Y7" s="185"/>
      <c r="Z7" s="333"/>
      <c r="AA7" s="185"/>
      <c r="AB7" s="185"/>
      <c r="AC7" s="186"/>
      <c r="AD7" s="184"/>
      <c r="AE7" s="185"/>
      <c r="AF7" s="185"/>
      <c r="AG7" s="185"/>
      <c r="AH7" s="333"/>
      <c r="AI7" s="185"/>
      <c r="AJ7" s="185"/>
      <c r="AK7" s="186"/>
      <c r="AL7" s="184"/>
      <c r="AM7" s="185"/>
      <c r="AN7" s="185"/>
      <c r="AO7" s="185"/>
      <c r="AP7" s="333"/>
      <c r="AQ7" s="185"/>
      <c r="AR7" s="185"/>
      <c r="AS7" s="186"/>
      <c r="AT7" s="184"/>
      <c r="AU7" s="185"/>
      <c r="AV7" s="185"/>
      <c r="AW7" s="185"/>
      <c r="AX7" s="333"/>
      <c r="AY7" s="185"/>
      <c r="AZ7" s="185"/>
      <c r="BA7" s="186"/>
      <c r="BB7" s="184"/>
      <c r="BC7" s="185"/>
      <c r="BD7" s="185"/>
      <c r="BE7" s="185"/>
      <c r="BF7" s="333"/>
      <c r="BG7" s="185"/>
      <c r="BH7" s="185"/>
      <c r="BI7" s="186"/>
      <c r="BJ7" s="184"/>
      <c r="BK7" s="185"/>
      <c r="BL7" s="185"/>
      <c r="BM7" s="185"/>
      <c r="BN7" s="333"/>
      <c r="BO7" s="185"/>
      <c r="BP7" s="185"/>
      <c r="BQ7" s="186"/>
      <c r="BR7" s="184"/>
      <c r="BS7" s="185"/>
      <c r="BT7" s="185"/>
      <c r="BU7" s="185"/>
      <c r="BV7" s="333"/>
      <c r="BW7" s="185"/>
      <c r="BX7" s="185"/>
      <c r="BY7" s="186"/>
      <c r="BZ7" s="184"/>
      <c r="CA7" s="185"/>
      <c r="CB7" s="185"/>
      <c r="CC7" s="187"/>
    </row>
    <row r="8" spans="1:81" ht="15">
      <c r="A8" s="126"/>
      <c r="B8" s="66"/>
      <c r="C8" s="66"/>
      <c r="D8" s="66"/>
      <c r="E8" s="102"/>
      <c r="F8" s="66"/>
      <c r="G8" s="66"/>
      <c r="H8" s="66"/>
      <c r="I8" s="66"/>
      <c r="J8" s="334"/>
      <c r="K8" s="66"/>
      <c r="L8" s="66"/>
      <c r="M8" s="102"/>
      <c r="N8" s="115"/>
      <c r="O8" s="66"/>
      <c r="P8" s="66"/>
      <c r="Q8" s="66"/>
      <c r="R8" s="334"/>
      <c r="S8" s="66"/>
      <c r="T8" s="66"/>
      <c r="U8" s="102"/>
      <c r="V8" s="115"/>
      <c r="W8" s="66"/>
      <c r="X8" s="66"/>
      <c r="Y8" s="66"/>
      <c r="Z8" s="334"/>
      <c r="AA8" s="66"/>
      <c r="AB8" s="66"/>
      <c r="AC8" s="102"/>
      <c r="AD8" s="115"/>
      <c r="AE8" s="66"/>
      <c r="AF8" s="66"/>
      <c r="AG8" s="66"/>
      <c r="AH8" s="334"/>
      <c r="AI8" s="66"/>
      <c r="AJ8" s="66"/>
      <c r="AK8" s="102"/>
      <c r="AL8" s="115"/>
      <c r="AM8" s="66"/>
      <c r="AN8" s="66"/>
      <c r="AO8" s="66"/>
      <c r="AP8" s="334"/>
      <c r="AQ8" s="66"/>
      <c r="AR8" s="66"/>
      <c r="AS8" s="102"/>
      <c r="AT8" s="115"/>
      <c r="AU8" s="66"/>
      <c r="AV8" s="66"/>
      <c r="AW8" s="66"/>
      <c r="AX8" s="334"/>
      <c r="AY8" s="66"/>
      <c r="AZ8" s="66"/>
      <c r="BA8" s="102"/>
      <c r="BB8" s="115"/>
      <c r="BC8" s="66"/>
      <c r="BD8" s="66"/>
      <c r="BE8" s="66"/>
      <c r="BF8" s="334"/>
      <c r="BG8" s="66"/>
      <c r="BH8" s="66"/>
      <c r="BI8" s="102"/>
      <c r="BJ8" s="115"/>
      <c r="BK8" s="66"/>
      <c r="BL8" s="66"/>
      <c r="BM8" s="66"/>
      <c r="BN8" s="334"/>
      <c r="BO8" s="66"/>
      <c r="BP8" s="66"/>
      <c r="BQ8" s="102"/>
      <c r="BR8" s="115"/>
      <c r="BS8" s="66"/>
      <c r="BT8" s="66"/>
      <c r="BU8" s="66"/>
      <c r="BV8" s="334"/>
      <c r="BW8" s="66"/>
      <c r="BX8" s="66"/>
      <c r="BY8" s="102"/>
      <c r="BZ8" s="115"/>
      <c r="CA8" s="66"/>
      <c r="CB8" s="66"/>
      <c r="CC8" s="104"/>
    </row>
    <row r="9" spans="1:81" ht="15">
      <c r="A9" s="126" t="s">
        <v>8</v>
      </c>
      <c r="B9" s="185"/>
      <c r="C9" s="185"/>
      <c r="D9" s="185"/>
      <c r="E9" s="186"/>
      <c r="F9" s="185"/>
      <c r="G9" s="188"/>
      <c r="H9" s="188"/>
      <c r="I9" s="185"/>
      <c r="J9" s="333"/>
      <c r="K9" s="185"/>
      <c r="L9" s="185"/>
      <c r="M9" s="186"/>
      <c r="N9" s="184"/>
      <c r="O9" s="188"/>
      <c r="P9" s="188"/>
      <c r="Q9" s="185"/>
      <c r="R9" s="333"/>
      <c r="S9" s="185"/>
      <c r="T9" s="185"/>
      <c r="U9" s="186"/>
      <c r="V9" s="184"/>
      <c r="W9" s="188"/>
      <c r="X9" s="188"/>
      <c r="Y9" s="185"/>
      <c r="Z9" s="333"/>
      <c r="AA9" s="185"/>
      <c r="AB9" s="185"/>
      <c r="AC9" s="186"/>
      <c r="AD9" s="184"/>
      <c r="AE9" s="188"/>
      <c r="AF9" s="188"/>
      <c r="AG9" s="185"/>
      <c r="AH9" s="333"/>
      <c r="AI9" s="185"/>
      <c r="AJ9" s="185"/>
      <c r="AK9" s="186"/>
      <c r="AL9" s="184"/>
      <c r="AM9" s="188"/>
      <c r="AN9" s="188"/>
      <c r="AO9" s="185"/>
      <c r="AP9" s="333"/>
      <c r="AQ9" s="185"/>
      <c r="AR9" s="185"/>
      <c r="AS9" s="186"/>
      <c r="AT9" s="184"/>
      <c r="AU9" s="188"/>
      <c r="AV9" s="188"/>
      <c r="AW9" s="185"/>
      <c r="AX9" s="333"/>
      <c r="AY9" s="185"/>
      <c r="AZ9" s="185"/>
      <c r="BA9" s="186"/>
      <c r="BB9" s="184"/>
      <c r="BC9" s="188"/>
      <c r="BD9" s="188"/>
      <c r="BE9" s="185"/>
      <c r="BF9" s="333"/>
      <c r="BG9" s="185"/>
      <c r="BH9" s="185"/>
      <c r="BI9" s="186"/>
      <c r="BJ9" s="184"/>
      <c r="BK9" s="188"/>
      <c r="BL9" s="188"/>
      <c r="BM9" s="185"/>
      <c r="BN9" s="333"/>
      <c r="BO9" s="185"/>
      <c r="BP9" s="185"/>
      <c r="BQ9" s="186"/>
      <c r="BR9" s="184"/>
      <c r="BS9" s="188"/>
      <c r="BT9" s="188"/>
      <c r="BU9" s="185"/>
      <c r="BV9" s="333"/>
      <c r="BW9" s="185"/>
      <c r="BX9" s="185"/>
      <c r="BY9" s="186"/>
      <c r="BZ9" s="184"/>
      <c r="CA9" s="188"/>
      <c r="CB9" s="188"/>
      <c r="CC9" s="187"/>
    </row>
    <row r="10" spans="1:81" ht="15">
      <c r="A10" s="126" t="s">
        <v>9</v>
      </c>
      <c r="B10" s="185"/>
      <c r="C10" s="185"/>
      <c r="D10" s="185"/>
      <c r="E10" s="186"/>
      <c r="F10" s="185"/>
      <c r="G10" s="185"/>
      <c r="H10" s="185"/>
      <c r="I10" s="185"/>
      <c r="J10" s="333"/>
      <c r="K10" s="185"/>
      <c r="L10" s="185"/>
      <c r="M10" s="186"/>
      <c r="N10" s="184"/>
      <c r="O10" s="185"/>
      <c r="P10" s="185"/>
      <c r="Q10" s="185"/>
      <c r="R10" s="333"/>
      <c r="S10" s="185"/>
      <c r="T10" s="185"/>
      <c r="U10" s="186"/>
      <c r="V10" s="184"/>
      <c r="W10" s="185"/>
      <c r="X10" s="185"/>
      <c r="Y10" s="185"/>
      <c r="Z10" s="333"/>
      <c r="AA10" s="185"/>
      <c r="AB10" s="185"/>
      <c r="AC10" s="186"/>
      <c r="AD10" s="184"/>
      <c r="AE10" s="185"/>
      <c r="AF10" s="185"/>
      <c r="AG10" s="185"/>
      <c r="AH10" s="333"/>
      <c r="AI10" s="185"/>
      <c r="AJ10" s="185"/>
      <c r="AK10" s="186"/>
      <c r="AL10" s="184"/>
      <c r="AM10" s="185"/>
      <c r="AN10" s="185"/>
      <c r="AO10" s="185"/>
      <c r="AP10" s="333"/>
      <c r="AQ10" s="185"/>
      <c r="AR10" s="185"/>
      <c r="AS10" s="186"/>
      <c r="AT10" s="184"/>
      <c r="AU10" s="185"/>
      <c r="AV10" s="185"/>
      <c r="AW10" s="185"/>
      <c r="AX10" s="333"/>
      <c r="AY10" s="185"/>
      <c r="AZ10" s="185"/>
      <c r="BA10" s="186"/>
      <c r="BB10" s="184"/>
      <c r="BC10" s="185"/>
      <c r="BD10" s="185"/>
      <c r="BE10" s="185"/>
      <c r="BF10" s="333"/>
      <c r="BG10" s="185"/>
      <c r="BH10" s="185"/>
      <c r="BI10" s="186"/>
      <c r="BJ10" s="184"/>
      <c r="BK10" s="185"/>
      <c r="BL10" s="185"/>
      <c r="BM10" s="185"/>
      <c r="BN10" s="333"/>
      <c r="BO10" s="185"/>
      <c r="BP10" s="185"/>
      <c r="BQ10" s="186"/>
      <c r="BR10" s="184"/>
      <c r="BS10" s="185"/>
      <c r="BT10" s="185"/>
      <c r="BU10" s="185"/>
      <c r="BV10" s="333"/>
      <c r="BW10" s="185"/>
      <c r="BX10" s="185"/>
      <c r="BY10" s="186"/>
      <c r="BZ10" s="184"/>
      <c r="CA10" s="185"/>
      <c r="CB10" s="185"/>
      <c r="CC10" s="187"/>
    </row>
    <row r="11" spans="1:81" ht="15">
      <c r="A11" s="126" t="s">
        <v>10</v>
      </c>
      <c r="B11" s="185"/>
      <c r="C11" s="185"/>
      <c r="D11" s="185"/>
      <c r="E11" s="186"/>
      <c r="F11" s="185"/>
      <c r="G11" s="185"/>
      <c r="H11" s="185"/>
      <c r="I11" s="185"/>
      <c r="J11" s="333"/>
      <c r="K11" s="185"/>
      <c r="L11" s="185"/>
      <c r="M11" s="186"/>
      <c r="N11" s="184"/>
      <c r="O11" s="185"/>
      <c r="P11" s="185"/>
      <c r="Q11" s="185"/>
      <c r="R11" s="333"/>
      <c r="S11" s="185"/>
      <c r="T11" s="185"/>
      <c r="U11" s="186"/>
      <c r="V11" s="184"/>
      <c r="W11" s="185"/>
      <c r="X11" s="185"/>
      <c r="Y11" s="185"/>
      <c r="Z11" s="333"/>
      <c r="AA11" s="185"/>
      <c r="AB11" s="185"/>
      <c r="AC11" s="186"/>
      <c r="AD11" s="184"/>
      <c r="AE11" s="185"/>
      <c r="AF11" s="185"/>
      <c r="AG11" s="185"/>
      <c r="AH11" s="333"/>
      <c r="AI11" s="185"/>
      <c r="AJ11" s="185"/>
      <c r="AK11" s="186"/>
      <c r="AL11" s="184"/>
      <c r="AM11" s="185"/>
      <c r="AN11" s="185"/>
      <c r="AO11" s="185"/>
      <c r="AP11" s="333"/>
      <c r="AQ11" s="185"/>
      <c r="AR11" s="185"/>
      <c r="AS11" s="186"/>
      <c r="AT11" s="184"/>
      <c r="AU11" s="185"/>
      <c r="AV11" s="185"/>
      <c r="AW11" s="185"/>
      <c r="AX11" s="333"/>
      <c r="AY11" s="185"/>
      <c r="AZ11" s="185"/>
      <c r="BA11" s="186"/>
      <c r="BB11" s="184"/>
      <c r="BC11" s="185"/>
      <c r="BD11" s="185"/>
      <c r="BE11" s="185"/>
      <c r="BF11" s="333"/>
      <c r="BG11" s="185"/>
      <c r="BH11" s="185"/>
      <c r="BI11" s="186"/>
      <c r="BJ11" s="184"/>
      <c r="BK11" s="185"/>
      <c r="BL11" s="185"/>
      <c r="BM11" s="185"/>
      <c r="BN11" s="333"/>
      <c r="BO11" s="185"/>
      <c r="BP11" s="185"/>
      <c r="BQ11" s="186"/>
      <c r="BR11" s="184"/>
      <c r="BS11" s="185"/>
      <c r="BT11" s="185"/>
      <c r="BU11" s="185"/>
      <c r="BV11" s="333"/>
      <c r="BW11" s="185"/>
      <c r="BX11" s="185"/>
      <c r="BY11" s="186"/>
      <c r="BZ11" s="184"/>
      <c r="CA11" s="185"/>
      <c r="CB11" s="185"/>
      <c r="CC11" s="187"/>
    </row>
    <row r="12" spans="1:81" ht="15">
      <c r="A12" s="126" t="s">
        <v>11</v>
      </c>
      <c r="B12" s="185"/>
      <c r="C12" s="185"/>
      <c r="D12" s="185"/>
      <c r="E12" s="186"/>
      <c r="F12" s="185"/>
      <c r="G12" s="185"/>
      <c r="H12" s="185"/>
      <c r="I12" s="185"/>
      <c r="J12" s="333"/>
      <c r="K12" s="185"/>
      <c r="L12" s="185"/>
      <c r="M12" s="186"/>
      <c r="N12" s="184"/>
      <c r="O12" s="185"/>
      <c r="P12" s="185"/>
      <c r="Q12" s="185"/>
      <c r="R12" s="333"/>
      <c r="S12" s="185"/>
      <c r="T12" s="185"/>
      <c r="U12" s="186"/>
      <c r="V12" s="184"/>
      <c r="W12" s="185"/>
      <c r="X12" s="185"/>
      <c r="Y12" s="185"/>
      <c r="Z12" s="333"/>
      <c r="AA12" s="185"/>
      <c r="AB12" s="185"/>
      <c r="AC12" s="186"/>
      <c r="AD12" s="184"/>
      <c r="AE12" s="185"/>
      <c r="AF12" s="185"/>
      <c r="AG12" s="185"/>
      <c r="AH12" s="333"/>
      <c r="AI12" s="185"/>
      <c r="AJ12" s="185"/>
      <c r="AK12" s="186"/>
      <c r="AL12" s="184"/>
      <c r="AM12" s="185"/>
      <c r="AN12" s="185"/>
      <c r="AO12" s="185"/>
      <c r="AP12" s="333"/>
      <c r="AQ12" s="185"/>
      <c r="AR12" s="185"/>
      <c r="AS12" s="186"/>
      <c r="AT12" s="184"/>
      <c r="AU12" s="185"/>
      <c r="AV12" s="185"/>
      <c r="AW12" s="185"/>
      <c r="AX12" s="333"/>
      <c r="AY12" s="185"/>
      <c r="AZ12" s="185"/>
      <c r="BA12" s="186"/>
      <c r="BB12" s="184"/>
      <c r="BC12" s="185"/>
      <c r="BD12" s="185"/>
      <c r="BE12" s="185"/>
      <c r="BF12" s="333"/>
      <c r="BG12" s="185"/>
      <c r="BH12" s="185"/>
      <c r="BI12" s="186"/>
      <c r="BJ12" s="184"/>
      <c r="BK12" s="185"/>
      <c r="BL12" s="185"/>
      <c r="BM12" s="185"/>
      <c r="BN12" s="333"/>
      <c r="BO12" s="185"/>
      <c r="BP12" s="185"/>
      <c r="BQ12" s="186"/>
      <c r="BR12" s="184"/>
      <c r="BS12" s="185"/>
      <c r="BT12" s="185"/>
      <c r="BU12" s="185"/>
      <c r="BV12" s="333"/>
      <c r="BW12" s="185"/>
      <c r="BX12" s="185"/>
      <c r="BY12" s="186"/>
      <c r="BZ12" s="184"/>
      <c r="CA12" s="185"/>
      <c r="CB12" s="185"/>
      <c r="CC12" s="187"/>
    </row>
    <row r="13" spans="1:81" ht="15">
      <c r="A13" s="131" t="s">
        <v>12</v>
      </c>
      <c r="B13" s="185"/>
      <c r="C13" s="185"/>
      <c r="D13" s="185"/>
      <c r="E13" s="186"/>
      <c r="F13" s="185"/>
      <c r="G13" s="188"/>
      <c r="H13" s="188"/>
      <c r="I13" s="185"/>
      <c r="J13" s="333"/>
      <c r="K13" s="185"/>
      <c r="L13" s="188"/>
      <c r="M13" s="186"/>
      <c r="N13" s="184"/>
      <c r="O13" s="188"/>
      <c r="P13" s="188"/>
      <c r="Q13" s="185"/>
      <c r="R13" s="333"/>
      <c r="S13" s="185"/>
      <c r="T13" s="188"/>
      <c r="U13" s="186"/>
      <c r="V13" s="184"/>
      <c r="W13" s="185"/>
      <c r="X13" s="185"/>
      <c r="Y13" s="185"/>
      <c r="Z13" s="333"/>
      <c r="AA13" s="185"/>
      <c r="AB13" s="185"/>
      <c r="AC13" s="186"/>
      <c r="AD13" s="184"/>
      <c r="AE13" s="185"/>
      <c r="AF13" s="185"/>
      <c r="AG13" s="185"/>
      <c r="AH13" s="333"/>
      <c r="AI13" s="185"/>
      <c r="AJ13" s="185"/>
      <c r="AK13" s="186"/>
      <c r="AL13" s="184"/>
      <c r="AM13" s="185"/>
      <c r="AN13" s="185"/>
      <c r="AO13" s="185"/>
      <c r="AP13" s="333"/>
      <c r="AQ13" s="185"/>
      <c r="AR13" s="185"/>
      <c r="AS13" s="186"/>
      <c r="AT13" s="184"/>
      <c r="AU13" s="185"/>
      <c r="AV13" s="185"/>
      <c r="AW13" s="185"/>
      <c r="AX13" s="333"/>
      <c r="AY13" s="185"/>
      <c r="AZ13" s="185"/>
      <c r="BA13" s="186"/>
      <c r="BB13" s="184"/>
      <c r="BC13" s="185"/>
      <c r="BD13" s="185"/>
      <c r="BE13" s="185"/>
      <c r="BF13" s="333"/>
      <c r="BG13" s="185"/>
      <c r="BH13" s="185"/>
      <c r="BI13" s="186"/>
      <c r="BJ13" s="184"/>
      <c r="BK13" s="185"/>
      <c r="BL13" s="185"/>
      <c r="BM13" s="185"/>
      <c r="BN13" s="333"/>
      <c r="BO13" s="185"/>
      <c r="BP13" s="185"/>
      <c r="BQ13" s="186"/>
      <c r="BR13" s="184"/>
      <c r="BS13" s="185"/>
      <c r="BT13" s="185"/>
      <c r="BU13" s="185"/>
      <c r="BV13" s="333"/>
      <c r="BW13" s="185"/>
      <c r="BX13" s="185"/>
      <c r="BY13" s="186"/>
      <c r="BZ13" s="184"/>
      <c r="CA13" s="185"/>
      <c r="CB13" s="185"/>
      <c r="CC13" s="187"/>
    </row>
    <row r="14" spans="1:81" ht="15">
      <c r="A14" s="126"/>
      <c r="B14" s="24"/>
      <c r="C14" s="24"/>
      <c r="D14" s="24"/>
      <c r="E14" s="127"/>
      <c r="F14" s="99"/>
      <c r="G14" s="24"/>
      <c r="H14" s="24"/>
      <c r="I14" s="24"/>
      <c r="J14" s="23"/>
      <c r="K14" s="24"/>
      <c r="L14" s="24"/>
      <c r="M14" s="127"/>
      <c r="N14" s="99"/>
      <c r="O14" s="24"/>
      <c r="P14" s="24"/>
      <c r="Q14" s="24"/>
      <c r="R14" s="23"/>
      <c r="S14" s="24"/>
      <c r="T14" s="24"/>
      <c r="U14" s="127"/>
      <c r="V14" s="99"/>
      <c r="W14" s="24"/>
      <c r="X14" s="24"/>
      <c r="Y14" s="24"/>
      <c r="Z14" s="23"/>
      <c r="AA14" s="24"/>
      <c r="AB14" s="24"/>
      <c r="AC14" s="127"/>
      <c r="AD14" s="99"/>
      <c r="AE14" s="24"/>
      <c r="AF14" s="24"/>
      <c r="AG14" s="24"/>
      <c r="AH14" s="23"/>
      <c r="AI14" s="24"/>
      <c r="AJ14" s="24"/>
      <c r="AK14" s="127"/>
      <c r="AL14" s="99"/>
      <c r="AM14" s="24"/>
      <c r="AN14" s="24"/>
      <c r="AO14" s="24"/>
      <c r="AP14" s="23"/>
      <c r="AQ14" s="24"/>
      <c r="AR14" s="24"/>
      <c r="AS14" s="127"/>
      <c r="AT14" s="99"/>
      <c r="AU14" s="24"/>
      <c r="AV14" s="24"/>
      <c r="AW14" s="24"/>
      <c r="AX14" s="23"/>
      <c r="AY14" s="24"/>
      <c r="AZ14" s="24"/>
      <c r="BA14" s="127"/>
      <c r="BB14" s="99"/>
      <c r="BC14" s="24"/>
      <c r="BD14" s="24"/>
      <c r="BE14" s="24"/>
      <c r="BF14" s="23"/>
      <c r="BG14" s="24"/>
      <c r="BH14" s="24"/>
      <c r="BI14" s="127"/>
      <c r="BJ14" s="99"/>
      <c r="BK14" s="24"/>
      <c r="BL14" s="24"/>
      <c r="BM14" s="24"/>
      <c r="BN14" s="23"/>
      <c r="BO14" s="24"/>
      <c r="BP14" s="24"/>
      <c r="BQ14" s="127"/>
      <c r="BR14" s="99"/>
      <c r="BS14" s="24"/>
      <c r="BT14" s="24"/>
      <c r="BU14" s="24"/>
      <c r="BV14" s="23"/>
      <c r="BW14" s="24"/>
      <c r="BX14" s="24"/>
      <c r="BY14" s="127"/>
      <c r="BZ14" s="99"/>
      <c r="CA14" s="24"/>
      <c r="CB14" s="24"/>
      <c r="CC14" s="25"/>
    </row>
    <row r="15" spans="1:81" ht="15.75" thickBot="1">
      <c r="A15" s="128"/>
      <c r="B15" s="24"/>
      <c r="C15" s="24"/>
      <c r="D15" s="129"/>
      <c r="E15" s="127"/>
      <c r="F15" s="99"/>
      <c r="G15" s="24"/>
      <c r="H15" s="24"/>
      <c r="I15" s="24"/>
      <c r="J15" s="27"/>
      <c r="K15" s="28"/>
      <c r="L15" s="335"/>
      <c r="M15" s="336"/>
      <c r="N15" s="337"/>
      <c r="O15" s="28"/>
      <c r="P15" s="28"/>
      <c r="Q15" s="28"/>
      <c r="R15" s="27"/>
      <c r="S15" s="28"/>
      <c r="T15" s="335"/>
      <c r="U15" s="336"/>
      <c r="V15" s="337"/>
      <c r="W15" s="28"/>
      <c r="X15" s="28"/>
      <c r="Y15" s="28"/>
      <c r="Z15" s="27"/>
      <c r="AA15" s="28"/>
      <c r="AB15" s="335"/>
      <c r="AC15" s="336"/>
      <c r="AD15" s="337"/>
      <c r="AE15" s="28"/>
      <c r="AF15" s="28"/>
      <c r="AG15" s="28"/>
      <c r="AH15" s="27"/>
      <c r="AI15" s="28"/>
      <c r="AJ15" s="335"/>
      <c r="AK15" s="336"/>
      <c r="AL15" s="337"/>
      <c r="AM15" s="28"/>
      <c r="AN15" s="28"/>
      <c r="AO15" s="28"/>
      <c r="AP15" s="27"/>
      <c r="AQ15" s="28"/>
      <c r="AR15" s="335"/>
      <c r="AS15" s="336"/>
      <c r="AT15" s="337"/>
      <c r="AU15" s="28"/>
      <c r="AV15" s="28"/>
      <c r="AW15" s="28"/>
      <c r="AX15" s="27"/>
      <c r="AY15" s="28"/>
      <c r="AZ15" s="335"/>
      <c r="BA15" s="336"/>
      <c r="BB15" s="337"/>
      <c r="BC15" s="28"/>
      <c r="BD15" s="28"/>
      <c r="BE15" s="28"/>
      <c r="BF15" s="27"/>
      <c r="BG15" s="28"/>
      <c r="BH15" s="335"/>
      <c r="BI15" s="336"/>
      <c r="BJ15" s="337"/>
      <c r="BK15" s="28"/>
      <c r="BL15" s="28"/>
      <c r="BM15" s="28"/>
      <c r="BN15" s="27"/>
      <c r="BO15" s="28"/>
      <c r="BP15" s="335"/>
      <c r="BQ15" s="336"/>
      <c r="BR15" s="337"/>
      <c r="BS15" s="28"/>
      <c r="BT15" s="28"/>
      <c r="BU15" s="28"/>
      <c r="BV15" s="27"/>
      <c r="BW15" s="28"/>
      <c r="BX15" s="335"/>
      <c r="BY15" s="336"/>
      <c r="BZ15" s="337"/>
      <c r="CA15" s="28"/>
      <c r="CB15" s="28"/>
      <c r="CC15" s="29"/>
    </row>
    <row r="16" spans="1:81" ht="15.75" thickBot="1">
      <c r="A16" s="6" t="s">
        <v>21</v>
      </c>
      <c r="B16" s="330">
        <f aca="true" t="shared" si="0" ref="B16:AW16">SUM(B4:B15)</f>
        <v>0</v>
      </c>
      <c r="C16" s="8">
        <f t="shared" si="0"/>
        <v>0</v>
      </c>
      <c r="D16" s="8">
        <f t="shared" si="0"/>
        <v>0</v>
      </c>
      <c r="E16" s="9">
        <f t="shared" si="0"/>
        <v>0</v>
      </c>
      <c r="F16" s="7">
        <f t="shared" si="0"/>
        <v>0</v>
      </c>
      <c r="G16" s="8">
        <f t="shared" si="0"/>
        <v>0</v>
      </c>
      <c r="H16" s="8">
        <f t="shared" si="0"/>
        <v>0</v>
      </c>
      <c r="I16" s="8">
        <f t="shared" si="0"/>
        <v>0</v>
      </c>
      <c r="J16" s="330">
        <f t="shared" si="0"/>
        <v>0</v>
      </c>
      <c r="K16" s="8">
        <f t="shared" si="0"/>
        <v>0</v>
      </c>
      <c r="L16" s="8">
        <f t="shared" si="0"/>
        <v>0</v>
      </c>
      <c r="M16" s="9">
        <f t="shared" si="0"/>
        <v>0</v>
      </c>
      <c r="N16" s="7">
        <f t="shared" si="0"/>
        <v>0</v>
      </c>
      <c r="O16" s="8">
        <f t="shared" si="0"/>
        <v>0</v>
      </c>
      <c r="P16" s="8">
        <f t="shared" si="0"/>
        <v>0</v>
      </c>
      <c r="Q16" s="8">
        <f t="shared" si="0"/>
        <v>0</v>
      </c>
      <c r="R16" s="330">
        <f t="shared" si="0"/>
        <v>0</v>
      </c>
      <c r="S16" s="8">
        <f t="shared" si="0"/>
        <v>0</v>
      </c>
      <c r="T16" s="8">
        <f t="shared" si="0"/>
        <v>0</v>
      </c>
      <c r="U16" s="9">
        <f t="shared" si="0"/>
        <v>0</v>
      </c>
      <c r="V16" s="7">
        <f t="shared" si="0"/>
        <v>0</v>
      </c>
      <c r="W16" s="8">
        <f t="shared" si="0"/>
        <v>0</v>
      </c>
      <c r="X16" s="8">
        <f t="shared" si="0"/>
        <v>0</v>
      </c>
      <c r="Y16" s="8">
        <f t="shared" si="0"/>
        <v>0</v>
      </c>
      <c r="Z16" s="330">
        <f t="shared" si="0"/>
        <v>0</v>
      </c>
      <c r="AA16" s="8">
        <f t="shared" si="0"/>
        <v>0</v>
      </c>
      <c r="AB16" s="8">
        <f t="shared" si="0"/>
        <v>0</v>
      </c>
      <c r="AC16" s="9">
        <f t="shared" si="0"/>
        <v>0</v>
      </c>
      <c r="AD16" s="7">
        <f t="shared" si="0"/>
        <v>0</v>
      </c>
      <c r="AE16" s="8">
        <f t="shared" si="0"/>
        <v>0</v>
      </c>
      <c r="AF16" s="8">
        <f t="shared" si="0"/>
        <v>0</v>
      </c>
      <c r="AG16" s="8">
        <f t="shared" si="0"/>
        <v>0</v>
      </c>
      <c r="AH16" s="330">
        <f t="shared" si="0"/>
        <v>0</v>
      </c>
      <c r="AI16" s="8">
        <f t="shared" si="0"/>
        <v>0</v>
      </c>
      <c r="AJ16" s="8">
        <f t="shared" si="0"/>
        <v>0</v>
      </c>
      <c r="AK16" s="9">
        <f t="shared" si="0"/>
        <v>0</v>
      </c>
      <c r="AL16" s="7">
        <f t="shared" si="0"/>
        <v>0</v>
      </c>
      <c r="AM16" s="8">
        <f t="shared" si="0"/>
        <v>0</v>
      </c>
      <c r="AN16" s="8">
        <f t="shared" si="0"/>
        <v>0</v>
      </c>
      <c r="AO16" s="8">
        <f t="shared" si="0"/>
        <v>0</v>
      </c>
      <c r="AP16" s="330">
        <f t="shared" si="0"/>
        <v>0</v>
      </c>
      <c r="AQ16" s="8">
        <f t="shared" si="0"/>
        <v>0</v>
      </c>
      <c r="AR16" s="8">
        <f t="shared" si="0"/>
        <v>0</v>
      </c>
      <c r="AS16" s="9">
        <f t="shared" si="0"/>
        <v>0</v>
      </c>
      <c r="AT16" s="7">
        <f t="shared" si="0"/>
        <v>0</v>
      </c>
      <c r="AU16" s="8">
        <f t="shared" si="0"/>
        <v>0</v>
      </c>
      <c r="AV16" s="8">
        <f t="shared" si="0"/>
        <v>0</v>
      </c>
      <c r="AW16" s="8">
        <f t="shared" si="0"/>
        <v>0</v>
      </c>
      <c r="AX16" s="330">
        <f aca="true" t="shared" si="1" ref="AX16:CC16">SUM(AX4:AX15)</f>
        <v>0</v>
      </c>
      <c r="AY16" s="8">
        <f t="shared" si="1"/>
        <v>0</v>
      </c>
      <c r="AZ16" s="8">
        <f t="shared" si="1"/>
        <v>0</v>
      </c>
      <c r="BA16" s="9">
        <f t="shared" si="1"/>
        <v>0</v>
      </c>
      <c r="BB16" s="7">
        <f t="shared" si="1"/>
        <v>0</v>
      </c>
      <c r="BC16" s="8">
        <f t="shared" si="1"/>
        <v>0</v>
      </c>
      <c r="BD16" s="8">
        <f t="shared" si="1"/>
        <v>0</v>
      </c>
      <c r="BE16" s="8">
        <f t="shared" si="1"/>
        <v>0</v>
      </c>
      <c r="BF16" s="330">
        <f t="shared" si="1"/>
        <v>0</v>
      </c>
      <c r="BG16" s="8">
        <f t="shared" si="1"/>
        <v>0</v>
      </c>
      <c r="BH16" s="8">
        <f t="shared" si="1"/>
        <v>0</v>
      </c>
      <c r="BI16" s="9">
        <f t="shared" si="1"/>
        <v>0</v>
      </c>
      <c r="BJ16" s="7">
        <f t="shared" si="1"/>
        <v>0</v>
      </c>
      <c r="BK16" s="8">
        <f t="shared" si="1"/>
        <v>0</v>
      </c>
      <c r="BL16" s="8">
        <f t="shared" si="1"/>
        <v>0</v>
      </c>
      <c r="BM16" s="8">
        <f t="shared" si="1"/>
        <v>0</v>
      </c>
      <c r="BN16" s="330">
        <f t="shared" si="1"/>
        <v>0</v>
      </c>
      <c r="BO16" s="8">
        <f t="shared" si="1"/>
        <v>0</v>
      </c>
      <c r="BP16" s="8">
        <f t="shared" si="1"/>
        <v>0</v>
      </c>
      <c r="BQ16" s="9">
        <f t="shared" si="1"/>
        <v>0</v>
      </c>
      <c r="BR16" s="7">
        <f t="shared" si="1"/>
        <v>0</v>
      </c>
      <c r="BS16" s="8">
        <f t="shared" si="1"/>
        <v>0</v>
      </c>
      <c r="BT16" s="8">
        <f t="shared" si="1"/>
        <v>0</v>
      </c>
      <c r="BU16" s="8">
        <f t="shared" si="1"/>
        <v>0</v>
      </c>
      <c r="BV16" s="330">
        <f t="shared" si="1"/>
        <v>0</v>
      </c>
      <c r="BW16" s="8">
        <f t="shared" si="1"/>
        <v>0</v>
      </c>
      <c r="BX16" s="8">
        <f t="shared" si="1"/>
        <v>0</v>
      </c>
      <c r="BY16" s="9">
        <f t="shared" si="1"/>
        <v>0</v>
      </c>
      <c r="BZ16" s="7">
        <f t="shared" si="1"/>
        <v>0</v>
      </c>
      <c r="CA16" s="8">
        <f t="shared" si="1"/>
        <v>0</v>
      </c>
      <c r="CB16" s="8">
        <f t="shared" si="1"/>
        <v>0</v>
      </c>
      <c r="CC16" s="10">
        <f t="shared" si="1"/>
        <v>0</v>
      </c>
    </row>
    <row r="17" ht="15">
      <c r="A17" s="3"/>
    </row>
    <row r="18" ht="15">
      <c r="A18" s="3"/>
    </row>
    <row r="19" ht="15">
      <c r="A19" s="3"/>
    </row>
    <row r="20" ht="15">
      <c r="A20" s="3"/>
    </row>
    <row r="21" ht="15">
      <c r="A21" s="3"/>
    </row>
  </sheetData>
  <sheetProtection password="C66F" sheet="1"/>
  <mergeCells count="30">
    <mergeCell ref="BV2:BY2"/>
    <mergeCell ref="AP1:AW1"/>
    <mergeCell ref="AT2:AW2"/>
    <mergeCell ref="AX1:BE1"/>
    <mergeCell ref="BB2:BE2"/>
    <mergeCell ref="BV1:CC1"/>
    <mergeCell ref="BZ2:CC2"/>
    <mergeCell ref="BF1:BM1"/>
    <mergeCell ref="BJ2:BM2"/>
    <mergeCell ref="BN1:BU1"/>
    <mergeCell ref="BR2:BU2"/>
    <mergeCell ref="AH1:AO1"/>
    <mergeCell ref="AL2:AO2"/>
    <mergeCell ref="R1:Y1"/>
    <mergeCell ref="V2:Y2"/>
    <mergeCell ref="Z1:AG1"/>
    <mergeCell ref="AD2:AG2"/>
    <mergeCell ref="R2:U2"/>
    <mergeCell ref="F2:I2"/>
    <mergeCell ref="B1:I1"/>
    <mergeCell ref="J1:Q1"/>
    <mergeCell ref="N2:Q2"/>
    <mergeCell ref="B2:E2"/>
    <mergeCell ref="J2:M2"/>
    <mergeCell ref="Z2:AC2"/>
    <mergeCell ref="AH2:AK2"/>
    <mergeCell ref="AP2:AS2"/>
    <mergeCell ref="AX2:BA2"/>
    <mergeCell ref="BF2:BI2"/>
    <mergeCell ref="BN2:BQ2"/>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CC49"/>
  <sheetViews>
    <sheetView zoomScalePageLayoutView="0" workbookViewId="0" topLeftCell="A1">
      <pane xSplit="1" topLeftCell="B1" activePane="topRight" state="frozen"/>
      <selection pane="topLeft" activeCell="A1" sqref="A1"/>
      <selection pane="topRight" activeCell="A1" sqref="A1:H1"/>
    </sheetView>
  </sheetViews>
  <sheetFormatPr defaultColWidth="9.140625" defaultRowHeight="15"/>
  <cols>
    <col min="1" max="1" width="16.140625" style="0" bestFit="1" customWidth="1"/>
    <col min="2" max="9" width="14.7109375" style="0" customWidth="1"/>
    <col min="10" max="81" width="14.28125" style="0" customWidth="1"/>
  </cols>
  <sheetData>
    <row r="1" spans="1:9" ht="16.5" thickBot="1">
      <c r="A1" s="377" t="s">
        <v>77</v>
      </c>
      <c r="B1" s="378"/>
      <c r="C1" s="378"/>
      <c r="D1" s="378"/>
      <c r="E1" s="378"/>
      <c r="F1" s="378"/>
      <c r="G1" s="378"/>
      <c r="H1" s="378"/>
      <c r="I1" s="192">
        <f>COUNTIF('Site Description'!B33:K33,"&gt;0")</f>
        <v>10</v>
      </c>
    </row>
    <row r="2" spans="1:9" ht="15.75">
      <c r="A2" s="193"/>
      <c r="B2" s="193"/>
      <c r="C2" s="193"/>
      <c r="D2" s="193"/>
      <c r="E2" s="193"/>
      <c r="F2" s="193"/>
      <c r="G2" s="193"/>
      <c r="H2" s="193"/>
      <c r="I2" s="194"/>
    </row>
    <row r="3" spans="1:9" ht="15.75" thickBot="1">
      <c r="A3" s="85"/>
      <c r="B3" s="85"/>
      <c r="C3" s="85"/>
      <c r="D3" s="85"/>
      <c r="E3" s="85"/>
      <c r="F3" s="85"/>
      <c r="G3" s="85"/>
      <c r="H3" s="85"/>
      <c r="I3" s="85"/>
    </row>
    <row r="4" spans="1:81" ht="17.25">
      <c r="A4" s="204"/>
      <c r="B4" s="381" t="s">
        <v>109</v>
      </c>
      <c r="C4" s="382"/>
      <c r="D4" s="382"/>
      <c r="E4" s="382"/>
      <c r="F4" s="382"/>
      <c r="G4" s="382"/>
      <c r="H4" s="382"/>
      <c r="I4" s="383"/>
      <c r="J4" s="381" t="s">
        <v>110</v>
      </c>
      <c r="K4" s="382"/>
      <c r="L4" s="382"/>
      <c r="M4" s="382"/>
      <c r="N4" s="382"/>
      <c r="O4" s="382"/>
      <c r="P4" s="382"/>
      <c r="Q4" s="383"/>
      <c r="R4" s="381" t="s">
        <v>111</v>
      </c>
      <c r="S4" s="382"/>
      <c r="T4" s="382"/>
      <c r="U4" s="382"/>
      <c r="V4" s="382"/>
      <c r="W4" s="382"/>
      <c r="X4" s="382"/>
      <c r="Y4" s="383"/>
      <c r="Z4" s="381" t="s">
        <v>112</v>
      </c>
      <c r="AA4" s="382"/>
      <c r="AB4" s="382"/>
      <c r="AC4" s="382"/>
      <c r="AD4" s="382"/>
      <c r="AE4" s="382"/>
      <c r="AF4" s="382"/>
      <c r="AG4" s="383"/>
      <c r="AH4" s="381" t="s">
        <v>113</v>
      </c>
      <c r="AI4" s="382"/>
      <c r="AJ4" s="382"/>
      <c r="AK4" s="382"/>
      <c r="AL4" s="382"/>
      <c r="AM4" s="382"/>
      <c r="AN4" s="382"/>
      <c r="AO4" s="383"/>
      <c r="AP4" s="381" t="s">
        <v>114</v>
      </c>
      <c r="AQ4" s="382"/>
      <c r="AR4" s="382"/>
      <c r="AS4" s="382"/>
      <c r="AT4" s="382"/>
      <c r="AU4" s="382"/>
      <c r="AV4" s="382"/>
      <c r="AW4" s="383"/>
      <c r="AX4" s="381" t="s">
        <v>115</v>
      </c>
      <c r="AY4" s="382"/>
      <c r="AZ4" s="382"/>
      <c r="BA4" s="382"/>
      <c r="BB4" s="382"/>
      <c r="BC4" s="382"/>
      <c r="BD4" s="382"/>
      <c r="BE4" s="383"/>
      <c r="BF4" s="381" t="s">
        <v>116</v>
      </c>
      <c r="BG4" s="382"/>
      <c r="BH4" s="382"/>
      <c r="BI4" s="382"/>
      <c r="BJ4" s="382"/>
      <c r="BK4" s="382"/>
      <c r="BL4" s="382"/>
      <c r="BM4" s="383"/>
      <c r="BN4" s="381" t="s">
        <v>117</v>
      </c>
      <c r="BO4" s="382"/>
      <c r="BP4" s="382"/>
      <c r="BQ4" s="382"/>
      <c r="BR4" s="382"/>
      <c r="BS4" s="382"/>
      <c r="BT4" s="382"/>
      <c r="BU4" s="383"/>
      <c r="BV4" s="381" t="s">
        <v>118</v>
      </c>
      <c r="BW4" s="382"/>
      <c r="BX4" s="382"/>
      <c r="BY4" s="382"/>
      <c r="BZ4" s="382"/>
      <c r="CA4" s="382"/>
      <c r="CB4" s="382"/>
      <c r="CC4" s="383"/>
    </row>
    <row r="5" spans="1:81" ht="15">
      <c r="A5" s="205"/>
      <c r="B5" s="122"/>
      <c r="C5" s="379" t="s">
        <v>3</v>
      </c>
      <c r="D5" s="379"/>
      <c r="E5" s="379"/>
      <c r="F5" s="379" t="s">
        <v>4</v>
      </c>
      <c r="G5" s="379"/>
      <c r="H5" s="379"/>
      <c r="I5" s="380"/>
      <c r="J5" s="122" t="s">
        <v>13</v>
      </c>
      <c r="K5" s="379" t="s">
        <v>3</v>
      </c>
      <c r="L5" s="379"/>
      <c r="M5" s="379"/>
      <c r="N5" s="379" t="s">
        <v>4</v>
      </c>
      <c r="O5" s="379"/>
      <c r="P5" s="379"/>
      <c r="Q5" s="380"/>
      <c r="R5" s="122" t="s">
        <v>13</v>
      </c>
      <c r="S5" s="379" t="s">
        <v>3</v>
      </c>
      <c r="T5" s="379"/>
      <c r="U5" s="379"/>
      <c r="V5" s="379" t="s">
        <v>4</v>
      </c>
      <c r="W5" s="379"/>
      <c r="X5" s="379"/>
      <c r="Y5" s="380"/>
      <c r="Z5" s="122" t="s">
        <v>13</v>
      </c>
      <c r="AA5" s="379" t="s">
        <v>3</v>
      </c>
      <c r="AB5" s="379"/>
      <c r="AC5" s="379"/>
      <c r="AD5" s="379" t="s">
        <v>4</v>
      </c>
      <c r="AE5" s="379"/>
      <c r="AF5" s="379"/>
      <c r="AG5" s="380"/>
      <c r="AH5" s="122" t="s">
        <v>13</v>
      </c>
      <c r="AI5" s="379" t="s">
        <v>3</v>
      </c>
      <c r="AJ5" s="379"/>
      <c r="AK5" s="379"/>
      <c r="AL5" s="379" t="s">
        <v>4</v>
      </c>
      <c r="AM5" s="379"/>
      <c r="AN5" s="379"/>
      <c r="AO5" s="380"/>
      <c r="AP5" s="122" t="s">
        <v>13</v>
      </c>
      <c r="AQ5" s="379" t="s">
        <v>3</v>
      </c>
      <c r="AR5" s="379"/>
      <c r="AS5" s="379"/>
      <c r="AT5" s="379" t="s">
        <v>4</v>
      </c>
      <c r="AU5" s="379"/>
      <c r="AV5" s="379"/>
      <c r="AW5" s="380"/>
      <c r="AX5" s="122" t="s">
        <v>13</v>
      </c>
      <c r="AY5" s="379" t="s">
        <v>3</v>
      </c>
      <c r="AZ5" s="379"/>
      <c r="BA5" s="379"/>
      <c r="BB5" s="379" t="s">
        <v>4</v>
      </c>
      <c r="BC5" s="379"/>
      <c r="BD5" s="379"/>
      <c r="BE5" s="380"/>
      <c r="BF5" s="122" t="s">
        <v>13</v>
      </c>
      <c r="BG5" s="379" t="s">
        <v>3</v>
      </c>
      <c r="BH5" s="379"/>
      <c r="BI5" s="379"/>
      <c r="BJ5" s="379" t="s">
        <v>4</v>
      </c>
      <c r="BK5" s="379"/>
      <c r="BL5" s="379"/>
      <c r="BM5" s="380"/>
      <c r="BN5" s="122" t="s">
        <v>13</v>
      </c>
      <c r="BO5" s="379" t="s">
        <v>3</v>
      </c>
      <c r="BP5" s="379"/>
      <c r="BQ5" s="379"/>
      <c r="BR5" s="379" t="s">
        <v>4</v>
      </c>
      <c r="BS5" s="379"/>
      <c r="BT5" s="379"/>
      <c r="BU5" s="380"/>
      <c r="BV5" s="122" t="s">
        <v>13</v>
      </c>
      <c r="BW5" s="379" t="s">
        <v>3</v>
      </c>
      <c r="BX5" s="379"/>
      <c r="BY5" s="379"/>
      <c r="BZ5" s="379" t="s">
        <v>4</v>
      </c>
      <c r="CA5" s="379"/>
      <c r="CB5" s="379"/>
      <c r="CC5" s="380"/>
    </row>
    <row r="6" spans="1:81" ht="15">
      <c r="A6" s="205"/>
      <c r="B6" s="136" t="s">
        <v>14</v>
      </c>
      <c r="C6" s="116" t="s">
        <v>15</v>
      </c>
      <c r="D6" s="116" t="s">
        <v>16</v>
      </c>
      <c r="E6" s="116" t="s">
        <v>17</v>
      </c>
      <c r="F6" s="116" t="s">
        <v>15</v>
      </c>
      <c r="G6" s="116" t="s">
        <v>16</v>
      </c>
      <c r="H6" s="116" t="s">
        <v>17</v>
      </c>
      <c r="I6" s="117" t="s">
        <v>18</v>
      </c>
      <c r="J6" s="136" t="s">
        <v>14</v>
      </c>
      <c r="K6" s="116" t="s">
        <v>15</v>
      </c>
      <c r="L6" s="116" t="s">
        <v>16</v>
      </c>
      <c r="M6" s="116" t="s">
        <v>17</v>
      </c>
      <c r="N6" s="116" t="s">
        <v>15</v>
      </c>
      <c r="O6" s="116" t="s">
        <v>16</v>
      </c>
      <c r="P6" s="116" t="s">
        <v>17</v>
      </c>
      <c r="Q6" s="117" t="s">
        <v>18</v>
      </c>
      <c r="R6" s="136" t="s">
        <v>14</v>
      </c>
      <c r="S6" s="116" t="s">
        <v>15</v>
      </c>
      <c r="T6" s="116" t="s">
        <v>16</v>
      </c>
      <c r="U6" s="116" t="s">
        <v>17</v>
      </c>
      <c r="V6" s="116" t="s">
        <v>15</v>
      </c>
      <c r="W6" s="116" t="s">
        <v>16</v>
      </c>
      <c r="X6" s="116" t="s">
        <v>17</v>
      </c>
      <c r="Y6" s="117" t="s">
        <v>18</v>
      </c>
      <c r="Z6" s="136" t="s">
        <v>14</v>
      </c>
      <c r="AA6" s="116" t="s">
        <v>15</v>
      </c>
      <c r="AB6" s="116" t="s">
        <v>16</v>
      </c>
      <c r="AC6" s="116" t="s">
        <v>17</v>
      </c>
      <c r="AD6" s="116" t="s">
        <v>15</v>
      </c>
      <c r="AE6" s="116" t="s">
        <v>16</v>
      </c>
      <c r="AF6" s="116" t="s">
        <v>17</v>
      </c>
      <c r="AG6" s="117" t="s">
        <v>18</v>
      </c>
      <c r="AH6" s="136" t="s">
        <v>14</v>
      </c>
      <c r="AI6" s="116" t="s">
        <v>15</v>
      </c>
      <c r="AJ6" s="116" t="s">
        <v>16</v>
      </c>
      <c r="AK6" s="116" t="s">
        <v>17</v>
      </c>
      <c r="AL6" s="116" t="s">
        <v>15</v>
      </c>
      <c r="AM6" s="116" t="s">
        <v>16</v>
      </c>
      <c r="AN6" s="116" t="s">
        <v>17</v>
      </c>
      <c r="AO6" s="117" t="s">
        <v>18</v>
      </c>
      <c r="AP6" s="136" t="s">
        <v>14</v>
      </c>
      <c r="AQ6" s="116" t="s">
        <v>15</v>
      </c>
      <c r="AR6" s="116" t="s">
        <v>16</v>
      </c>
      <c r="AS6" s="116" t="s">
        <v>17</v>
      </c>
      <c r="AT6" s="116" t="s">
        <v>15</v>
      </c>
      <c r="AU6" s="116" t="s">
        <v>16</v>
      </c>
      <c r="AV6" s="116" t="s">
        <v>17</v>
      </c>
      <c r="AW6" s="117" t="s">
        <v>18</v>
      </c>
      <c r="AX6" s="136" t="s">
        <v>14</v>
      </c>
      <c r="AY6" s="116" t="s">
        <v>15</v>
      </c>
      <c r="AZ6" s="116" t="s">
        <v>16</v>
      </c>
      <c r="BA6" s="116" t="s">
        <v>17</v>
      </c>
      <c r="BB6" s="116" t="s">
        <v>15</v>
      </c>
      <c r="BC6" s="116" t="s">
        <v>16</v>
      </c>
      <c r="BD6" s="116" t="s">
        <v>17</v>
      </c>
      <c r="BE6" s="117" t="s">
        <v>18</v>
      </c>
      <c r="BF6" s="136" t="s">
        <v>14</v>
      </c>
      <c r="BG6" s="116" t="s">
        <v>15</v>
      </c>
      <c r="BH6" s="116" t="s">
        <v>16</v>
      </c>
      <c r="BI6" s="116" t="s">
        <v>17</v>
      </c>
      <c r="BJ6" s="116" t="s">
        <v>15</v>
      </c>
      <c r="BK6" s="116" t="s">
        <v>16</v>
      </c>
      <c r="BL6" s="116" t="s">
        <v>17</v>
      </c>
      <c r="BM6" s="117" t="s">
        <v>18</v>
      </c>
      <c r="BN6" s="136" t="s">
        <v>14</v>
      </c>
      <c r="BO6" s="116" t="s">
        <v>15</v>
      </c>
      <c r="BP6" s="116" t="s">
        <v>16</v>
      </c>
      <c r="BQ6" s="116" t="s">
        <v>17</v>
      </c>
      <c r="BR6" s="116" t="s">
        <v>15</v>
      </c>
      <c r="BS6" s="116" t="s">
        <v>16</v>
      </c>
      <c r="BT6" s="116" t="s">
        <v>17</v>
      </c>
      <c r="BU6" s="117" t="s">
        <v>18</v>
      </c>
      <c r="BV6" s="136" t="s">
        <v>14</v>
      </c>
      <c r="BW6" s="116" t="s">
        <v>15</v>
      </c>
      <c r="BX6" s="116" t="s">
        <v>16</v>
      </c>
      <c r="BY6" s="116" t="s">
        <v>17</v>
      </c>
      <c r="BZ6" s="116" t="s">
        <v>15</v>
      </c>
      <c r="CA6" s="116" t="s">
        <v>16</v>
      </c>
      <c r="CB6" s="116" t="s">
        <v>17</v>
      </c>
      <c r="CC6" s="117" t="s">
        <v>18</v>
      </c>
    </row>
    <row r="7" spans="1:81" ht="15">
      <c r="A7" s="156" t="s">
        <v>5</v>
      </c>
      <c r="B7" s="137">
        <f>IF('Site Description'!$B$33&gt;0,'Data Entry'!B4/'Site Description'!$B$33,"NO TRANSECT")</f>
        <v>0</v>
      </c>
      <c r="C7" s="118">
        <f>IF('Site Description'!$B$33&gt;0,'Data Entry'!C4/'Site Description'!$B$33,"NO TRANSECT")</f>
        <v>0</v>
      </c>
      <c r="D7" s="118">
        <f>IF('Site Description'!$B$33&gt;0,'Data Entry'!D4/'Site Description'!$B$33,"NO TRANSECT")</f>
        <v>0</v>
      </c>
      <c r="E7" s="118">
        <f>IF('Site Description'!$B$33&gt;0,'Data Entry'!E4/'Site Description'!$B$33,"NO TRANSECT")</f>
        <v>0</v>
      </c>
      <c r="F7" s="118">
        <f>IF('Site Description'!$B$33&gt;0,'Data Entry'!F4/'Site Description'!$B$33,"NO TRANSECT")</f>
        <v>0</v>
      </c>
      <c r="G7" s="118">
        <f>IF('Site Description'!$B$33&gt;0,'Data Entry'!G4/'Site Description'!$B$33,"NO TRANSECT")</f>
        <v>0</v>
      </c>
      <c r="H7" s="118">
        <f>IF('Site Description'!$B$33&gt;0,'Data Entry'!H4/'Site Description'!$B$33,"NO TRANSECT")</f>
        <v>0</v>
      </c>
      <c r="I7" s="119">
        <f>IF('Site Description'!$B$33&gt;0,'Data Entry'!I4/'Site Description'!$B$33,"NO TRANSECT")</f>
        <v>0</v>
      </c>
      <c r="J7" s="137">
        <f>IF('Site Description'!$C$33&gt;0,'Data Entry'!J4/'Site Description'!$C$33,"NO TRANSECT")</f>
        <v>0</v>
      </c>
      <c r="K7" s="118">
        <f>IF('Site Description'!$C$33&gt;0,'Data Entry'!K4/'Site Description'!$C$33,"NO TRANSECT")</f>
        <v>0</v>
      </c>
      <c r="L7" s="118">
        <f>IF('Site Description'!$C$33&gt;0,'Data Entry'!L4/'Site Description'!$C$33,"NO TRANSECT")</f>
        <v>0</v>
      </c>
      <c r="M7" s="118">
        <f>IF('Site Description'!$C$33&gt;0,'Data Entry'!M4/'Site Description'!$C$33,"NO TRANSECT")</f>
        <v>0</v>
      </c>
      <c r="N7" s="118">
        <f>IF('Site Description'!$C$33&gt;0,'Data Entry'!N4/'Site Description'!$C$33,"NO TRANSECT")</f>
        <v>0</v>
      </c>
      <c r="O7" s="118">
        <f>IF('Site Description'!$C$33&gt;0,'Data Entry'!O4/'Site Description'!$C$33,"NO TRANSECT")</f>
        <v>0</v>
      </c>
      <c r="P7" s="118">
        <f>IF('Site Description'!$C$33&gt;0,'Data Entry'!P4/'Site Description'!$C$33,"NO TRANSECT")</f>
        <v>0</v>
      </c>
      <c r="Q7" s="119">
        <f>IF('Site Description'!$C$33&gt;0,'Data Entry'!Q4/'Site Description'!$C$33,"NO TRANSECT")</f>
        <v>0</v>
      </c>
      <c r="R7" s="137">
        <f>IF('Site Description'!$D$33&gt;0,'Data Entry'!R4/'Site Description'!$D$33,"NO TRANSECT")</f>
        <v>0</v>
      </c>
      <c r="S7" s="118">
        <f>IF('Site Description'!$D$33&gt;0,'Data Entry'!S4/'Site Description'!$D$33,"NO TRANSECT")</f>
        <v>0</v>
      </c>
      <c r="T7" s="118">
        <f>IF('Site Description'!$D$33&gt;0,'Data Entry'!T4/'Site Description'!$D$33,"NO TRANSECT")</f>
        <v>0</v>
      </c>
      <c r="U7" s="118">
        <f>IF('Site Description'!$D$33&gt;0,'Data Entry'!U4/'Site Description'!$D$33,"NO TRANSECT")</f>
        <v>0</v>
      </c>
      <c r="V7" s="118">
        <f>IF('Site Description'!$D$33&gt;0,'Data Entry'!V4/'Site Description'!$D$33,"NO TRANSECT")</f>
        <v>0</v>
      </c>
      <c r="W7" s="118">
        <f>IF('Site Description'!$D$33&gt;0,'Data Entry'!W4/'Site Description'!$D$33,"NO TRANSECT")</f>
        <v>0</v>
      </c>
      <c r="X7" s="118">
        <f>IF('Site Description'!$D$33&gt;0,'Data Entry'!X4/'Site Description'!$D$33,"NO TRANSECT")</f>
        <v>0</v>
      </c>
      <c r="Y7" s="119">
        <f>IF('Site Description'!$D$33&gt;0,'Data Entry'!Y4/'Site Description'!$D$33,"NO TRANSECT")</f>
        <v>0</v>
      </c>
      <c r="Z7" s="137">
        <f>IF('Site Description'!$E$33&gt;0,'Data Entry'!Z4/'Site Description'!$E$33,"NO TRANSECT")</f>
        <v>0</v>
      </c>
      <c r="AA7" s="118">
        <f>IF('Site Description'!$E$33&gt;0,'Data Entry'!AA4/'Site Description'!$E$33,"NO TRANSECT")</f>
        <v>0</v>
      </c>
      <c r="AB7" s="118">
        <f>IF('Site Description'!$E$33&gt;0,'Data Entry'!AB4/'Site Description'!$E$33,"NO TRANSECT")</f>
        <v>0</v>
      </c>
      <c r="AC7" s="118">
        <f>IF('Site Description'!$E$33&gt;0,'Data Entry'!AC4/'Site Description'!$E$33,"NO TRANSECT")</f>
        <v>0</v>
      </c>
      <c r="AD7" s="118">
        <f>IF('Site Description'!$E$33&gt;0,'Data Entry'!AD4/'Site Description'!$E$33,"NO TRANSECT")</f>
        <v>0</v>
      </c>
      <c r="AE7" s="118">
        <f>IF('Site Description'!$E$33&gt;0,'Data Entry'!AE4/'Site Description'!$E$33,"NO TRANSECT")</f>
        <v>0</v>
      </c>
      <c r="AF7" s="118">
        <f>IF('Site Description'!$E$33&gt;0,'Data Entry'!AF4/'Site Description'!$E$33,"NO TRANSECT")</f>
        <v>0</v>
      </c>
      <c r="AG7" s="119">
        <f>IF('Site Description'!$E$33&gt;0,'Data Entry'!AG4/'Site Description'!$E$33,"NO TRANSECT")</f>
        <v>0</v>
      </c>
      <c r="AH7" s="137">
        <f>IF('Site Description'!$F$33&gt;0,'Data Entry'!AH4/'Site Description'!$F$33,"NO TRANSECT")</f>
        <v>0</v>
      </c>
      <c r="AI7" s="118">
        <f>IF('Site Description'!$F$33&gt;0,'Data Entry'!AI4/'Site Description'!$F$33,"NO TRANSECT")</f>
        <v>0</v>
      </c>
      <c r="AJ7" s="118">
        <f>IF('Site Description'!$F$33&gt;0,'Data Entry'!AJ4/'Site Description'!$F$33,"NO TRANSECT")</f>
        <v>0</v>
      </c>
      <c r="AK7" s="118">
        <f>IF('Site Description'!$F$33&gt;0,'Data Entry'!AK4/'Site Description'!$F$33,"NO TRANSECT")</f>
        <v>0</v>
      </c>
      <c r="AL7" s="118">
        <f>IF('Site Description'!$F$33&gt;0,'Data Entry'!AL4/'Site Description'!$F$33,"NO TRANSECT")</f>
        <v>0</v>
      </c>
      <c r="AM7" s="118">
        <f>IF('Site Description'!$F$33&gt;0,'Data Entry'!AM4/'Site Description'!$F$33,"NO TRANSECT")</f>
        <v>0</v>
      </c>
      <c r="AN7" s="118">
        <f>IF('Site Description'!$F$33&gt;0,'Data Entry'!AN4/'Site Description'!$F$33,"NO TRANSECT")</f>
        <v>0</v>
      </c>
      <c r="AO7" s="119">
        <f>IF('Site Description'!$F$33&gt;0,'Data Entry'!AO4/'Site Description'!$F$33,"NO TRANSECT")</f>
        <v>0</v>
      </c>
      <c r="AP7" s="137">
        <f>IF('Site Description'!$G$33&gt;0,'Data Entry'!AP4/'Site Description'!$G$33,"NO TRANSECT")</f>
        <v>0</v>
      </c>
      <c r="AQ7" s="118">
        <f>IF('Site Description'!$G$33&gt;0,'Data Entry'!AQ4/'Site Description'!$G$33,"NO TRANSECT")</f>
        <v>0</v>
      </c>
      <c r="AR7" s="118">
        <f>IF('Site Description'!$G$33&gt;0,'Data Entry'!AR4/'Site Description'!$G$33,"NO TRANSECT")</f>
        <v>0</v>
      </c>
      <c r="AS7" s="118">
        <f>IF('Site Description'!$G$33&gt;0,'Data Entry'!AS4/'Site Description'!$G$33,"NO TRANSECT")</f>
        <v>0</v>
      </c>
      <c r="AT7" s="118">
        <f>IF('Site Description'!$G$33&gt;0,'Data Entry'!AT4/'Site Description'!$G$33,"NO TRANSECT")</f>
        <v>0</v>
      </c>
      <c r="AU7" s="118">
        <f>IF('Site Description'!$G$33&gt;0,'Data Entry'!AU4/'Site Description'!$G$33,"NO TRANSECT")</f>
        <v>0</v>
      </c>
      <c r="AV7" s="118">
        <f>IF('Site Description'!$G$33&gt;0,'Data Entry'!AV4/'Site Description'!$G$33,"NO TRANSECT")</f>
        <v>0</v>
      </c>
      <c r="AW7" s="119">
        <f>IF('Site Description'!$G$33&gt;0,'Data Entry'!AW4/'Site Description'!$G$33,"NO TRANSECT")</f>
        <v>0</v>
      </c>
      <c r="AX7" s="137">
        <f>IF('Site Description'!$H$33&gt;0,'Data Entry'!AX4/'Site Description'!$H$33,"NO TRANSECT")</f>
        <v>0</v>
      </c>
      <c r="AY7" s="118">
        <f>IF('Site Description'!$H$33&gt;0,'Data Entry'!AY4/'Site Description'!$H$33,"NO TRANSECT")</f>
        <v>0</v>
      </c>
      <c r="AZ7" s="118">
        <f>IF('Site Description'!$H$33&gt;0,'Data Entry'!AZ4/'Site Description'!$H$33,"NO TRANSECT")</f>
        <v>0</v>
      </c>
      <c r="BA7" s="118">
        <f>IF('Site Description'!$H$33&gt;0,'Data Entry'!BA4/'Site Description'!$H$33,"NO TRANSECT")</f>
        <v>0</v>
      </c>
      <c r="BB7" s="118">
        <f>IF('Site Description'!$H$33&gt;0,'Data Entry'!BB4/'Site Description'!$H$33,"NO TRANSECT")</f>
        <v>0</v>
      </c>
      <c r="BC7" s="118">
        <f>IF('Site Description'!$H$33&gt;0,'Data Entry'!BC4/'Site Description'!$H$33,"NO TRANSECT")</f>
        <v>0</v>
      </c>
      <c r="BD7" s="118">
        <f>IF('Site Description'!$H$33&gt;0,'Data Entry'!BD4/'Site Description'!$H$33,"NO TRANSECT")</f>
        <v>0</v>
      </c>
      <c r="BE7" s="119">
        <f>IF('Site Description'!$H$33&gt;0,'Data Entry'!BE4/'Site Description'!$H$33,"NO TRANSECT")</f>
        <v>0</v>
      </c>
      <c r="BF7" s="137">
        <f>IF('Site Description'!$I$33&gt;0,'Data Entry'!BF4/'Site Description'!$I$33,"NO TRANSECT")</f>
        <v>0</v>
      </c>
      <c r="BG7" s="118">
        <f>IF('Site Description'!$I$33&gt;0,'Data Entry'!BG4/'Site Description'!$I$33,"NO TRANSECT")</f>
        <v>0</v>
      </c>
      <c r="BH7" s="118">
        <f>IF('Site Description'!$I$33&gt;0,'Data Entry'!BH4/'Site Description'!$I$33,"NO TRANSECT")</f>
        <v>0</v>
      </c>
      <c r="BI7" s="118">
        <f>IF('Site Description'!$I$33&gt;0,'Data Entry'!BI4/'Site Description'!$I$33,"NO TRANSECT")</f>
        <v>0</v>
      </c>
      <c r="BJ7" s="118">
        <f>IF('Site Description'!$I$33&gt;0,'Data Entry'!BJ4/'Site Description'!$I$33,"NO TRANSECT")</f>
        <v>0</v>
      </c>
      <c r="BK7" s="118">
        <f>IF('Site Description'!$I$33&gt;0,'Data Entry'!BK4/'Site Description'!$I$33,"NO TRANSECT")</f>
        <v>0</v>
      </c>
      <c r="BL7" s="118">
        <f>IF('Site Description'!$I$33&gt;0,'Data Entry'!BL4/'Site Description'!$I$33,"NO TRANSECT")</f>
        <v>0</v>
      </c>
      <c r="BM7" s="119">
        <f>IF('Site Description'!$I$33&gt;0,'Data Entry'!BM4/'Site Description'!$I$33,"NO TRANSECT")</f>
        <v>0</v>
      </c>
      <c r="BN7" s="137">
        <f>IF('Site Description'!$J$33&gt;0,'Data Entry'!BN4/'Site Description'!$J$33,"NO TRANSECT")</f>
        <v>0</v>
      </c>
      <c r="BO7" s="118">
        <f>IF('Site Description'!$J$33&gt;0,'Data Entry'!BO4/'Site Description'!$J$33,"NO TRANSECT")</f>
        <v>0</v>
      </c>
      <c r="BP7" s="118">
        <f>IF('Site Description'!$J$33&gt;0,'Data Entry'!BP4/'Site Description'!$J$33,"NO TRANSECT")</f>
        <v>0</v>
      </c>
      <c r="BQ7" s="118">
        <f>IF('Site Description'!$J$33&gt;0,'Data Entry'!BQ4/'Site Description'!$J$33,"NO TRANSECT")</f>
        <v>0</v>
      </c>
      <c r="BR7" s="118">
        <f>IF('Site Description'!$J$33&gt;0,'Data Entry'!BR4/'Site Description'!$J$33,"NO TRANSECT")</f>
        <v>0</v>
      </c>
      <c r="BS7" s="118">
        <f>IF('Site Description'!$J$33&gt;0,'Data Entry'!BS4/'Site Description'!$J$33,"NO TRANSECT")</f>
        <v>0</v>
      </c>
      <c r="BT7" s="118">
        <f>IF('Site Description'!$J$33&gt;0,'Data Entry'!BT4/'Site Description'!$J$33,"NO TRANSECT")</f>
        <v>0</v>
      </c>
      <c r="BU7" s="119">
        <f>IF('Site Description'!$J$33&gt;0,'Data Entry'!BU4/'Site Description'!$J$33,"NO TRANSECT")</f>
        <v>0</v>
      </c>
      <c r="BV7" s="137">
        <f>IF('Site Description'!$K$33&gt;0,'Data Entry'!BV4/'Site Description'!$K$33,"NO TRANSECT")</f>
        <v>0</v>
      </c>
      <c r="BW7" s="118">
        <f>IF('Site Description'!$K$33&gt;0,'Data Entry'!BW4/'Site Description'!$K$33,"NO TRANSECT")</f>
        <v>0</v>
      </c>
      <c r="BX7" s="118">
        <f>IF('Site Description'!$K$33&gt;0,'Data Entry'!BX4/'Site Description'!$K$33,"NO TRANSECT")</f>
        <v>0</v>
      </c>
      <c r="BY7" s="118">
        <f>IF('Site Description'!$K$33&gt;0,'Data Entry'!BY4/'Site Description'!$K$33,"NO TRANSECT")</f>
        <v>0</v>
      </c>
      <c r="BZ7" s="118">
        <f>IF('Site Description'!$K$33&gt;0,'Data Entry'!BZ4/'Site Description'!$K$33,"NO TRANSECT")</f>
        <v>0</v>
      </c>
      <c r="CA7" s="118">
        <f>IF('Site Description'!$K$33&gt;0,'Data Entry'!CA4/'Site Description'!$K$33,"NO TRANSECT")</f>
        <v>0</v>
      </c>
      <c r="CB7" s="118">
        <f>IF('Site Description'!$K$33&gt;0,'Data Entry'!CB4/'Site Description'!$K$33,"NO TRANSECT")</f>
        <v>0</v>
      </c>
      <c r="CC7" s="119">
        <f>IF('Site Description'!$K$33&gt;0,'Data Entry'!CC4/'Site Description'!$K$33,"NO TRANSECT")</f>
        <v>0</v>
      </c>
    </row>
    <row r="8" spans="1:81" ht="15">
      <c r="A8" s="157" t="s">
        <v>6</v>
      </c>
      <c r="B8" s="137">
        <f>IF('Site Description'!$B$33&gt;0,'Data Entry'!B5/'Site Description'!$B$33,"NO TRANSECT")</f>
        <v>0</v>
      </c>
      <c r="C8" s="118">
        <f>IF('Site Description'!$B$33&gt;0,'Data Entry'!C5/'Site Description'!$B$33,"NO TRANSECT")</f>
        <v>0</v>
      </c>
      <c r="D8" s="118">
        <f>IF('Site Description'!$B$33&gt;0,'Data Entry'!D5/'Site Description'!$B$33,"NO TRANSECT")</f>
        <v>0</v>
      </c>
      <c r="E8" s="118">
        <f>IF('Site Description'!$B$33&gt;0,'Data Entry'!E5/'Site Description'!$B$33,"NO TRANSECT")</f>
        <v>0</v>
      </c>
      <c r="F8" s="118">
        <f>IF('Site Description'!$B$33&gt;0,'Data Entry'!F5/'Site Description'!$B$33,"NO TRANSECT")</f>
        <v>0</v>
      </c>
      <c r="G8" s="118">
        <f>IF('Site Description'!$B$33&gt;0,'Data Entry'!G5/'Site Description'!$B$33,"NO TRANSECT")</f>
        <v>0</v>
      </c>
      <c r="H8" s="118">
        <f>IF('Site Description'!$B$33&gt;0,'Data Entry'!H5/'Site Description'!$B$33,"NO TRANSECT")</f>
        <v>0</v>
      </c>
      <c r="I8" s="119">
        <f>IF('Site Description'!$B$33&gt;0,'Data Entry'!I5/'Site Description'!$B$33,"NO TRANSECT")</f>
        <v>0</v>
      </c>
      <c r="J8" s="137">
        <f>IF('Site Description'!$C$33&gt;0,'Data Entry'!J5/'Site Description'!$C$33,"NO TRANSECT")</f>
        <v>0</v>
      </c>
      <c r="K8" s="118">
        <f>IF('Site Description'!$C$33&gt;0,'Data Entry'!K5/'Site Description'!$C$33,"NO TRANSECT")</f>
        <v>0</v>
      </c>
      <c r="L8" s="118">
        <f>IF('Site Description'!$C$33&gt;0,'Data Entry'!L5/'Site Description'!$C$33,"NO TRANSECT")</f>
        <v>0</v>
      </c>
      <c r="M8" s="118">
        <f>IF('Site Description'!$C$33&gt;0,'Data Entry'!M5/'Site Description'!$C$33,"NO TRANSECT")</f>
        <v>0</v>
      </c>
      <c r="N8" s="118">
        <f>IF('Site Description'!$C$33&gt;0,'Data Entry'!N5/'Site Description'!$C$33,"NO TRANSECT")</f>
        <v>0</v>
      </c>
      <c r="O8" s="118">
        <f>IF('Site Description'!$C$33&gt;0,'Data Entry'!O5/'Site Description'!$C$33,"NO TRANSECT")</f>
        <v>0</v>
      </c>
      <c r="P8" s="118">
        <f>IF('Site Description'!$C$33&gt;0,'Data Entry'!P5/'Site Description'!$C$33,"NO TRANSECT")</f>
        <v>0</v>
      </c>
      <c r="Q8" s="119">
        <f>IF('Site Description'!$C$33&gt;0,'Data Entry'!Q5/'Site Description'!$C$33,"NO TRANSECT")</f>
        <v>0</v>
      </c>
      <c r="R8" s="137">
        <f>IF('Site Description'!$D$33&gt;0,'Data Entry'!R5/'Site Description'!$D$33,"NO TRANSECT")</f>
        <v>0</v>
      </c>
      <c r="S8" s="118">
        <f>IF('Site Description'!$D$33&gt;0,'Data Entry'!S5/'Site Description'!$D$33,"NO TRANSECT")</f>
        <v>0</v>
      </c>
      <c r="T8" s="118">
        <f>IF('Site Description'!$D$33&gt;0,'Data Entry'!T5/'Site Description'!$D$33,"NO TRANSECT")</f>
        <v>0</v>
      </c>
      <c r="U8" s="118">
        <f>IF('Site Description'!$D$33&gt;0,'Data Entry'!U5/'Site Description'!$D$33,"NO TRANSECT")</f>
        <v>0</v>
      </c>
      <c r="V8" s="118">
        <f>IF('Site Description'!$D$33&gt;0,'Data Entry'!V5/'Site Description'!$D$33,"NO TRANSECT")</f>
        <v>0</v>
      </c>
      <c r="W8" s="118">
        <f>IF('Site Description'!$D$33&gt;0,'Data Entry'!W5/'Site Description'!$D$33,"NO TRANSECT")</f>
        <v>0</v>
      </c>
      <c r="X8" s="118">
        <f>IF('Site Description'!$D$33&gt;0,'Data Entry'!X5/'Site Description'!$D$33,"NO TRANSECT")</f>
        <v>0</v>
      </c>
      <c r="Y8" s="119">
        <f>IF('Site Description'!$D$33&gt;0,'Data Entry'!Y5/'Site Description'!$D$33,"NO TRANSECT")</f>
        <v>0</v>
      </c>
      <c r="Z8" s="137">
        <f>IF('Site Description'!$E$33&gt;0,'Data Entry'!Z5/'Site Description'!$E$33,"NO TRANSECT")</f>
        <v>0</v>
      </c>
      <c r="AA8" s="118">
        <f>IF('Site Description'!$E$33&gt;0,'Data Entry'!AA5/'Site Description'!$E$33,"NO TRANSECT")</f>
        <v>0</v>
      </c>
      <c r="AB8" s="118">
        <f>IF('Site Description'!$E$33&gt;0,'Data Entry'!AB5/'Site Description'!$E$33,"NO TRANSECT")</f>
        <v>0</v>
      </c>
      <c r="AC8" s="118">
        <f>IF('Site Description'!$E$33&gt;0,'Data Entry'!AC5/'Site Description'!$E$33,"NO TRANSECT")</f>
        <v>0</v>
      </c>
      <c r="AD8" s="118">
        <f>IF('Site Description'!$E$33&gt;0,'Data Entry'!AD5/'Site Description'!$E$33,"NO TRANSECT")</f>
        <v>0</v>
      </c>
      <c r="AE8" s="118">
        <f>IF('Site Description'!$E$33&gt;0,'Data Entry'!AE5/'Site Description'!$E$33,"NO TRANSECT")</f>
        <v>0</v>
      </c>
      <c r="AF8" s="118">
        <f>IF('Site Description'!$E$33&gt;0,'Data Entry'!AF5/'Site Description'!$E$33,"NO TRANSECT")</f>
        <v>0</v>
      </c>
      <c r="AG8" s="119">
        <f>IF('Site Description'!$E$33&gt;0,'Data Entry'!AG5/'Site Description'!$E$33,"NO TRANSECT")</f>
        <v>0</v>
      </c>
      <c r="AH8" s="137">
        <f>IF('Site Description'!$F$33&gt;0,'Data Entry'!AH5/'Site Description'!$F$33,"NO TRANSECT")</f>
        <v>0</v>
      </c>
      <c r="AI8" s="118">
        <f>IF('Site Description'!$F$33&gt;0,'Data Entry'!AI5/'Site Description'!$F$33,"NO TRANSECT")</f>
        <v>0</v>
      </c>
      <c r="AJ8" s="118">
        <f>IF('Site Description'!$F$33&gt;0,'Data Entry'!AJ5/'Site Description'!$F$33,"NO TRANSECT")</f>
        <v>0</v>
      </c>
      <c r="AK8" s="118">
        <f>IF('Site Description'!$F$33&gt;0,'Data Entry'!AK5/'Site Description'!$F$33,"NO TRANSECT")</f>
        <v>0</v>
      </c>
      <c r="AL8" s="118">
        <f>IF('Site Description'!$F$33&gt;0,'Data Entry'!AL5/'Site Description'!$F$33,"NO TRANSECT")</f>
        <v>0</v>
      </c>
      <c r="AM8" s="118">
        <f>IF('Site Description'!$F$33&gt;0,'Data Entry'!AM5/'Site Description'!$F$33,"NO TRANSECT")</f>
        <v>0</v>
      </c>
      <c r="AN8" s="118">
        <f>IF('Site Description'!$F$33&gt;0,'Data Entry'!AN5/'Site Description'!$F$33,"NO TRANSECT")</f>
        <v>0</v>
      </c>
      <c r="AO8" s="119">
        <f>IF('Site Description'!$F$33&gt;0,'Data Entry'!AO5/'Site Description'!$F$33,"NO TRANSECT")</f>
        <v>0</v>
      </c>
      <c r="AP8" s="137">
        <f>IF('Site Description'!$G$33&gt;0,'Data Entry'!AP5/'Site Description'!$G$33,"NO TRANSECT")</f>
        <v>0</v>
      </c>
      <c r="AQ8" s="118">
        <f>IF('Site Description'!$G$33&gt;0,'Data Entry'!AQ5/'Site Description'!$G$33,"NO TRANSECT")</f>
        <v>0</v>
      </c>
      <c r="AR8" s="118">
        <f>IF('Site Description'!$G$33&gt;0,'Data Entry'!AR5/'Site Description'!$G$33,"NO TRANSECT")</f>
        <v>0</v>
      </c>
      <c r="AS8" s="118">
        <f>IF('Site Description'!$G$33&gt;0,'Data Entry'!AS5/'Site Description'!$G$33,"NO TRANSECT")</f>
        <v>0</v>
      </c>
      <c r="AT8" s="118">
        <f>IF('Site Description'!$G$33&gt;0,'Data Entry'!AT5/'Site Description'!$G$33,"NO TRANSECT")</f>
        <v>0</v>
      </c>
      <c r="AU8" s="118">
        <f>IF('Site Description'!$G$33&gt;0,'Data Entry'!AU5/'Site Description'!$G$33,"NO TRANSECT")</f>
        <v>0</v>
      </c>
      <c r="AV8" s="118">
        <f>IF('Site Description'!$G$33&gt;0,'Data Entry'!AV5/'Site Description'!$G$33,"NO TRANSECT")</f>
        <v>0</v>
      </c>
      <c r="AW8" s="119">
        <f>IF('Site Description'!$G$33&gt;0,'Data Entry'!AW5/'Site Description'!$G$33,"NO TRANSECT")</f>
        <v>0</v>
      </c>
      <c r="AX8" s="137">
        <f>IF('Site Description'!$H$33&gt;0,'Data Entry'!AX5/'Site Description'!$H$33,"NO TRANSECT")</f>
        <v>0</v>
      </c>
      <c r="AY8" s="118">
        <f>IF('Site Description'!$H$33&gt;0,'Data Entry'!AY5/'Site Description'!$H$33,"NO TRANSECT")</f>
        <v>0</v>
      </c>
      <c r="AZ8" s="118">
        <f>IF('Site Description'!$H$33&gt;0,'Data Entry'!AZ5/'Site Description'!$H$33,"NO TRANSECT")</f>
        <v>0</v>
      </c>
      <c r="BA8" s="118">
        <f>IF('Site Description'!$H$33&gt;0,'Data Entry'!BA5/'Site Description'!$H$33,"NO TRANSECT")</f>
        <v>0</v>
      </c>
      <c r="BB8" s="118">
        <f>IF('Site Description'!$H$33&gt;0,'Data Entry'!BB5/'Site Description'!$H$33,"NO TRANSECT")</f>
        <v>0</v>
      </c>
      <c r="BC8" s="118">
        <f>IF('Site Description'!$H$33&gt;0,'Data Entry'!BC5/'Site Description'!$H$33,"NO TRANSECT")</f>
        <v>0</v>
      </c>
      <c r="BD8" s="118">
        <f>IF('Site Description'!$H$33&gt;0,'Data Entry'!BD5/'Site Description'!$H$33,"NO TRANSECT")</f>
        <v>0</v>
      </c>
      <c r="BE8" s="119">
        <f>IF('Site Description'!$H$33&gt;0,'Data Entry'!BE5/'Site Description'!$H$33,"NO TRANSECT")</f>
        <v>0</v>
      </c>
      <c r="BF8" s="137">
        <f>IF('Site Description'!$I$33&gt;0,'Data Entry'!BF5/'Site Description'!$I$33,"NO TRANSECT")</f>
        <v>0</v>
      </c>
      <c r="BG8" s="118">
        <f>IF('Site Description'!$I$33&gt;0,'Data Entry'!BG5/'Site Description'!$I$33,"NO TRANSECT")</f>
        <v>0</v>
      </c>
      <c r="BH8" s="118">
        <f>IF('Site Description'!$I$33&gt;0,'Data Entry'!BH5/'Site Description'!$I$33,"NO TRANSECT")</f>
        <v>0</v>
      </c>
      <c r="BI8" s="118">
        <f>IF('Site Description'!$I$33&gt;0,'Data Entry'!BI5/'Site Description'!$I$33,"NO TRANSECT")</f>
        <v>0</v>
      </c>
      <c r="BJ8" s="118">
        <f>IF('Site Description'!$I$33&gt;0,'Data Entry'!BJ5/'Site Description'!$I$33,"NO TRANSECT")</f>
        <v>0</v>
      </c>
      <c r="BK8" s="118">
        <f>IF('Site Description'!$I$33&gt;0,'Data Entry'!BK5/'Site Description'!$I$33,"NO TRANSECT")</f>
        <v>0</v>
      </c>
      <c r="BL8" s="118">
        <f>IF('Site Description'!$I$33&gt;0,'Data Entry'!BL5/'Site Description'!$I$33,"NO TRANSECT")</f>
        <v>0</v>
      </c>
      <c r="BM8" s="119">
        <f>IF('Site Description'!$I$33&gt;0,'Data Entry'!BM5/'Site Description'!$I$33,"NO TRANSECT")</f>
        <v>0</v>
      </c>
      <c r="BN8" s="137">
        <f>IF('Site Description'!$J$33&gt;0,'Data Entry'!BN5/'Site Description'!$J$33,"NO TRANSECT")</f>
        <v>0</v>
      </c>
      <c r="BO8" s="118">
        <f>IF('Site Description'!$J$33&gt;0,'Data Entry'!BO5/'Site Description'!$J$33,"NO TRANSECT")</f>
        <v>0</v>
      </c>
      <c r="BP8" s="118">
        <f>IF('Site Description'!$J$33&gt;0,'Data Entry'!BP5/'Site Description'!$J$33,"NO TRANSECT")</f>
        <v>0</v>
      </c>
      <c r="BQ8" s="118">
        <f>IF('Site Description'!$J$33&gt;0,'Data Entry'!BQ5/'Site Description'!$J$33,"NO TRANSECT")</f>
        <v>0</v>
      </c>
      <c r="BR8" s="118">
        <f>IF('Site Description'!$J$33&gt;0,'Data Entry'!BR5/'Site Description'!$J$33,"NO TRANSECT")</f>
        <v>0</v>
      </c>
      <c r="BS8" s="118">
        <f>IF('Site Description'!$J$33&gt;0,'Data Entry'!BS5/'Site Description'!$J$33,"NO TRANSECT")</f>
        <v>0</v>
      </c>
      <c r="BT8" s="118">
        <f>IF('Site Description'!$J$33&gt;0,'Data Entry'!BT5/'Site Description'!$J$33,"NO TRANSECT")</f>
        <v>0</v>
      </c>
      <c r="BU8" s="119">
        <f>IF('Site Description'!$J$33&gt;0,'Data Entry'!BU5/'Site Description'!$J$33,"NO TRANSECT")</f>
        <v>0</v>
      </c>
      <c r="BV8" s="137">
        <f>IF('Site Description'!$K$33&gt;0,'Data Entry'!BV5/'Site Description'!$K$33,"NO TRANSECT")</f>
        <v>0</v>
      </c>
      <c r="BW8" s="118">
        <f>IF('Site Description'!$K$33&gt;0,'Data Entry'!BW5/'Site Description'!$K$33,"NO TRANSECT")</f>
        <v>0</v>
      </c>
      <c r="BX8" s="118">
        <f>IF('Site Description'!$K$33&gt;0,'Data Entry'!BX5/'Site Description'!$K$33,"NO TRANSECT")</f>
        <v>0</v>
      </c>
      <c r="BY8" s="118">
        <f>IF('Site Description'!$K$33&gt;0,'Data Entry'!BY5/'Site Description'!$K$33,"NO TRANSECT")</f>
        <v>0</v>
      </c>
      <c r="BZ8" s="118">
        <f>IF('Site Description'!$K$33&gt;0,'Data Entry'!BZ5/'Site Description'!$K$33,"NO TRANSECT")</f>
        <v>0</v>
      </c>
      <c r="CA8" s="118">
        <f>IF('Site Description'!$K$33&gt;0,'Data Entry'!CA5/'Site Description'!$K$33,"NO TRANSECT")</f>
        <v>0</v>
      </c>
      <c r="CB8" s="118">
        <f>IF('Site Description'!$K$33&gt;0,'Data Entry'!CB5/'Site Description'!$K$33,"NO TRANSECT")</f>
        <v>0</v>
      </c>
      <c r="CC8" s="119">
        <f>IF('Site Description'!$K$33&gt;0,'Data Entry'!CC5/'Site Description'!$K$33,"NO TRANSECT")</f>
        <v>0</v>
      </c>
    </row>
    <row r="9" spans="1:81" ht="15">
      <c r="A9" s="157" t="s">
        <v>7</v>
      </c>
      <c r="B9" s="137">
        <f>IF('Site Description'!$B$33&gt;0,'Data Entry'!B6/'Site Description'!$B$33,"NO TRANSECT")</f>
        <v>0</v>
      </c>
      <c r="C9" s="118">
        <f>IF('Site Description'!$B$33&gt;0,'Data Entry'!C6/'Site Description'!$B$33,"NO TRANSECT")</f>
        <v>0</v>
      </c>
      <c r="D9" s="118">
        <f>IF('Site Description'!$B$33&gt;0,'Data Entry'!D6/'Site Description'!$B$33,"NO TRANSECT")</f>
        <v>0</v>
      </c>
      <c r="E9" s="118">
        <f>IF('Site Description'!$B$33&gt;0,'Data Entry'!E6/'Site Description'!$B$33,"NO TRANSECT")</f>
        <v>0</v>
      </c>
      <c r="F9" s="118">
        <f>IF('Site Description'!$B$33&gt;0,'Data Entry'!F6/'Site Description'!$B$33,"NO TRANSECT")</f>
        <v>0</v>
      </c>
      <c r="G9" s="118">
        <f>IF('Site Description'!$B$33&gt;0,'Data Entry'!G6/'Site Description'!$B$33,"NO TRANSECT")</f>
        <v>0</v>
      </c>
      <c r="H9" s="118">
        <f>IF('Site Description'!$B$33&gt;0,'Data Entry'!H6/'Site Description'!$B$33,"NO TRANSECT")</f>
        <v>0</v>
      </c>
      <c r="I9" s="119">
        <f>IF('Site Description'!$B$33&gt;0,'Data Entry'!I6/'Site Description'!$B$33,"NO TRANSECT")</f>
        <v>0</v>
      </c>
      <c r="J9" s="137">
        <f>IF('Site Description'!$C$33&gt;0,'Data Entry'!J6/'Site Description'!$C$33,"NO TRANSECT")</f>
        <v>0</v>
      </c>
      <c r="K9" s="118">
        <f>IF('Site Description'!$C$33&gt;0,'Data Entry'!K6/'Site Description'!$C$33,"NO TRANSECT")</f>
        <v>0</v>
      </c>
      <c r="L9" s="118">
        <f>IF('Site Description'!$C$33&gt;0,'Data Entry'!L6/'Site Description'!$C$33,"NO TRANSECT")</f>
        <v>0</v>
      </c>
      <c r="M9" s="118">
        <f>IF('Site Description'!$C$33&gt;0,'Data Entry'!M6/'Site Description'!$C$33,"NO TRANSECT")</f>
        <v>0</v>
      </c>
      <c r="N9" s="118">
        <f>IF('Site Description'!$C$33&gt;0,'Data Entry'!N6/'Site Description'!$C$33,"NO TRANSECT")</f>
        <v>0</v>
      </c>
      <c r="O9" s="118">
        <f>IF('Site Description'!$C$33&gt;0,'Data Entry'!O6/'Site Description'!$C$33,"NO TRANSECT")</f>
        <v>0</v>
      </c>
      <c r="P9" s="118">
        <f>IF('Site Description'!$C$33&gt;0,'Data Entry'!P6/'Site Description'!$C$33,"NO TRANSECT")</f>
        <v>0</v>
      </c>
      <c r="Q9" s="119">
        <f>IF('Site Description'!$C$33&gt;0,'Data Entry'!Q6/'Site Description'!$C$33,"NO TRANSECT")</f>
        <v>0</v>
      </c>
      <c r="R9" s="137">
        <f>IF('Site Description'!$D$33&gt;0,'Data Entry'!R6/'Site Description'!$D$33,"NO TRANSECT")</f>
        <v>0</v>
      </c>
      <c r="S9" s="118">
        <f>IF('Site Description'!$D$33&gt;0,'Data Entry'!S6/'Site Description'!$D$33,"NO TRANSECT")</f>
        <v>0</v>
      </c>
      <c r="T9" s="118">
        <f>IF('Site Description'!$D$33&gt;0,'Data Entry'!T6/'Site Description'!$D$33,"NO TRANSECT")</f>
        <v>0</v>
      </c>
      <c r="U9" s="118">
        <f>IF('Site Description'!$D$33&gt;0,'Data Entry'!U6/'Site Description'!$D$33,"NO TRANSECT")</f>
        <v>0</v>
      </c>
      <c r="V9" s="118">
        <f>IF('Site Description'!$D$33&gt;0,'Data Entry'!V6/'Site Description'!$D$33,"NO TRANSECT")</f>
        <v>0</v>
      </c>
      <c r="W9" s="118">
        <f>IF('Site Description'!$D$33&gt;0,'Data Entry'!W6/'Site Description'!$D$33,"NO TRANSECT")</f>
        <v>0</v>
      </c>
      <c r="X9" s="118">
        <f>IF('Site Description'!$D$33&gt;0,'Data Entry'!X6/'Site Description'!$D$33,"NO TRANSECT")</f>
        <v>0</v>
      </c>
      <c r="Y9" s="119">
        <f>IF('Site Description'!$D$33&gt;0,'Data Entry'!Y6/'Site Description'!$D$33,"NO TRANSECT")</f>
        <v>0</v>
      </c>
      <c r="Z9" s="137">
        <f>IF('Site Description'!$E$33&gt;0,'Data Entry'!Z6/'Site Description'!$E$33,"NO TRANSECT")</f>
        <v>0</v>
      </c>
      <c r="AA9" s="118">
        <f>IF('Site Description'!$E$33&gt;0,'Data Entry'!AA6/'Site Description'!$E$33,"NO TRANSECT")</f>
        <v>0</v>
      </c>
      <c r="AB9" s="118">
        <f>IF('Site Description'!$E$33&gt;0,'Data Entry'!AB6/'Site Description'!$E$33,"NO TRANSECT")</f>
        <v>0</v>
      </c>
      <c r="AC9" s="118">
        <f>IF('Site Description'!$E$33&gt;0,'Data Entry'!AC6/'Site Description'!$E$33,"NO TRANSECT")</f>
        <v>0</v>
      </c>
      <c r="AD9" s="118">
        <f>IF('Site Description'!$E$33&gt;0,'Data Entry'!AD6/'Site Description'!$E$33,"NO TRANSECT")</f>
        <v>0</v>
      </c>
      <c r="AE9" s="118">
        <f>IF('Site Description'!$E$33&gt;0,'Data Entry'!AE6/'Site Description'!$E$33,"NO TRANSECT")</f>
        <v>0</v>
      </c>
      <c r="AF9" s="118">
        <f>IF('Site Description'!$E$33&gt;0,'Data Entry'!AF6/'Site Description'!$E$33,"NO TRANSECT")</f>
        <v>0</v>
      </c>
      <c r="AG9" s="119">
        <f>IF('Site Description'!$E$33&gt;0,'Data Entry'!AG6/'Site Description'!$E$33,"NO TRANSECT")</f>
        <v>0</v>
      </c>
      <c r="AH9" s="137">
        <f>IF('Site Description'!$F$33&gt;0,'Data Entry'!AH6/'Site Description'!$F$33,"NO TRANSECT")</f>
        <v>0</v>
      </c>
      <c r="AI9" s="118">
        <f>IF('Site Description'!$F$33&gt;0,'Data Entry'!AI6/'Site Description'!$F$33,"NO TRANSECT")</f>
        <v>0</v>
      </c>
      <c r="AJ9" s="118">
        <f>IF('Site Description'!$F$33&gt;0,'Data Entry'!AJ6/'Site Description'!$F$33,"NO TRANSECT")</f>
        <v>0</v>
      </c>
      <c r="AK9" s="118">
        <f>IF('Site Description'!$F$33&gt;0,'Data Entry'!AK6/'Site Description'!$F$33,"NO TRANSECT")</f>
        <v>0</v>
      </c>
      <c r="AL9" s="118">
        <f>IF('Site Description'!$F$33&gt;0,'Data Entry'!AL6/'Site Description'!$F$33,"NO TRANSECT")</f>
        <v>0</v>
      </c>
      <c r="AM9" s="118">
        <f>IF('Site Description'!$F$33&gt;0,'Data Entry'!AM6/'Site Description'!$F$33,"NO TRANSECT")</f>
        <v>0</v>
      </c>
      <c r="AN9" s="118">
        <f>IF('Site Description'!$F$33&gt;0,'Data Entry'!AN6/'Site Description'!$F$33,"NO TRANSECT")</f>
        <v>0</v>
      </c>
      <c r="AO9" s="119">
        <f>IF('Site Description'!$F$33&gt;0,'Data Entry'!AO6/'Site Description'!$F$33,"NO TRANSECT")</f>
        <v>0</v>
      </c>
      <c r="AP9" s="137">
        <f>IF('Site Description'!$G$33&gt;0,'Data Entry'!AP6/'Site Description'!$G$33,"NO TRANSECT")</f>
        <v>0</v>
      </c>
      <c r="AQ9" s="118">
        <f>IF('Site Description'!$G$33&gt;0,'Data Entry'!AQ6/'Site Description'!$G$33,"NO TRANSECT")</f>
        <v>0</v>
      </c>
      <c r="AR9" s="118">
        <f>IF('Site Description'!$G$33&gt;0,'Data Entry'!AR6/'Site Description'!$G$33,"NO TRANSECT")</f>
        <v>0</v>
      </c>
      <c r="AS9" s="118">
        <f>IF('Site Description'!$G$33&gt;0,'Data Entry'!AS6/'Site Description'!$G$33,"NO TRANSECT")</f>
        <v>0</v>
      </c>
      <c r="AT9" s="118">
        <f>IF('Site Description'!$G$33&gt;0,'Data Entry'!AT6/'Site Description'!$G$33,"NO TRANSECT")</f>
        <v>0</v>
      </c>
      <c r="AU9" s="118">
        <f>IF('Site Description'!$G$33&gt;0,'Data Entry'!AU6/'Site Description'!$G$33,"NO TRANSECT")</f>
        <v>0</v>
      </c>
      <c r="AV9" s="118">
        <f>IF('Site Description'!$G$33&gt;0,'Data Entry'!AV6/'Site Description'!$G$33,"NO TRANSECT")</f>
        <v>0</v>
      </c>
      <c r="AW9" s="119">
        <f>IF('Site Description'!$G$33&gt;0,'Data Entry'!AW6/'Site Description'!$G$33,"NO TRANSECT")</f>
        <v>0</v>
      </c>
      <c r="AX9" s="137">
        <f>IF('Site Description'!$H$33&gt;0,'Data Entry'!AX6/'Site Description'!$H$33,"NO TRANSECT")</f>
        <v>0</v>
      </c>
      <c r="AY9" s="118">
        <f>IF('Site Description'!$H$33&gt;0,'Data Entry'!AY6/'Site Description'!$H$33,"NO TRANSECT")</f>
        <v>0</v>
      </c>
      <c r="AZ9" s="118">
        <f>IF('Site Description'!$H$33&gt;0,'Data Entry'!AZ6/'Site Description'!$H$33,"NO TRANSECT")</f>
        <v>0</v>
      </c>
      <c r="BA9" s="118">
        <f>IF('Site Description'!$H$33&gt;0,'Data Entry'!BA6/'Site Description'!$H$33,"NO TRANSECT")</f>
        <v>0</v>
      </c>
      <c r="BB9" s="118">
        <f>IF('Site Description'!$H$33&gt;0,'Data Entry'!BB6/'Site Description'!$H$33,"NO TRANSECT")</f>
        <v>0</v>
      </c>
      <c r="BC9" s="118">
        <f>IF('Site Description'!$H$33&gt;0,'Data Entry'!BC6/'Site Description'!$H$33,"NO TRANSECT")</f>
        <v>0</v>
      </c>
      <c r="BD9" s="118">
        <f>IF('Site Description'!$H$33&gt;0,'Data Entry'!BD6/'Site Description'!$H$33,"NO TRANSECT")</f>
        <v>0</v>
      </c>
      <c r="BE9" s="119">
        <f>IF('Site Description'!$H$33&gt;0,'Data Entry'!BE6/'Site Description'!$H$33,"NO TRANSECT")</f>
        <v>0</v>
      </c>
      <c r="BF9" s="137">
        <f>IF('Site Description'!$I$33&gt;0,'Data Entry'!BF6/'Site Description'!$I$33,"NO TRANSECT")</f>
        <v>0</v>
      </c>
      <c r="BG9" s="118">
        <f>IF('Site Description'!$I$33&gt;0,'Data Entry'!BG6/'Site Description'!$I$33,"NO TRANSECT")</f>
        <v>0</v>
      </c>
      <c r="BH9" s="118">
        <f>IF('Site Description'!$I$33&gt;0,'Data Entry'!BH6/'Site Description'!$I$33,"NO TRANSECT")</f>
        <v>0</v>
      </c>
      <c r="BI9" s="118">
        <f>IF('Site Description'!$I$33&gt;0,'Data Entry'!BI6/'Site Description'!$I$33,"NO TRANSECT")</f>
        <v>0</v>
      </c>
      <c r="BJ9" s="118">
        <f>IF('Site Description'!$I$33&gt;0,'Data Entry'!BJ6/'Site Description'!$I$33,"NO TRANSECT")</f>
        <v>0</v>
      </c>
      <c r="BK9" s="118">
        <f>IF('Site Description'!$I$33&gt;0,'Data Entry'!BK6/'Site Description'!$I$33,"NO TRANSECT")</f>
        <v>0</v>
      </c>
      <c r="BL9" s="118">
        <f>IF('Site Description'!$I$33&gt;0,'Data Entry'!BL6/'Site Description'!$I$33,"NO TRANSECT")</f>
        <v>0</v>
      </c>
      <c r="BM9" s="119">
        <f>IF('Site Description'!$I$33&gt;0,'Data Entry'!BM6/'Site Description'!$I$33,"NO TRANSECT")</f>
        <v>0</v>
      </c>
      <c r="BN9" s="137">
        <f>IF('Site Description'!$J$33&gt;0,'Data Entry'!BN6/'Site Description'!$J$33,"NO TRANSECT")</f>
        <v>0</v>
      </c>
      <c r="BO9" s="118">
        <f>IF('Site Description'!$J$33&gt;0,'Data Entry'!BO6/'Site Description'!$J$33,"NO TRANSECT")</f>
        <v>0</v>
      </c>
      <c r="BP9" s="118">
        <f>IF('Site Description'!$J$33&gt;0,'Data Entry'!BP6/'Site Description'!$J$33,"NO TRANSECT")</f>
        <v>0</v>
      </c>
      <c r="BQ9" s="118">
        <f>IF('Site Description'!$J$33&gt;0,'Data Entry'!BQ6/'Site Description'!$J$33,"NO TRANSECT")</f>
        <v>0</v>
      </c>
      <c r="BR9" s="118">
        <f>IF('Site Description'!$J$33&gt;0,'Data Entry'!BR6/'Site Description'!$J$33,"NO TRANSECT")</f>
        <v>0</v>
      </c>
      <c r="BS9" s="118">
        <f>IF('Site Description'!$J$33&gt;0,'Data Entry'!BS6/'Site Description'!$J$33,"NO TRANSECT")</f>
        <v>0</v>
      </c>
      <c r="BT9" s="118">
        <f>IF('Site Description'!$J$33&gt;0,'Data Entry'!BT6/'Site Description'!$J$33,"NO TRANSECT")</f>
        <v>0</v>
      </c>
      <c r="BU9" s="119">
        <f>IF('Site Description'!$J$33&gt;0,'Data Entry'!BU6/'Site Description'!$J$33,"NO TRANSECT")</f>
        <v>0</v>
      </c>
      <c r="BV9" s="137">
        <f>IF('Site Description'!$K$33&gt;0,'Data Entry'!BV6/'Site Description'!$K$33,"NO TRANSECT")</f>
        <v>0</v>
      </c>
      <c r="BW9" s="118">
        <f>IF('Site Description'!$K$33&gt;0,'Data Entry'!BW6/'Site Description'!$K$33,"NO TRANSECT")</f>
        <v>0</v>
      </c>
      <c r="BX9" s="118">
        <f>IF('Site Description'!$K$33&gt;0,'Data Entry'!BX6/'Site Description'!$K$33,"NO TRANSECT")</f>
        <v>0</v>
      </c>
      <c r="BY9" s="118">
        <f>IF('Site Description'!$K$33&gt;0,'Data Entry'!BY6/'Site Description'!$K$33,"NO TRANSECT")</f>
        <v>0</v>
      </c>
      <c r="BZ9" s="118">
        <f>IF('Site Description'!$K$33&gt;0,'Data Entry'!BZ6/'Site Description'!$K$33,"NO TRANSECT")</f>
        <v>0</v>
      </c>
      <c r="CA9" s="118">
        <f>IF('Site Description'!$K$33&gt;0,'Data Entry'!CA6/'Site Description'!$K$33,"NO TRANSECT")</f>
        <v>0</v>
      </c>
      <c r="CB9" s="118">
        <f>IF('Site Description'!$K$33&gt;0,'Data Entry'!CB6/'Site Description'!$K$33,"NO TRANSECT")</f>
        <v>0</v>
      </c>
      <c r="CC9" s="119">
        <f>IF('Site Description'!$K$33&gt;0,'Data Entry'!CC6/'Site Description'!$K$33,"NO TRANSECT")</f>
        <v>0</v>
      </c>
    </row>
    <row r="10" spans="1:81" ht="15">
      <c r="A10" s="156" t="s">
        <v>19</v>
      </c>
      <c r="B10" s="200">
        <f>IF('Site Description'!$B$33&gt;0,'Data Entry'!B7/'Site Description'!$B$33,"NO TRANSECT")</f>
        <v>0</v>
      </c>
      <c r="C10" s="77">
        <f>IF('Site Description'!$B$33&gt;0,'Data Entry'!C7/'Site Description'!$B$33,"NO TRANSECT")</f>
        <v>0</v>
      </c>
      <c r="D10" s="77">
        <f>IF('Site Description'!$B$33&gt;0,'Data Entry'!D7/'Site Description'!$B$33,"NO TRANSECT")</f>
        <v>0</v>
      </c>
      <c r="E10" s="77">
        <f>IF('Site Description'!$B$33&gt;0,'Data Entry'!E7/'Site Description'!$B$33,"NO TRANSECT")</f>
        <v>0</v>
      </c>
      <c r="F10" s="77">
        <f>IF('Site Description'!$B$33&gt;0,'Data Entry'!F7/'Site Description'!$B$33,"NO TRANSECT")</f>
        <v>0</v>
      </c>
      <c r="G10" s="77">
        <f>IF('Site Description'!$B$33&gt;0,'Data Entry'!G7/'Site Description'!$B$33,"NO TRANSECT")</f>
        <v>0</v>
      </c>
      <c r="H10" s="77">
        <f>IF('Site Description'!$B$33&gt;0,'Data Entry'!H7/'Site Description'!$B$33,"NO TRANSECT")</f>
        <v>0</v>
      </c>
      <c r="I10" s="78">
        <f>IF('Site Description'!$B$33&gt;0,'Data Entry'!I7/'Site Description'!$B$33,"NO TRANSECT")</f>
        <v>0</v>
      </c>
      <c r="J10" s="200">
        <f>IF('Site Description'!$C$33&gt;0,'Data Entry'!J7/'Site Description'!$C$33,"NO TRANSECT")</f>
        <v>0</v>
      </c>
      <c r="K10" s="77">
        <f>IF('Site Description'!$C$33&gt;0,'Data Entry'!K7/'Site Description'!$C$33,"NO TRANSECT")</f>
        <v>0</v>
      </c>
      <c r="L10" s="77">
        <f>IF('Site Description'!$C$33&gt;0,'Data Entry'!L7/'Site Description'!$C$33,"NO TRANSECT")</f>
        <v>0</v>
      </c>
      <c r="M10" s="77">
        <f>IF('Site Description'!$C$33&gt;0,'Data Entry'!M7/'Site Description'!$C$33,"NO TRANSECT")</f>
        <v>0</v>
      </c>
      <c r="N10" s="77">
        <f>IF('Site Description'!$C$33&gt;0,'Data Entry'!N7/'Site Description'!$C$33,"NO TRANSECT")</f>
        <v>0</v>
      </c>
      <c r="O10" s="77">
        <f>IF('Site Description'!$C$33&gt;0,'Data Entry'!O7/'Site Description'!$C$33,"NO TRANSECT")</f>
        <v>0</v>
      </c>
      <c r="P10" s="77">
        <f>IF('Site Description'!$C$33&gt;0,'Data Entry'!P7/'Site Description'!$C$33,"NO TRANSECT")</f>
        <v>0</v>
      </c>
      <c r="Q10" s="78">
        <f>IF('Site Description'!$C$33&gt;0,'Data Entry'!Q7/'Site Description'!$C$33,"NO TRANSECT")</f>
        <v>0</v>
      </c>
      <c r="R10" s="200">
        <f>IF('Site Description'!$D$33&gt;0,'Data Entry'!R7/'Site Description'!$D$33,"NO TRANSECT")</f>
        <v>0</v>
      </c>
      <c r="S10" s="77">
        <f>IF('Site Description'!$D$33&gt;0,'Data Entry'!S7/'Site Description'!$D$33,"NO TRANSECT")</f>
        <v>0</v>
      </c>
      <c r="T10" s="77">
        <f>IF('Site Description'!$D$33&gt;0,'Data Entry'!T7/'Site Description'!$D$33,"NO TRANSECT")</f>
        <v>0</v>
      </c>
      <c r="U10" s="77">
        <f>IF('Site Description'!$D$33&gt;0,'Data Entry'!U7/'Site Description'!$D$33,"NO TRANSECT")</f>
        <v>0</v>
      </c>
      <c r="V10" s="77">
        <f>IF('Site Description'!$D$33&gt;0,'Data Entry'!V7/'Site Description'!$D$33,"NO TRANSECT")</f>
        <v>0</v>
      </c>
      <c r="W10" s="77">
        <f>IF('Site Description'!$D$33&gt;0,'Data Entry'!W7/'Site Description'!$D$33,"NO TRANSECT")</f>
        <v>0</v>
      </c>
      <c r="X10" s="77">
        <f>IF('Site Description'!$D$33&gt;0,'Data Entry'!X7/'Site Description'!$D$33,"NO TRANSECT")</f>
        <v>0</v>
      </c>
      <c r="Y10" s="78">
        <f>IF('Site Description'!$D$33&gt;0,'Data Entry'!Y7/'Site Description'!$D$33,"NO TRANSECT")</f>
        <v>0</v>
      </c>
      <c r="Z10" s="200">
        <f>IF('Site Description'!$E$33&gt;0,'Data Entry'!Z7/'Site Description'!$E$33,"NO TRANSECT")</f>
        <v>0</v>
      </c>
      <c r="AA10" s="77">
        <f>IF('Site Description'!$E$33&gt;0,'Data Entry'!AA7/'Site Description'!$E$33,"NO TRANSECT")</f>
        <v>0</v>
      </c>
      <c r="AB10" s="77">
        <f>IF('Site Description'!$E$33&gt;0,'Data Entry'!AB7/'Site Description'!$E$33,"NO TRANSECT")</f>
        <v>0</v>
      </c>
      <c r="AC10" s="77">
        <f>IF('Site Description'!$E$33&gt;0,'Data Entry'!AC7/'Site Description'!$E$33,"NO TRANSECT")</f>
        <v>0</v>
      </c>
      <c r="AD10" s="77">
        <f>IF('Site Description'!$E$33&gt;0,'Data Entry'!AD7/'Site Description'!$E$33,"NO TRANSECT")</f>
        <v>0</v>
      </c>
      <c r="AE10" s="77">
        <f>IF('Site Description'!$E$33&gt;0,'Data Entry'!AE7/'Site Description'!$E$33,"NO TRANSECT")</f>
        <v>0</v>
      </c>
      <c r="AF10" s="77">
        <f>IF('Site Description'!$E$33&gt;0,'Data Entry'!AF7/'Site Description'!$E$33,"NO TRANSECT")</f>
        <v>0</v>
      </c>
      <c r="AG10" s="78">
        <f>IF('Site Description'!$E$33&gt;0,'Data Entry'!AG7/'Site Description'!$E$33,"NO TRANSECT")</f>
        <v>0</v>
      </c>
      <c r="AH10" s="200">
        <f>IF('Site Description'!$F$33&gt;0,'Data Entry'!AH7/'Site Description'!$F$33,"NO TRANSECT")</f>
        <v>0</v>
      </c>
      <c r="AI10" s="77">
        <f>IF('Site Description'!$F$33&gt;0,'Data Entry'!AI7/'Site Description'!$F$33,"NO TRANSECT")</f>
        <v>0</v>
      </c>
      <c r="AJ10" s="77">
        <f>IF('Site Description'!$F$33&gt;0,'Data Entry'!AJ7/'Site Description'!$F$33,"NO TRANSECT")</f>
        <v>0</v>
      </c>
      <c r="AK10" s="77">
        <f>IF('Site Description'!$F$33&gt;0,'Data Entry'!AK7/'Site Description'!$F$33,"NO TRANSECT")</f>
        <v>0</v>
      </c>
      <c r="AL10" s="77">
        <f>IF('Site Description'!$F$33&gt;0,'Data Entry'!AL7/'Site Description'!$F$33,"NO TRANSECT")</f>
        <v>0</v>
      </c>
      <c r="AM10" s="77">
        <f>IF('Site Description'!$F$33&gt;0,'Data Entry'!AM7/'Site Description'!$F$33,"NO TRANSECT")</f>
        <v>0</v>
      </c>
      <c r="AN10" s="77">
        <f>IF('Site Description'!$F$33&gt;0,'Data Entry'!AN7/'Site Description'!$F$33,"NO TRANSECT")</f>
        <v>0</v>
      </c>
      <c r="AO10" s="78">
        <f>IF('Site Description'!$F$33&gt;0,'Data Entry'!AO7/'Site Description'!$F$33,"NO TRANSECT")</f>
        <v>0</v>
      </c>
      <c r="AP10" s="200">
        <f>IF('Site Description'!$G$33&gt;0,'Data Entry'!AP7/'Site Description'!$G$33,"NO TRANSECT")</f>
        <v>0</v>
      </c>
      <c r="AQ10" s="77">
        <f>IF('Site Description'!$G$33&gt;0,'Data Entry'!AQ7/'Site Description'!$G$33,"NO TRANSECT")</f>
        <v>0</v>
      </c>
      <c r="AR10" s="77">
        <f>IF('Site Description'!$G$33&gt;0,'Data Entry'!AR7/'Site Description'!$G$33,"NO TRANSECT")</f>
        <v>0</v>
      </c>
      <c r="AS10" s="77">
        <f>IF('Site Description'!$G$33&gt;0,'Data Entry'!AS7/'Site Description'!$G$33,"NO TRANSECT")</f>
        <v>0</v>
      </c>
      <c r="AT10" s="77">
        <f>IF('Site Description'!$G$33&gt;0,'Data Entry'!AT7/'Site Description'!$G$33,"NO TRANSECT")</f>
        <v>0</v>
      </c>
      <c r="AU10" s="77">
        <f>IF('Site Description'!$G$33&gt;0,'Data Entry'!AU7/'Site Description'!$G$33,"NO TRANSECT")</f>
        <v>0</v>
      </c>
      <c r="AV10" s="77">
        <f>IF('Site Description'!$G$33&gt;0,'Data Entry'!AV7/'Site Description'!$G$33,"NO TRANSECT")</f>
        <v>0</v>
      </c>
      <c r="AW10" s="78">
        <f>IF('Site Description'!$G$33&gt;0,'Data Entry'!AW7/'Site Description'!$G$33,"NO TRANSECT")</f>
        <v>0</v>
      </c>
      <c r="AX10" s="200">
        <f>IF('Site Description'!$H$33&gt;0,'Data Entry'!AX7/'Site Description'!$H$33,"NO TRANSECT")</f>
        <v>0</v>
      </c>
      <c r="AY10" s="77">
        <f>IF('Site Description'!$H$33&gt;0,'Data Entry'!AY7/'Site Description'!$H$33,"NO TRANSECT")</f>
        <v>0</v>
      </c>
      <c r="AZ10" s="77">
        <f>IF('Site Description'!$H$33&gt;0,'Data Entry'!AZ7/'Site Description'!$H$33,"NO TRANSECT")</f>
        <v>0</v>
      </c>
      <c r="BA10" s="77">
        <f>IF('Site Description'!$H$33&gt;0,'Data Entry'!BA7/'Site Description'!$H$33,"NO TRANSECT")</f>
        <v>0</v>
      </c>
      <c r="BB10" s="77">
        <f>IF('Site Description'!$H$33&gt;0,'Data Entry'!BB7/'Site Description'!$H$33,"NO TRANSECT")</f>
        <v>0</v>
      </c>
      <c r="BC10" s="77">
        <f>IF('Site Description'!$H$33&gt;0,'Data Entry'!BC7/'Site Description'!$H$33,"NO TRANSECT")</f>
        <v>0</v>
      </c>
      <c r="BD10" s="77">
        <f>IF('Site Description'!$H$33&gt;0,'Data Entry'!BD7/'Site Description'!$H$33,"NO TRANSECT")</f>
        <v>0</v>
      </c>
      <c r="BE10" s="78">
        <f>IF('Site Description'!$H$33&gt;0,'Data Entry'!BE7/'Site Description'!$H$33,"NO TRANSECT")</f>
        <v>0</v>
      </c>
      <c r="BF10" s="200">
        <f>IF('Site Description'!$I$33&gt;0,'Data Entry'!BF7/'Site Description'!$I$33,"NO TRANSECT")</f>
        <v>0</v>
      </c>
      <c r="BG10" s="77">
        <f>IF('Site Description'!$I$33&gt;0,'Data Entry'!BG7/'Site Description'!$I$33,"NO TRANSECT")</f>
        <v>0</v>
      </c>
      <c r="BH10" s="77">
        <f>IF('Site Description'!$I$33&gt;0,'Data Entry'!BH7/'Site Description'!$I$33,"NO TRANSECT")</f>
        <v>0</v>
      </c>
      <c r="BI10" s="77">
        <f>IF('Site Description'!$I$33&gt;0,'Data Entry'!BI7/'Site Description'!$I$33,"NO TRANSECT")</f>
        <v>0</v>
      </c>
      <c r="BJ10" s="77">
        <f>IF('Site Description'!$I$33&gt;0,'Data Entry'!BJ7/'Site Description'!$I$33,"NO TRANSECT")</f>
        <v>0</v>
      </c>
      <c r="BK10" s="77">
        <f>IF('Site Description'!$I$33&gt;0,'Data Entry'!BK7/'Site Description'!$I$33,"NO TRANSECT")</f>
        <v>0</v>
      </c>
      <c r="BL10" s="77">
        <f>IF('Site Description'!$I$33&gt;0,'Data Entry'!BL7/'Site Description'!$I$33,"NO TRANSECT")</f>
        <v>0</v>
      </c>
      <c r="BM10" s="78">
        <f>IF('Site Description'!$I$33&gt;0,'Data Entry'!BM7/'Site Description'!$I$33,"NO TRANSECT")</f>
        <v>0</v>
      </c>
      <c r="BN10" s="200">
        <f>IF('Site Description'!$J$33&gt;0,'Data Entry'!BN7/'Site Description'!$J$33,"NO TRANSECT")</f>
        <v>0</v>
      </c>
      <c r="BO10" s="77">
        <f>IF('Site Description'!$J$33&gt;0,'Data Entry'!BO7/'Site Description'!$J$33,"NO TRANSECT")</f>
        <v>0</v>
      </c>
      <c r="BP10" s="77">
        <f>IF('Site Description'!$J$33&gt;0,'Data Entry'!BP7/'Site Description'!$J$33,"NO TRANSECT")</f>
        <v>0</v>
      </c>
      <c r="BQ10" s="77">
        <f>IF('Site Description'!$J$33&gt;0,'Data Entry'!BQ7/'Site Description'!$J$33,"NO TRANSECT")</f>
        <v>0</v>
      </c>
      <c r="BR10" s="77">
        <f>IF('Site Description'!$J$33&gt;0,'Data Entry'!BR7/'Site Description'!$J$33,"NO TRANSECT")</f>
        <v>0</v>
      </c>
      <c r="BS10" s="77">
        <f>IF('Site Description'!$J$33&gt;0,'Data Entry'!BS7/'Site Description'!$J$33,"NO TRANSECT")</f>
        <v>0</v>
      </c>
      <c r="BT10" s="77">
        <f>IF('Site Description'!$J$33&gt;0,'Data Entry'!BT7/'Site Description'!$J$33,"NO TRANSECT")</f>
        <v>0</v>
      </c>
      <c r="BU10" s="78">
        <f>IF('Site Description'!$J$33&gt;0,'Data Entry'!BU7/'Site Description'!$J$33,"NO TRANSECT")</f>
        <v>0</v>
      </c>
      <c r="BV10" s="200">
        <f>IF('Site Description'!$K$33&gt;0,'Data Entry'!BV7/'Site Description'!$K$33,"NO TRANSECT")</f>
        <v>0</v>
      </c>
      <c r="BW10" s="77">
        <f>IF('Site Description'!$K$33&gt;0,'Data Entry'!BW7/'Site Description'!$K$33,"NO TRANSECT")</f>
        <v>0</v>
      </c>
      <c r="BX10" s="77">
        <f>IF('Site Description'!$K$33&gt;0,'Data Entry'!BX7/'Site Description'!$K$33,"NO TRANSECT")</f>
        <v>0</v>
      </c>
      <c r="BY10" s="77">
        <f>IF('Site Description'!$K$33&gt;0,'Data Entry'!BY7/'Site Description'!$K$33,"NO TRANSECT")</f>
        <v>0</v>
      </c>
      <c r="BZ10" s="77">
        <f>IF('Site Description'!$K$33&gt;0,'Data Entry'!BZ7/'Site Description'!$K$33,"NO TRANSECT")</f>
        <v>0</v>
      </c>
      <c r="CA10" s="77">
        <f>IF('Site Description'!$K$33&gt;0,'Data Entry'!CA7/'Site Description'!$K$33,"NO TRANSECT")</f>
        <v>0</v>
      </c>
      <c r="CB10" s="77">
        <f>IF('Site Description'!$K$33&gt;0,'Data Entry'!CB7/'Site Description'!$K$33,"NO TRANSECT")</f>
        <v>0</v>
      </c>
      <c r="CC10" s="78">
        <f>IF('Site Description'!$K$33&gt;0,'Data Entry'!CC7/'Site Description'!$K$33,"NO TRANSECT")</f>
        <v>0</v>
      </c>
    </row>
    <row r="11" spans="1:81" ht="15">
      <c r="A11" s="157"/>
      <c r="B11" s="207"/>
      <c r="C11" s="160"/>
      <c r="D11" s="160"/>
      <c r="E11" s="160"/>
      <c r="F11" s="160"/>
      <c r="G11" s="160"/>
      <c r="H11" s="160"/>
      <c r="I11" s="208"/>
      <c r="J11" s="207"/>
      <c r="K11" s="160"/>
      <c r="L11" s="160"/>
      <c r="M11" s="160"/>
      <c r="N11" s="160"/>
      <c r="O11" s="160"/>
      <c r="P11" s="160"/>
      <c r="Q11" s="208"/>
      <c r="R11" s="207"/>
      <c r="S11" s="160"/>
      <c r="T11" s="160"/>
      <c r="U11" s="160"/>
      <c r="V11" s="160"/>
      <c r="W11" s="160"/>
      <c r="X11" s="160"/>
      <c r="Y11" s="208"/>
      <c r="Z11" s="207"/>
      <c r="AA11" s="160"/>
      <c r="AB11" s="160"/>
      <c r="AC11" s="160"/>
      <c r="AD11" s="160"/>
      <c r="AE11" s="160"/>
      <c r="AF11" s="160"/>
      <c r="AG11" s="208"/>
      <c r="AH11" s="207"/>
      <c r="AI11" s="160"/>
      <c r="AJ11" s="160"/>
      <c r="AK11" s="160"/>
      <c r="AL11" s="160"/>
      <c r="AM11" s="160"/>
      <c r="AN11" s="160"/>
      <c r="AO11" s="208"/>
      <c r="AP11" s="207"/>
      <c r="AQ11" s="160"/>
      <c r="AR11" s="160"/>
      <c r="AS11" s="160"/>
      <c r="AT11" s="160"/>
      <c r="AU11" s="160"/>
      <c r="AV11" s="160"/>
      <c r="AW11" s="208"/>
      <c r="AX11" s="207"/>
      <c r="AY11" s="160"/>
      <c r="AZ11" s="160"/>
      <c r="BA11" s="160"/>
      <c r="BB11" s="160"/>
      <c r="BC11" s="160"/>
      <c r="BD11" s="160"/>
      <c r="BE11" s="208"/>
      <c r="BF11" s="207"/>
      <c r="BG11" s="160"/>
      <c r="BH11" s="160"/>
      <c r="BI11" s="160"/>
      <c r="BJ11" s="160"/>
      <c r="BK11" s="160"/>
      <c r="BL11" s="160"/>
      <c r="BM11" s="208"/>
      <c r="BN11" s="207"/>
      <c r="BO11" s="160"/>
      <c r="BP11" s="160"/>
      <c r="BQ11" s="160"/>
      <c r="BR11" s="160"/>
      <c r="BS11" s="160"/>
      <c r="BT11" s="160"/>
      <c r="BU11" s="208"/>
      <c r="BV11" s="207"/>
      <c r="BW11" s="160"/>
      <c r="BX11" s="160"/>
      <c r="BY11" s="160"/>
      <c r="BZ11" s="160"/>
      <c r="CA11" s="160"/>
      <c r="CB11" s="160"/>
      <c r="CC11" s="208"/>
    </row>
    <row r="12" spans="1:81" ht="15">
      <c r="A12" s="157" t="s">
        <v>8</v>
      </c>
      <c r="B12" s="203">
        <f>IF('Site Description'!$B$33&gt;0,'Data Entry'!B9/'Site Description'!$B$33,"NO TRANSECT")</f>
        <v>0</v>
      </c>
      <c r="C12" s="81">
        <f>IF('Site Description'!$B$33&gt;0,'Data Entry'!C9/'Site Description'!$B$33,"NO TRANSECT")</f>
        <v>0</v>
      </c>
      <c r="D12" s="81">
        <f>IF('Site Description'!$B$33&gt;0,'Data Entry'!D9/'Site Description'!$B$33,"NO TRANSECT")</f>
        <v>0</v>
      </c>
      <c r="E12" s="81">
        <f>IF('Site Description'!$B$33&gt;0,'Data Entry'!E9/'Site Description'!$B$33,"NO TRANSECT")</f>
        <v>0</v>
      </c>
      <c r="F12" s="81">
        <f>IF('Site Description'!$B$33&gt;0,'Data Entry'!F9/'Site Description'!$B$33,"NO TRANSECT")</f>
        <v>0</v>
      </c>
      <c r="G12" s="81">
        <f>IF('Site Description'!$B$33&gt;0,'Data Entry'!G9/'Site Description'!$B$33,"NO TRANSECT")</f>
        <v>0</v>
      </c>
      <c r="H12" s="81">
        <f>IF('Site Description'!$B$33&gt;0,'Data Entry'!H9/'Site Description'!$B$33,"NO TRANSECT")</f>
        <v>0</v>
      </c>
      <c r="I12" s="82">
        <f>IF('Site Description'!$B$33&gt;0,'Data Entry'!I9/'Site Description'!$B$33,"NO TRANSECT")</f>
        <v>0</v>
      </c>
      <c r="J12" s="203">
        <f>IF('Site Description'!$C$33&gt;0,'Data Entry'!J9/'Site Description'!$C$33,"NO TRANSECT")</f>
        <v>0</v>
      </c>
      <c r="K12" s="81">
        <f>IF('Site Description'!$C$33&gt;0,'Data Entry'!K9/'Site Description'!$C$33,"NO TRANSECT")</f>
        <v>0</v>
      </c>
      <c r="L12" s="81">
        <f>IF('Site Description'!$C$33&gt;0,'Data Entry'!L9/'Site Description'!$C$33,"NO TRANSECT")</f>
        <v>0</v>
      </c>
      <c r="M12" s="81">
        <f>IF('Site Description'!$C$33&gt;0,'Data Entry'!M9/'Site Description'!$C$33,"NO TRANSECT")</f>
        <v>0</v>
      </c>
      <c r="N12" s="81">
        <f>IF('Site Description'!$C$33&gt;0,'Data Entry'!N9/'Site Description'!$C$33,"NO TRANSECT")</f>
        <v>0</v>
      </c>
      <c r="O12" s="81">
        <f>IF('Site Description'!$C$33&gt;0,'Data Entry'!O9/'Site Description'!$C$33,"NO TRANSECT")</f>
        <v>0</v>
      </c>
      <c r="P12" s="81">
        <f>IF('Site Description'!$C$33&gt;0,'Data Entry'!P9/'Site Description'!$C$33,"NO TRANSECT")</f>
        <v>0</v>
      </c>
      <c r="Q12" s="82">
        <f>IF('Site Description'!$C$33&gt;0,'Data Entry'!Q9/'Site Description'!$C$33,"NO TRANSECT")</f>
        <v>0</v>
      </c>
      <c r="R12" s="203">
        <f>IF('Site Description'!$D$33&gt;0,'Data Entry'!R9/'Site Description'!$D$33,"NO TRANSECT")</f>
        <v>0</v>
      </c>
      <c r="S12" s="81">
        <f>IF('Site Description'!$D$33&gt;0,'Data Entry'!S9/'Site Description'!$D$33,"NO TRANSECT")</f>
        <v>0</v>
      </c>
      <c r="T12" s="81">
        <f>IF('Site Description'!$D$33&gt;0,'Data Entry'!T9/'Site Description'!$D$33,"NO TRANSECT")</f>
        <v>0</v>
      </c>
      <c r="U12" s="81">
        <f>IF('Site Description'!$D$33&gt;0,'Data Entry'!U9/'Site Description'!$D$33,"NO TRANSECT")</f>
        <v>0</v>
      </c>
      <c r="V12" s="81">
        <f>IF('Site Description'!$D$33&gt;0,'Data Entry'!V9/'Site Description'!$D$33,"NO TRANSECT")</f>
        <v>0</v>
      </c>
      <c r="W12" s="81">
        <f>IF('Site Description'!$D$33&gt;0,'Data Entry'!W9/'Site Description'!$D$33,"NO TRANSECT")</f>
        <v>0</v>
      </c>
      <c r="X12" s="81">
        <f>IF('Site Description'!$D$33&gt;0,'Data Entry'!X9/'Site Description'!$D$33,"NO TRANSECT")</f>
        <v>0</v>
      </c>
      <c r="Y12" s="82">
        <f>IF('Site Description'!$D$33&gt;0,'Data Entry'!Y9/'Site Description'!$D$33,"NO TRANSECT")</f>
        <v>0</v>
      </c>
      <c r="Z12" s="203">
        <f>IF('Site Description'!$E$33&gt;0,'Data Entry'!Z9/'Site Description'!$E$33,"NO TRANSECT")</f>
        <v>0</v>
      </c>
      <c r="AA12" s="81">
        <f>IF('Site Description'!$E$33&gt;0,'Data Entry'!AA9/'Site Description'!$E$33,"NO TRANSECT")</f>
        <v>0</v>
      </c>
      <c r="AB12" s="81">
        <f>IF('Site Description'!$E$33&gt;0,'Data Entry'!AB9/'Site Description'!$E$33,"NO TRANSECT")</f>
        <v>0</v>
      </c>
      <c r="AC12" s="81">
        <f>IF('Site Description'!$E$33&gt;0,'Data Entry'!AC9/'Site Description'!$E$33,"NO TRANSECT")</f>
        <v>0</v>
      </c>
      <c r="AD12" s="81">
        <f>IF('Site Description'!$E$33&gt;0,'Data Entry'!AD9/'Site Description'!$E$33,"NO TRANSECT")</f>
        <v>0</v>
      </c>
      <c r="AE12" s="81">
        <f>IF('Site Description'!$E$33&gt;0,'Data Entry'!AE9/'Site Description'!$E$33,"NO TRANSECT")</f>
        <v>0</v>
      </c>
      <c r="AF12" s="81">
        <f>IF('Site Description'!$E$33&gt;0,'Data Entry'!AF9/'Site Description'!$E$33,"NO TRANSECT")</f>
        <v>0</v>
      </c>
      <c r="AG12" s="82">
        <f>IF('Site Description'!$E$33&gt;0,'Data Entry'!AG9/'Site Description'!$E$33,"NO TRANSECT")</f>
        <v>0</v>
      </c>
      <c r="AH12" s="203">
        <f>IF('Site Description'!$F$33&gt;0,'Data Entry'!AH9/'Site Description'!$F$33,"NO TRANSECT")</f>
        <v>0</v>
      </c>
      <c r="AI12" s="81">
        <f>IF('Site Description'!$F$33&gt;0,'Data Entry'!AI9/'Site Description'!$F$33,"NO TRANSECT")</f>
        <v>0</v>
      </c>
      <c r="AJ12" s="81">
        <f>IF('Site Description'!$F$33&gt;0,'Data Entry'!AJ9/'Site Description'!$F$33,"NO TRANSECT")</f>
        <v>0</v>
      </c>
      <c r="AK12" s="81">
        <f>IF('Site Description'!$F$33&gt;0,'Data Entry'!AK9/'Site Description'!$F$33,"NO TRANSECT")</f>
        <v>0</v>
      </c>
      <c r="AL12" s="81">
        <f>IF('Site Description'!$F$33&gt;0,'Data Entry'!AL9/'Site Description'!$F$33,"NO TRANSECT")</f>
        <v>0</v>
      </c>
      <c r="AM12" s="81">
        <f>IF('Site Description'!$F$33&gt;0,'Data Entry'!AM9/'Site Description'!$F$33,"NO TRANSECT")</f>
        <v>0</v>
      </c>
      <c r="AN12" s="81">
        <f>IF('Site Description'!$F$33&gt;0,'Data Entry'!AN9/'Site Description'!$F$33,"NO TRANSECT")</f>
        <v>0</v>
      </c>
      <c r="AO12" s="82">
        <f>IF('Site Description'!$F$33&gt;0,'Data Entry'!AO9/'Site Description'!$F$33,"NO TRANSECT")</f>
        <v>0</v>
      </c>
      <c r="AP12" s="203">
        <f>IF('Site Description'!$G$33&gt;0,'Data Entry'!AP9/'Site Description'!$G$33,"NO TRANSECT")</f>
        <v>0</v>
      </c>
      <c r="AQ12" s="81">
        <f>IF('Site Description'!$G$33&gt;0,'Data Entry'!AQ9/'Site Description'!$G$33,"NO TRANSECT")</f>
        <v>0</v>
      </c>
      <c r="AR12" s="81">
        <f>IF('Site Description'!$G$33&gt;0,'Data Entry'!AR9/'Site Description'!$G$33,"NO TRANSECT")</f>
        <v>0</v>
      </c>
      <c r="AS12" s="81">
        <f>IF('Site Description'!$G$33&gt;0,'Data Entry'!AS9/'Site Description'!$G$33,"NO TRANSECT")</f>
        <v>0</v>
      </c>
      <c r="AT12" s="81">
        <f>IF('Site Description'!$G$33&gt;0,'Data Entry'!AT9/'Site Description'!$G$33,"NO TRANSECT")</f>
        <v>0</v>
      </c>
      <c r="AU12" s="81">
        <f>IF('Site Description'!$G$33&gt;0,'Data Entry'!AU9/'Site Description'!$G$33,"NO TRANSECT")</f>
        <v>0</v>
      </c>
      <c r="AV12" s="81">
        <f>IF('Site Description'!$G$33&gt;0,'Data Entry'!AV9/'Site Description'!$G$33,"NO TRANSECT")</f>
        <v>0</v>
      </c>
      <c r="AW12" s="82">
        <f>IF('Site Description'!$G$33&gt;0,'Data Entry'!AW9/'Site Description'!$G$33,"NO TRANSECT")</f>
        <v>0</v>
      </c>
      <c r="AX12" s="203">
        <f>IF('Site Description'!$H$33&gt;0,'Data Entry'!AX9/'Site Description'!$H$33,"NO TRANSECT")</f>
        <v>0</v>
      </c>
      <c r="AY12" s="81">
        <f>IF('Site Description'!$H$33&gt;0,'Data Entry'!AY9/'Site Description'!$H$33,"NO TRANSECT")</f>
        <v>0</v>
      </c>
      <c r="AZ12" s="81">
        <f>IF('Site Description'!$H$33&gt;0,'Data Entry'!AZ9/'Site Description'!$H$33,"NO TRANSECT")</f>
        <v>0</v>
      </c>
      <c r="BA12" s="81">
        <f>IF('Site Description'!$H$33&gt;0,'Data Entry'!BA9/'Site Description'!$H$33,"NO TRANSECT")</f>
        <v>0</v>
      </c>
      <c r="BB12" s="81">
        <f>IF('Site Description'!$H$33&gt;0,'Data Entry'!BB9/'Site Description'!$H$33,"NO TRANSECT")</f>
        <v>0</v>
      </c>
      <c r="BC12" s="81">
        <f>IF('Site Description'!$H$33&gt;0,'Data Entry'!BC9/'Site Description'!$H$33,"NO TRANSECT")</f>
        <v>0</v>
      </c>
      <c r="BD12" s="81">
        <f>IF('Site Description'!$H$33&gt;0,'Data Entry'!BD9/'Site Description'!$H$33,"NO TRANSECT")</f>
        <v>0</v>
      </c>
      <c r="BE12" s="82">
        <f>IF('Site Description'!$H$33&gt;0,'Data Entry'!BE9/'Site Description'!$H$33,"NO TRANSECT")</f>
        <v>0</v>
      </c>
      <c r="BF12" s="203">
        <f>IF('Site Description'!$I$33&gt;0,'Data Entry'!BF9/'Site Description'!$I$33,"NO TRANSECT")</f>
        <v>0</v>
      </c>
      <c r="BG12" s="81">
        <f>IF('Site Description'!$I$33&gt;0,'Data Entry'!BG9/'Site Description'!$I$33,"NO TRANSECT")</f>
        <v>0</v>
      </c>
      <c r="BH12" s="81">
        <f>IF('Site Description'!$I$33&gt;0,'Data Entry'!BH9/'Site Description'!$I$33,"NO TRANSECT")</f>
        <v>0</v>
      </c>
      <c r="BI12" s="81">
        <f>IF('Site Description'!$I$33&gt;0,'Data Entry'!BI9/'Site Description'!$I$33,"NO TRANSECT")</f>
        <v>0</v>
      </c>
      <c r="BJ12" s="81">
        <f>IF('Site Description'!$I$33&gt;0,'Data Entry'!BJ9/'Site Description'!$I$33,"NO TRANSECT")</f>
        <v>0</v>
      </c>
      <c r="BK12" s="81">
        <f>IF('Site Description'!$I$33&gt;0,'Data Entry'!BK9/'Site Description'!$I$33,"NO TRANSECT")</f>
        <v>0</v>
      </c>
      <c r="BL12" s="81">
        <f>IF('Site Description'!$I$33&gt;0,'Data Entry'!BL9/'Site Description'!$I$33,"NO TRANSECT")</f>
        <v>0</v>
      </c>
      <c r="BM12" s="82">
        <f>IF('Site Description'!$I$33&gt;0,'Data Entry'!BM9/'Site Description'!$I$33,"NO TRANSECT")</f>
        <v>0</v>
      </c>
      <c r="BN12" s="203">
        <f>IF('Site Description'!$J$33&gt;0,'Data Entry'!BN9/'Site Description'!$J$33,"NO TRANSECT")</f>
        <v>0</v>
      </c>
      <c r="BO12" s="81">
        <f>IF('Site Description'!$J$33&gt;0,'Data Entry'!BO9/'Site Description'!$J$33,"NO TRANSECT")</f>
        <v>0</v>
      </c>
      <c r="BP12" s="81">
        <f>IF('Site Description'!$J$33&gt;0,'Data Entry'!BP9/'Site Description'!$J$33,"NO TRANSECT")</f>
        <v>0</v>
      </c>
      <c r="BQ12" s="81">
        <f>IF('Site Description'!$J$33&gt;0,'Data Entry'!BQ9/'Site Description'!$J$33,"NO TRANSECT")</f>
        <v>0</v>
      </c>
      <c r="BR12" s="81">
        <f>IF('Site Description'!$J$33&gt;0,'Data Entry'!BR9/'Site Description'!$J$33,"NO TRANSECT")</f>
        <v>0</v>
      </c>
      <c r="BS12" s="81">
        <f>IF('Site Description'!$J$33&gt;0,'Data Entry'!BS9/'Site Description'!$J$33,"NO TRANSECT")</f>
        <v>0</v>
      </c>
      <c r="BT12" s="81">
        <f>IF('Site Description'!$J$33&gt;0,'Data Entry'!BT9/'Site Description'!$J$33,"NO TRANSECT")</f>
        <v>0</v>
      </c>
      <c r="BU12" s="82">
        <f>IF('Site Description'!$J$33&gt;0,'Data Entry'!BU9/'Site Description'!$J$33,"NO TRANSECT")</f>
        <v>0</v>
      </c>
      <c r="BV12" s="203">
        <f>IF('Site Description'!$K$33&gt;0,'Data Entry'!BV9/'Site Description'!$K$33,"NO TRANSECT")</f>
        <v>0</v>
      </c>
      <c r="BW12" s="81">
        <f>IF('Site Description'!$K$33&gt;0,'Data Entry'!BW9/'Site Description'!$K$33,"NO TRANSECT")</f>
        <v>0</v>
      </c>
      <c r="BX12" s="81">
        <f>IF('Site Description'!$K$33&gt;0,'Data Entry'!BX9/'Site Description'!$K$33,"NO TRANSECT")</f>
        <v>0</v>
      </c>
      <c r="BY12" s="81">
        <f>IF('Site Description'!$K$33&gt;0,'Data Entry'!BY9/'Site Description'!$K$33,"NO TRANSECT")</f>
        <v>0</v>
      </c>
      <c r="BZ12" s="81">
        <f>IF('Site Description'!$K$33&gt;0,'Data Entry'!BZ9/'Site Description'!$K$33,"NO TRANSECT")</f>
        <v>0</v>
      </c>
      <c r="CA12" s="81">
        <f>IF('Site Description'!$K$33&gt;0,'Data Entry'!CA9/'Site Description'!$K$33,"NO TRANSECT")</f>
        <v>0</v>
      </c>
      <c r="CB12" s="81">
        <f>IF('Site Description'!$K$33&gt;0,'Data Entry'!CB9/'Site Description'!$K$33,"NO TRANSECT")</f>
        <v>0</v>
      </c>
      <c r="CC12" s="82">
        <f>IF('Site Description'!$K$33&gt;0,'Data Entry'!CC9/'Site Description'!$K$33,"NO TRANSECT")</f>
        <v>0</v>
      </c>
    </row>
    <row r="13" spans="1:81" ht="15">
      <c r="A13" s="157" t="s">
        <v>9</v>
      </c>
      <c r="B13" s="137">
        <f>IF('Site Description'!$B$33&gt;0,'Data Entry'!B10/'Site Description'!$B$33,"NO TRANSECT")</f>
        <v>0</v>
      </c>
      <c r="C13" s="118">
        <f>IF('Site Description'!$B$33&gt;0,'Data Entry'!C10/'Site Description'!$B$33,"NO TRANSECT")</f>
        <v>0</v>
      </c>
      <c r="D13" s="118">
        <f>IF('Site Description'!$B$33&gt;0,'Data Entry'!D10/'Site Description'!$B$33,"NO TRANSECT")</f>
        <v>0</v>
      </c>
      <c r="E13" s="118">
        <f>IF('Site Description'!$B$33&gt;0,'Data Entry'!E10/'Site Description'!$B$33,"NO TRANSECT")</f>
        <v>0</v>
      </c>
      <c r="F13" s="118">
        <f>IF('Site Description'!$B$33&gt;0,'Data Entry'!F10/'Site Description'!$B$33,"NO TRANSECT")</f>
        <v>0</v>
      </c>
      <c r="G13" s="118">
        <f>IF('Site Description'!$B$33&gt;0,'Data Entry'!G10/'Site Description'!$B$33,"NO TRANSECT")</f>
        <v>0</v>
      </c>
      <c r="H13" s="118">
        <f>IF('Site Description'!$B$33&gt;0,'Data Entry'!H10/'Site Description'!$B$33,"NO TRANSECT")</f>
        <v>0</v>
      </c>
      <c r="I13" s="119">
        <f>IF('Site Description'!$B$33&gt;0,'Data Entry'!I10/'Site Description'!$B$33,"NO TRANSECT")</f>
        <v>0</v>
      </c>
      <c r="J13" s="137">
        <f>IF('Site Description'!$C$33&gt;0,'Data Entry'!J10/'Site Description'!$C$33,"NO TRANSECT")</f>
        <v>0</v>
      </c>
      <c r="K13" s="118">
        <f>IF('Site Description'!$C$33&gt;0,'Data Entry'!K10/'Site Description'!$C$33,"NO TRANSECT")</f>
        <v>0</v>
      </c>
      <c r="L13" s="118">
        <f>IF('Site Description'!$C$33&gt;0,'Data Entry'!L10/'Site Description'!$C$33,"NO TRANSECT")</f>
        <v>0</v>
      </c>
      <c r="M13" s="118">
        <f>IF('Site Description'!$C$33&gt;0,'Data Entry'!M10/'Site Description'!$C$33,"NO TRANSECT")</f>
        <v>0</v>
      </c>
      <c r="N13" s="118">
        <f>IF('Site Description'!$C$33&gt;0,'Data Entry'!N10/'Site Description'!$C$33,"NO TRANSECT")</f>
        <v>0</v>
      </c>
      <c r="O13" s="118">
        <f>IF('Site Description'!$C$33&gt;0,'Data Entry'!O10/'Site Description'!$C$33,"NO TRANSECT")</f>
        <v>0</v>
      </c>
      <c r="P13" s="118">
        <f>IF('Site Description'!$C$33&gt;0,'Data Entry'!P10/'Site Description'!$C$33,"NO TRANSECT")</f>
        <v>0</v>
      </c>
      <c r="Q13" s="119">
        <f>IF('Site Description'!$C$33&gt;0,'Data Entry'!Q10/'Site Description'!$C$33,"NO TRANSECT")</f>
        <v>0</v>
      </c>
      <c r="R13" s="137">
        <f>IF('Site Description'!$D$33&gt;0,'Data Entry'!R10/'Site Description'!$D$33,"NO TRANSECT")</f>
        <v>0</v>
      </c>
      <c r="S13" s="118">
        <f>IF('Site Description'!$D$33&gt;0,'Data Entry'!S10/'Site Description'!$D$33,"NO TRANSECT")</f>
        <v>0</v>
      </c>
      <c r="T13" s="118">
        <f>IF('Site Description'!$D$33&gt;0,'Data Entry'!T10/'Site Description'!$D$33,"NO TRANSECT")</f>
        <v>0</v>
      </c>
      <c r="U13" s="118">
        <f>IF('Site Description'!$D$33&gt;0,'Data Entry'!U10/'Site Description'!$D$33,"NO TRANSECT")</f>
        <v>0</v>
      </c>
      <c r="V13" s="118">
        <f>IF('Site Description'!$D$33&gt;0,'Data Entry'!V10/'Site Description'!$D$33,"NO TRANSECT")</f>
        <v>0</v>
      </c>
      <c r="W13" s="118">
        <f>IF('Site Description'!$D$33&gt;0,'Data Entry'!W10/'Site Description'!$D$33,"NO TRANSECT")</f>
        <v>0</v>
      </c>
      <c r="X13" s="118">
        <f>IF('Site Description'!$D$33&gt;0,'Data Entry'!X10/'Site Description'!$D$33,"NO TRANSECT")</f>
        <v>0</v>
      </c>
      <c r="Y13" s="119">
        <f>IF('Site Description'!$D$33&gt;0,'Data Entry'!Y10/'Site Description'!$D$33,"NO TRANSECT")</f>
        <v>0</v>
      </c>
      <c r="Z13" s="137">
        <f>IF('Site Description'!$E$33&gt;0,'Data Entry'!Z10/'Site Description'!$E$33,"NO TRANSECT")</f>
        <v>0</v>
      </c>
      <c r="AA13" s="118">
        <f>IF('Site Description'!$E$33&gt;0,'Data Entry'!AA10/'Site Description'!$E$33,"NO TRANSECT")</f>
        <v>0</v>
      </c>
      <c r="AB13" s="118">
        <f>IF('Site Description'!$E$33&gt;0,'Data Entry'!AB10/'Site Description'!$E$33,"NO TRANSECT")</f>
        <v>0</v>
      </c>
      <c r="AC13" s="118">
        <f>IF('Site Description'!$E$33&gt;0,'Data Entry'!AC10/'Site Description'!$E$33,"NO TRANSECT")</f>
        <v>0</v>
      </c>
      <c r="AD13" s="118">
        <f>IF('Site Description'!$E$33&gt;0,'Data Entry'!AD10/'Site Description'!$E$33,"NO TRANSECT")</f>
        <v>0</v>
      </c>
      <c r="AE13" s="118">
        <f>IF('Site Description'!$E$33&gt;0,'Data Entry'!AE10/'Site Description'!$E$33,"NO TRANSECT")</f>
        <v>0</v>
      </c>
      <c r="AF13" s="118">
        <f>IF('Site Description'!$E$33&gt;0,'Data Entry'!AF10/'Site Description'!$E$33,"NO TRANSECT")</f>
        <v>0</v>
      </c>
      <c r="AG13" s="119">
        <f>IF('Site Description'!$E$33&gt;0,'Data Entry'!AG10/'Site Description'!$E$33,"NO TRANSECT")</f>
        <v>0</v>
      </c>
      <c r="AH13" s="137">
        <f>IF('Site Description'!$F$33&gt;0,'Data Entry'!AH10/'Site Description'!$F$33,"NO TRANSECT")</f>
        <v>0</v>
      </c>
      <c r="AI13" s="118">
        <f>IF('Site Description'!$F$33&gt;0,'Data Entry'!AI10/'Site Description'!$F$33,"NO TRANSECT")</f>
        <v>0</v>
      </c>
      <c r="AJ13" s="118">
        <f>IF('Site Description'!$F$33&gt;0,'Data Entry'!AJ10/'Site Description'!$F$33,"NO TRANSECT")</f>
        <v>0</v>
      </c>
      <c r="AK13" s="118">
        <f>IF('Site Description'!$F$33&gt;0,'Data Entry'!AK10/'Site Description'!$F$33,"NO TRANSECT")</f>
        <v>0</v>
      </c>
      <c r="AL13" s="118">
        <f>IF('Site Description'!$F$33&gt;0,'Data Entry'!AL10/'Site Description'!$F$33,"NO TRANSECT")</f>
        <v>0</v>
      </c>
      <c r="AM13" s="118">
        <f>IF('Site Description'!$F$33&gt;0,'Data Entry'!AM10/'Site Description'!$F$33,"NO TRANSECT")</f>
        <v>0</v>
      </c>
      <c r="AN13" s="118">
        <f>IF('Site Description'!$F$33&gt;0,'Data Entry'!AN10/'Site Description'!$F$33,"NO TRANSECT")</f>
        <v>0</v>
      </c>
      <c r="AO13" s="119">
        <f>IF('Site Description'!$F$33&gt;0,'Data Entry'!AO10/'Site Description'!$F$33,"NO TRANSECT")</f>
        <v>0</v>
      </c>
      <c r="AP13" s="137">
        <f>IF('Site Description'!$G$33&gt;0,'Data Entry'!AP10/'Site Description'!$G$33,"NO TRANSECT")</f>
        <v>0</v>
      </c>
      <c r="AQ13" s="118">
        <f>IF('Site Description'!$G$33&gt;0,'Data Entry'!AQ10/'Site Description'!$G$33,"NO TRANSECT")</f>
        <v>0</v>
      </c>
      <c r="AR13" s="118">
        <f>IF('Site Description'!$G$33&gt;0,'Data Entry'!AR10/'Site Description'!$G$33,"NO TRANSECT")</f>
        <v>0</v>
      </c>
      <c r="AS13" s="118">
        <f>IF('Site Description'!$G$33&gt;0,'Data Entry'!AS10/'Site Description'!$G$33,"NO TRANSECT")</f>
        <v>0</v>
      </c>
      <c r="AT13" s="118">
        <f>IF('Site Description'!$G$33&gt;0,'Data Entry'!AT10/'Site Description'!$G$33,"NO TRANSECT")</f>
        <v>0</v>
      </c>
      <c r="AU13" s="118">
        <f>IF('Site Description'!$G$33&gt;0,'Data Entry'!AU10/'Site Description'!$G$33,"NO TRANSECT")</f>
        <v>0</v>
      </c>
      <c r="AV13" s="118">
        <f>IF('Site Description'!$G$33&gt;0,'Data Entry'!AV10/'Site Description'!$G$33,"NO TRANSECT")</f>
        <v>0</v>
      </c>
      <c r="AW13" s="119">
        <f>IF('Site Description'!$G$33&gt;0,'Data Entry'!AW10/'Site Description'!$G$33,"NO TRANSECT")</f>
        <v>0</v>
      </c>
      <c r="AX13" s="137">
        <f>IF('Site Description'!$H$33&gt;0,'Data Entry'!AX10/'Site Description'!$H$33,"NO TRANSECT")</f>
        <v>0</v>
      </c>
      <c r="AY13" s="118">
        <f>IF('Site Description'!$H$33&gt;0,'Data Entry'!AY10/'Site Description'!$H$33,"NO TRANSECT")</f>
        <v>0</v>
      </c>
      <c r="AZ13" s="118">
        <f>IF('Site Description'!$H$33&gt;0,'Data Entry'!AZ10/'Site Description'!$H$33,"NO TRANSECT")</f>
        <v>0</v>
      </c>
      <c r="BA13" s="118">
        <f>IF('Site Description'!$H$33&gt;0,'Data Entry'!BA10/'Site Description'!$H$33,"NO TRANSECT")</f>
        <v>0</v>
      </c>
      <c r="BB13" s="118">
        <f>IF('Site Description'!$H$33&gt;0,'Data Entry'!BB10/'Site Description'!$H$33,"NO TRANSECT")</f>
        <v>0</v>
      </c>
      <c r="BC13" s="118">
        <f>IF('Site Description'!$H$33&gt;0,'Data Entry'!BC10/'Site Description'!$H$33,"NO TRANSECT")</f>
        <v>0</v>
      </c>
      <c r="BD13" s="118">
        <f>IF('Site Description'!$H$33&gt;0,'Data Entry'!BD10/'Site Description'!$H$33,"NO TRANSECT")</f>
        <v>0</v>
      </c>
      <c r="BE13" s="119">
        <f>IF('Site Description'!$H$33&gt;0,'Data Entry'!BE10/'Site Description'!$H$33,"NO TRANSECT")</f>
        <v>0</v>
      </c>
      <c r="BF13" s="137">
        <f>IF('Site Description'!$I$33&gt;0,'Data Entry'!BF10/'Site Description'!$I$33,"NO TRANSECT")</f>
        <v>0</v>
      </c>
      <c r="BG13" s="118">
        <f>IF('Site Description'!$I$33&gt;0,'Data Entry'!BG10/'Site Description'!$I$33,"NO TRANSECT")</f>
        <v>0</v>
      </c>
      <c r="BH13" s="118">
        <f>IF('Site Description'!$I$33&gt;0,'Data Entry'!BH10/'Site Description'!$I$33,"NO TRANSECT")</f>
        <v>0</v>
      </c>
      <c r="BI13" s="118">
        <f>IF('Site Description'!$I$33&gt;0,'Data Entry'!BI10/'Site Description'!$I$33,"NO TRANSECT")</f>
        <v>0</v>
      </c>
      <c r="BJ13" s="118">
        <f>IF('Site Description'!$I$33&gt;0,'Data Entry'!BJ10/'Site Description'!$I$33,"NO TRANSECT")</f>
        <v>0</v>
      </c>
      <c r="BK13" s="118">
        <f>IF('Site Description'!$I$33&gt;0,'Data Entry'!BK10/'Site Description'!$I$33,"NO TRANSECT")</f>
        <v>0</v>
      </c>
      <c r="BL13" s="118">
        <f>IF('Site Description'!$I$33&gt;0,'Data Entry'!BL10/'Site Description'!$I$33,"NO TRANSECT")</f>
        <v>0</v>
      </c>
      <c r="BM13" s="119">
        <f>IF('Site Description'!$I$33&gt;0,'Data Entry'!BM10/'Site Description'!$I$33,"NO TRANSECT")</f>
        <v>0</v>
      </c>
      <c r="BN13" s="137">
        <f>IF('Site Description'!$J$33&gt;0,'Data Entry'!BN10/'Site Description'!$J$33,"NO TRANSECT")</f>
        <v>0</v>
      </c>
      <c r="BO13" s="118">
        <f>IF('Site Description'!$J$33&gt;0,'Data Entry'!BO10/'Site Description'!$J$33,"NO TRANSECT")</f>
        <v>0</v>
      </c>
      <c r="BP13" s="118">
        <f>IF('Site Description'!$J$33&gt;0,'Data Entry'!BP10/'Site Description'!$J$33,"NO TRANSECT")</f>
        <v>0</v>
      </c>
      <c r="BQ13" s="118">
        <f>IF('Site Description'!$J$33&gt;0,'Data Entry'!BQ10/'Site Description'!$J$33,"NO TRANSECT")</f>
        <v>0</v>
      </c>
      <c r="BR13" s="118">
        <f>IF('Site Description'!$J$33&gt;0,'Data Entry'!BR10/'Site Description'!$J$33,"NO TRANSECT")</f>
        <v>0</v>
      </c>
      <c r="BS13" s="118">
        <f>IF('Site Description'!$J$33&gt;0,'Data Entry'!BS10/'Site Description'!$J$33,"NO TRANSECT")</f>
        <v>0</v>
      </c>
      <c r="BT13" s="118">
        <f>IF('Site Description'!$J$33&gt;0,'Data Entry'!BT10/'Site Description'!$J$33,"NO TRANSECT")</f>
        <v>0</v>
      </c>
      <c r="BU13" s="119">
        <f>IF('Site Description'!$J$33&gt;0,'Data Entry'!BU10/'Site Description'!$J$33,"NO TRANSECT")</f>
        <v>0</v>
      </c>
      <c r="BV13" s="137">
        <f>IF('Site Description'!$K$33&gt;0,'Data Entry'!BV10/'Site Description'!$K$33,"NO TRANSECT")</f>
        <v>0</v>
      </c>
      <c r="BW13" s="118">
        <f>IF('Site Description'!$K$33&gt;0,'Data Entry'!BW10/'Site Description'!$K$33,"NO TRANSECT")</f>
        <v>0</v>
      </c>
      <c r="BX13" s="118">
        <f>IF('Site Description'!$K$33&gt;0,'Data Entry'!BX10/'Site Description'!$K$33,"NO TRANSECT")</f>
        <v>0</v>
      </c>
      <c r="BY13" s="118">
        <f>IF('Site Description'!$K$33&gt;0,'Data Entry'!BY10/'Site Description'!$K$33,"NO TRANSECT")</f>
        <v>0</v>
      </c>
      <c r="BZ13" s="118">
        <f>IF('Site Description'!$K$33&gt;0,'Data Entry'!BZ10/'Site Description'!$K$33,"NO TRANSECT")</f>
        <v>0</v>
      </c>
      <c r="CA13" s="118">
        <f>IF('Site Description'!$K$33&gt;0,'Data Entry'!CA10/'Site Description'!$K$33,"NO TRANSECT")</f>
        <v>0</v>
      </c>
      <c r="CB13" s="118">
        <f>IF('Site Description'!$K$33&gt;0,'Data Entry'!CB10/'Site Description'!$K$33,"NO TRANSECT")</f>
        <v>0</v>
      </c>
      <c r="CC13" s="119">
        <f>IF('Site Description'!$K$33&gt;0,'Data Entry'!CC10/'Site Description'!$K$33,"NO TRANSECT")</f>
        <v>0</v>
      </c>
    </row>
    <row r="14" spans="1:81" ht="15">
      <c r="A14" s="157" t="s">
        <v>10</v>
      </c>
      <c r="B14" s="137">
        <f>IF('Site Description'!$B$33&gt;0,'Data Entry'!B11/'Site Description'!$B$33,"NO TRANSECT")</f>
        <v>0</v>
      </c>
      <c r="C14" s="118">
        <f>IF('Site Description'!$B$33&gt;0,'Data Entry'!C11/'Site Description'!$B$33,"NO TRANSECT")</f>
        <v>0</v>
      </c>
      <c r="D14" s="118">
        <f>IF('Site Description'!$B$33&gt;0,'Data Entry'!D11/'Site Description'!$B$33,"NO TRANSECT")</f>
        <v>0</v>
      </c>
      <c r="E14" s="118">
        <f>IF('Site Description'!$B$33&gt;0,'Data Entry'!E11/'Site Description'!$B$33,"NO TRANSECT")</f>
        <v>0</v>
      </c>
      <c r="F14" s="118">
        <f>IF('Site Description'!$B$33&gt;0,'Data Entry'!F11/'Site Description'!$B$33,"NO TRANSECT")</f>
        <v>0</v>
      </c>
      <c r="G14" s="118">
        <f>IF('Site Description'!$B$33&gt;0,'Data Entry'!G11/'Site Description'!$B$33,"NO TRANSECT")</f>
        <v>0</v>
      </c>
      <c r="H14" s="118">
        <f>IF('Site Description'!$B$33&gt;0,'Data Entry'!H11/'Site Description'!$B$33,"NO TRANSECT")</f>
        <v>0</v>
      </c>
      <c r="I14" s="119">
        <f>IF('Site Description'!$B$33&gt;0,'Data Entry'!I11/'Site Description'!$B$33,"NO TRANSECT")</f>
        <v>0</v>
      </c>
      <c r="J14" s="137">
        <f>IF('Site Description'!$C$33&gt;0,'Data Entry'!J11/'Site Description'!$C$33,"NO TRANSECT")</f>
        <v>0</v>
      </c>
      <c r="K14" s="118">
        <f>IF('Site Description'!$C$33&gt;0,'Data Entry'!K11/'Site Description'!$C$33,"NO TRANSECT")</f>
        <v>0</v>
      </c>
      <c r="L14" s="118">
        <f>IF('Site Description'!$C$33&gt;0,'Data Entry'!L11/'Site Description'!$C$33,"NO TRANSECT")</f>
        <v>0</v>
      </c>
      <c r="M14" s="118">
        <f>IF('Site Description'!$C$33&gt;0,'Data Entry'!M11/'Site Description'!$C$33,"NO TRANSECT")</f>
        <v>0</v>
      </c>
      <c r="N14" s="118">
        <f>IF('Site Description'!$C$33&gt;0,'Data Entry'!N11/'Site Description'!$C$33,"NO TRANSECT")</f>
        <v>0</v>
      </c>
      <c r="O14" s="118">
        <f>IF('Site Description'!$C$33&gt;0,'Data Entry'!O11/'Site Description'!$C$33,"NO TRANSECT")</f>
        <v>0</v>
      </c>
      <c r="P14" s="118">
        <f>IF('Site Description'!$C$33&gt;0,'Data Entry'!P11/'Site Description'!$C$33,"NO TRANSECT")</f>
        <v>0</v>
      </c>
      <c r="Q14" s="119">
        <f>IF('Site Description'!$C$33&gt;0,'Data Entry'!Q11/'Site Description'!$C$33,"NO TRANSECT")</f>
        <v>0</v>
      </c>
      <c r="R14" s="137">
        <f>IF('Site Description'!$D$33&gt;0,'Data Entry'!R11/'Site Description'!$D$33,"NO TRANSECT")</f>
        <v>0</v>
      </c>
      <c r="S14" s="118">
        <f>IF('Site Description'!$D$33&gt;0,'Data Entry'!S11/'Site Description'!$D$33,"NO TRANSECT")</f>
        <v>0</v>
      </c>
      <c r="T14" s="118">
        <f>IF('Site Description'!$D$33&gt;0,'Data Entry'!T11/'Site Description'!$D$33,"NO TRANSECT")</f>
        <v>0</v>
      </c>
      <c r="U14" s="118">
        <f>IF('Site Description'!$D$33&gt;0,'Data Entry'!U11/'Site Description'!$D$33,"NO TRANSECT")</f>
        <v>0</v>
      </c>
      <c r="V14" s="118">
        <f>IF('Site Description'!$D$33&gt;0,'Data Entry'!V11/'Site Description'!$D$33,"NO TRANSECT")</f>
        <v>0</v>
      </c>
      <c r="W14" s="118">
        <f>IF('Site Description'!$D$33&gt;0,'Data Entry'!W11/'Site Description'!$D$33,"NO TRANSECT")</f>
        <v>0</v>
      </c>
      <c r="X14" s="118">
        <f>IF('Site Description'!$D$33&gt;0,'Data Entry'!X11/'Site Description'!$D$33,"NO TRANSECT")</f>
        <v>0</v>
      </c>
      <c r="Y14" s="119">
        <f>IF('Site Description'!$D$33&gt;0,'Data Entry'!Y11/'Site Description'!$D$33,"NO TRANSECT")</f>
        <v>0</v>
      </c>
      <c r="Z14" s="137">
        <f>IF('Site Description'!$E$33&gt;0,'Data Entry'!Z11/'Site Description'!$E$33,"NO TRANSECT")</f>
        <v>0</v>
      </c>
      <c r="AA14" s="118">
        <f>IF('Site Description'!$E$33&gt;0,'Data Entry'!AA11/'Site Description'!$E$33,"NO TRANSECT")</f>
        <v>0</v>
      </c>
      <c r="AB14" s="118">
        <f>IF('Site Description'!$E$33&gt;0,'Data Entry'!AB11/'Site Description'!$E$33,"NO TRANSECT")</f>
        <v>0</v>
      </c>
      <c r="AC14" s="118">
        <f>IF('Site Description'!$E$33&gt;0,'Data Entry'!AC11/'Site Description'!$E$33,"NO TRANSECT")</f>
        <v>0</v>
      </c>
      <c r="AD14" s="118">
        <f>IF('Site Description'!$E$33&gt;0,'Data Entry'!AD11/'Site Description'!$E$33,"NO TRANSECT")</f>
        <v>0</v>
      </c>
      <c r="AE14" s="118">
        <f>IF('Site Description'!$E$33&gt;0,'Data Entry'!AE11/'Site Description'!$E$33,"NO TRANSECT")</f>
        <v>0</v>
      </c>
      <c r="AF14" s="118">
        <f>IF('Site Description'!$E$33&gt;0,'Data Entry'!AF11/'Site Description'!$E$33,"NO TRANSECT")</f>
        <v>0</v>
      </c>
      <c r="AG14" s="119">
        <f>IF('Site Description'!$E$33&gt;0,'Data Entry'!AG11/'Site Description'!$E$33,"NO TRANSECT")</f>
        <v>0</v>
      </c>
      <c r="AH14" s="137">
        <f>IF('Site Description'!$F$33&gt;0,'Data Entry'!AH11/'Site Description'!$F$33,"NO TRANSECT")</f>
        <v>0</v>
      </c>
      <c r="AI14" s="118">
        <f>IF('Site Description'!$F$33&gt;0,'Data Entry'!AI11/'Site Description'!$F$33,"NO TRANSECT")</f>
        <v>0</v>
      </c>
      <c r="AJ14" s="118">
        <f>IF('Site Description'!$F$33&gt;0,'Data Entry'!AJ11/'Site Description'!$F$33,"NO TRANSECT")</f>
        <v>0</v>
      </c>
      <c r="AK14" s="118">
        <f>IF('Site Description'!$F$33&gt;0,'Data Entry'!AK11/'Site Description'!$F$33,"NO TRANSECT")</f>
        <v>0</v>
      </c>
      <c r="AL14" s="118">
        <f>IF('Site Description'!$F$33&gt;0,'Data Entry'!AL11/'Site Description'!$F$33,"NO TRANSECT")</f>
        <v>0</v>
      </c>
      <c r="AM14" s="118">
        <f>IF('Site Description'!$F$33&gt;0,'Data Entry'!AM11/'Site Description'!$F$33,"NO TRANSECT")</f>
        <v>0</v>
      </c>
      <c r="AN14" s="118">
        <f>IF('Site Description'!$F$33&gt;0,'Data Entry'!AN11/'Site Description'!$F$33,"NO TRANSECT")</f>
        <v>0</v>
      </c>
      <c r="AO14" s="119">
        <f>IF('Site Description'!$F$33&gt;0,'Data Entry'!AO11/'Site Description'!$F$33,"NO TRANSECT")</f>
        <v>0</v>
      </c>
      <c r="AP14" s="137">
        <f>IF('Site Description'!$G$33&gt;0,'Data Entry'!AP11/'Site Description'!$G$33,"NO TRANSECT")</f>
        <v>0</v>
      </c>
      <c r="AQ14" s="118">
        <f>IF('Site Description'!$G$33&gt;0,'Data Entry'!AQ11/'Site Description'!$G$33,"NO TRANSECT")</f>
        <v>0</v>
      </c>
      <c r="AR14" s="118">
        <f>IF('Site Description'!$G$33&gt;0,'Data Entry'!AR11/'Site Description'!$G$33,"NO TRANSECT")</f>
        <v>0</v>
      </c>
      <c r="AS14" s="118">
        <f>IF('Site Description'!$G$33&gt;0,'Data Entry'!AS11/'Site Description'!$G$33,"NO TRANSECT")</f>
        <v>0</v>
      </c>
      <c r="AT14" s="118">
        <f>IF('Site Description'!$G$33&gt;0,'Data Entry'!AT11/'Site Description'!$G$33,"NO TRANSECT")</f>
        <v>0</v>
      </c>
      <c r="AU14" s="118">
        <f>IF('Site Description'!$G$33&gt;0,'Data Entry'!AU11/'Site Description'!$G$33,"NO TRANSECT")</f>
        <v>0</v>
      </c>
      <c r="AV14" s="118">
        <f>IF('Site Description'!$G$33&gt;0,'Data Entry'!AV11/'Site Description'!$G$33,"NO TRANSECT")</f>
        <v>0</v>
      </c>
      <c r="AW14" s="119">
        <f>IF('Site Description'!$G$33&gt;0,'Data Entry'!AW11/'Site Description'!$G$33,"NO TRANSECT")</f>
        <v>0</v>
      </c>
      <c r="AX14" s="137">
        <f>IF('Site Description'!$H$33&gt;0,'Data Entry'!AX11/'Site Description'!$H$33,"NO TRANSECT")</f>
        <v>0</v>
      </c>
      <c r="AY14" s="118">
        <f>IF('Site Description'!$H$33&gt;0,'Data Entry'!AY11/'Site Description'!$H$33,"NO TRANSECT")</f>
        <v>0</v>
      </c>
      <c r="AZ14" s="118">
        <f>IF('Site Description'!$H$33&gt;0,'Data Entry'!AZ11/'Site Description'!$H$33,"NO TRANSECT")</f>
        <v>0</v>
      </c>
      <c r="BA14" s="118">
        <f>IF('Site Description'!$H$33&gt;0,'Data Entry'!BA11/'Site Description'!$H$33,"NO TRANSECT")</f>
        <v>0</v>
      </c>
      <c r="BB14" s="118">
        <f>IF('Site Description'!$H$33&gt;0,'Data Entry'!BB11/'Site Description'!$H$33,"NO TRANSECT")</f>
        <v>0</v>
      </c>
      <c r="BC14" s="118">
        <f>IF('Site Description'!$H$33&gt;0,'Data Entry'!BC11/'Site Description'!$H$33,"NO TRANSECT")</f>
        <v>0</v>
      </c>
      <c r="BD14" s="118">
        <f>IF('Site Description'!$H$33&gt;0,'Data Entry'!BD11/'Site Description'!$H$33,"NO TRANSECT")</f>
        <v>0</v>
      </c>
      <c r="BE14" s="119">
        <f>IF('Site Description'!$H$33&gt;0,'Data Entry'!BE11/'Site Description'!$H$33,"NO TRANSECT")</f>
        <v>0</v>
      </c>
      <c r="BF14" s="137">
        <f>IF('Site Description'!$I$33&gt;0,'Data Entry'!BF11/'Site Description'!$I$33,"NO TRANSECT")</f>
        <v>0</v>
      </c>
      <c r="BG14" s="118">
        <f>IF('Site Description'!$I$33&gt;0,'Data Entry'!BG11/'Site Description'!$I$33,"NO TRANSECT")</f>
        <v>0</v>
      </c>
      <c r="BH14" s="118">
        <f>IF('Site Description'!$I$33&gt;0,'Data Entry'!BH11/'Site Description'!$I$33,"NO TRANSECT")</f>
        <v>0</v>
      </c>
      <c r="BI14" s="118">
        <f>IF('Site Description'!$I$33&gt;0,'Data Entry'!BI11/'Site Description'!$I$33,"NO TRANSECT")</f>
        <v>0</v>
      </c>
      <c r="BJ14" s="118">
        <f>IF('Site Description'!$I$33&gt;0,'Data Entry'!BJ11/'Site Description'!$I$33,"NO TRANSECT")</f>
        <v>0</v>
      </c>
      <c r="BK14" s="118">
        <f>IF('Site Description'!$I$33&gt;0,'Data Entry'!BK11/'Site Description'!$I$33,"NO TRANSECT")</f>
        <v>0</v>
      </c>
      <c r="BL14" s="118">
        <f>IF('Site Description'!$I$33&gt;0,'Data Entry'!BL11/'Site Description'!$I$33,"NO TRANSECT")</f>
        <v>0</v>
      </c>
      <c r="BM14" s="119">
        <f>IF('Site Description'!$I$33&gt;0,'Data Entry'!BM11/'Site Description'!$I$33,"NO TRANSECT")</f>
        <v>0</v>
      </c>
      <c r="BN14" s="137">
        <f>IF('Site Description'!$J$33&gt;0,'Data Entry'!BN11/'Site Description'!$J$33,"NO TRANSECT")</f>
        <v>0</v>
      </c>
      <c r="BO14" s="118">
        <f>IF('Site Description'!$J$33&gt;0,'Data Entry'!BO11/'Site Description'!$J$33,"NO TRANSECT")</f>
        <v>0</v>
      </c>
      <c r="BP14" s="118">
        <f>IF('Site Description'!$J$33&gt;0,'Data Entry'!BP11/'Site Description'!$J$33,"NO TRANSECT")</f>
        <v>0</v>
      </c>
      <c r="BQ14" s="118">
        <f>IF('Site Description'!$J$33&gt;0,'Data Entry'!BQ11/'Site Description'!$J$33,"NO TRANSECT")</f>
        <v>0</v>
      </c>
      <c r="BR14" s="118">
        <f>IF('Site Description'!$J$33&gt;0,'Data Entry'!BR11/'Site Description'!$J$33,"NO TRANSECT")</f>
        <v>0</v>
      </c>
      <c r="BS14" s="118">
        <f>IF('Site Description'!$J$33&gt;0,'Data Entry'!BS11/'Site Description'!$J$33,"NO TRANSECT")</f>
        <v>0</v>
      </c>
      <c r="BT14" s="118">
        <f>IF('Site Description'!$J$33&gt;0,'Data Entry'!BT11/'Site Description'!$J$33,"NO TRANSECT")</f>
        <v>0</v>
      </c>
      <c r="BU14" s="119">
        <f>IF('Site Description'!$J$33&gt;0,'Data Entry'!BU11/'Site Description'!$J$33,"NO TRANSECT")</f>
        <v>0</v>
      </c>
      <c r="BV14" s="137">
        <f>IF('Site Description'!$K$33&gt;0,'Data Entry'!BV11/'Site Description'!$K$33,"NO TRANSECT")</f>
        <v>0</v>
      </c>
      <c r="BW14" s="118">
        <f>IF('Site Description'!$K$33&gt;0,'Data Entry'!BW11/'Site Description'!$K$33,"NO TRANSECT")</f>
        <v>0</v>
      </c>
      <c r="BX14" s="118">
        <f>IF('Site Description'!$K$33&gt;0,'Data Entry'!BX11/'Site Description'!$K$33,"NO TRANSECT")</f>
        <v>0</v>
      </c>
      <c r="BY14" s="118">
        <f>IF('Site Description'!$K$33&gt;0,'Data Entry'!BY11/'Site Description'!$K$33,"NO TRANSECT")</f>
        <v>0</v>
      </c>
      <c r="BZ14" s="118">
        <f>IF('Site Description'!$K$33&gt;0,'Data Entry'!BZ11/'Site Description'!$K$33,"NO TRANSECT")</f>
        <v>0</v>
      </c>
      <c r="CA14" s="118">
        <f>IF('Site Description'!$K$33&gt;0,'Data Entry'!CA11/'Site Description'!$K$33,"NO TRANSECT")</f>
        <v>0</v>
      </c>
      <c r="CB14" s="118">
        <f>IF('Site Description'!$K$33&gt;0,'Data Entry'!CB11/'Site Description'!$K$33,"NO TRANSECT")</f>
        <v>0</v>
      </c>
      <c r="CC14" s="119">
        <f>IF('Site Description'!$K$33&gt;0,'Data Entry'!CC11/'Site Description'!$K$33,"NO TRANSECT")</f>
        <v>0</v>
      </c>
    </row>
    <row r="15" spans="1:81" ht="15">
      <c r="A15" s="157" t="s">
        <v>11</v>
      </c>
      <c r="B15" s="137">
        <f>IF('Site Description'!$B$33&gt;0,'Data Entry'!B12/'Site Description'!$B$33,"NO TRANSECT")</f>
        <v>0</v>
      </c>
      <c r="C15" s="118">
        <f>IF('Site Description'!$B$33&gt;0,'Data Entry'!C12/'Site Description'!$B$33,"NO TRANSECT")</f>
        <v>0</v>
      </c>
      <c r="D15" s="118">
        <f>IF('Site Description'!$B$33&gt;0,'Data Entry'!D12/'Site Description'!$B$33,"NO TRANSECT")</f>
        <v>0</v>
      </c>
      <c r="E15" s="118">
        <f>IF('Site Description'!$B$33&gt;0,'Data Entry'!E12/'Site Description'!$B$33,"NO TRANSECT")</f>
        <v>0</v>
      </c>
      <c r="F15" s="118">
        <f>IF('Site Description'!$B$33&gt;0,'Data Entry'!F12/'Site Description'!$B$33,"NO TRANSECT")</f>
        <v>0</v>
      </c>
      <c r="G15" s="118">
        <f>IF('Site Description'!$B$33&gt;0,'Data Entry'!G12/'Site Description'!$B$33,"NO TRANSECT")</f>
        <v>0</v>
      </c>
      <c r="H15" s="118">
        <f>IF('Site Description'!$B$33&gt;0,'Data Entry'!H12/'Site Description'!$B$33,"NO TRANSECT")</f>
        <v>0</v>
      </c>
      <c r="I15" s="119">
        <f>IF('Site Description'!$B$33&gt;0,'Data Entry'!I12/'Site Description'!$B$33,"NO TRANSECT")</f>
        <v>0</v>
      </c>
      <c r="J15" s="137">
        <f>IF('Site Description'!$C$33&gt;0,'Data Entry'!J12/'Site Description'!$C$33,"NO TRANSECT")</f>
        <v>0</v>
      </c>
      <c r="K15" s="118">
        <f>IF('Site Description'!$C$33&gt;0,'Data Entry'!K12/'Site Description'!$C$33,"NO TRANSECT")</f>
        <v>0</v>
      </c>
      <c r="L15" s="118">
        <f>IF('Site Description'!$C$33&gt;0,'Data Entry'!L12/'Site Description'!$C$33,"NO TRANSECT")</f>
        <v>0</v>
      </c>
      <c r="M15" s="118">
        <f>IF('Site Description'!$C$33&gt;0,'Data Entry'!M12/'Site Description'!$C$33,"NO TRANSECT")</f>
        <v>0</v>
      </c>
      <c r="N15" s="118">
        <f>IF('Site Description'!$C$33&gt;0,'Data Entry'!N12/'Site Description'!$C$33,"NO TRANSECT")</f>
        <v>0</v>
      </c>
      <c r="O15" s="118">
        <f>IF('Site Description'!$C$33&gt;0,'Data Entry'!O12/'Site Description'!$C$33,"NO TRANSECT")</f>
        <v>0</v>
      </c>
      <c r="P15" s="118">
        <f>IF('Site Description'!$C$33&gt;0,'Data Entry'!P12/'Site Description'!$C$33,"NO TRANSECT")</f>
        <v>0</v>
      </c>
      <c r="Q15" s="119">
        <f>IF('Site Description'!$C$33&gt;0,'Data Entry'!Q12/'Site Description'!$C$33,"NO TRANSECT")</f>
        <v>0</v>
      </c>
      <c r="R15" s="137">
        <f>IF('Site Description'!$D$33&gt;0,'Data Entry'!R12/'Site Description'!$D$33,"NO TRANSECT")</f>
        <v>0</v>
      </c>
      <c r="S15" s="118">
        <f>IF('Site Description'!$D$33&gt;0,'Data Entry'!S12/'Site Description'!$D$33,"NO TRANSECT")</f>
        <v>0</v>
      </c>
      <c r="T15" s="118">
        <f>IF('Site Description'!$D$33&gt;0,'Data Entry'!T12/'Site Description'!$D$33,"NO TRANSECT")</f>
        <v>0</v>
      </c>
      <c r="U15" s="118">
        <f>IF('Site Description'!$D$33&gt;0,'Data Entry'!U12/'Site Description'!$D$33,"NO TRANSECT")</f>
        <v>0</v>
      </c>
      <c r="V15" s="118">
        <f>IF('Site Description'!$D$33&gt;0,'Data Entry'!V12/'Site Description'!$D$33,"NO TRANSECT")</f>
        <v>0</v>
      </c>
      <c r="W15" s="118">
        <f>IF('Site Description'!$D$33&gt;0,'Data Entry'!W12/'Site Description'!$D$33,"NO TRANSECT")</f>
        <v>0</v>
      </c>
      <c r="X15" s="118">
        <f>IF('Site Description'!$D$33&gt;0,'Data Entry'!X12/'Site Description'!$D$33,"NO TRANSECT")</f>
        <v>0</v>
      </c>
      <c r="Y15" s="119">
        <f>IF('Site Description'!$D$33&gt;0,'Data Entry'!Y12/'Site Description'!$D$33,"NO TRANSECT")</f>
        <v>0</v>
      </c>
      <c r="Z15" s="137">
        <f>IF('Site Description'!$E$33&gt;0,'Data Entry'!Z12/'Site Description'!$E$33,"NO TRANSECT")</f>
        <v>0</v>
      </c>
      <c r="AA15" s="118">
        <f>IF('Site Description'!$E$33&gt;0,'Data Entry'!AA12/'Site Description'!$E$33,"NO TRANSECT")</f>
        <v>0</v>
      </c>
      <c r="AB15" s="118">
        <f>IF('Site Description'!$E$33&gt;0,'Data Entry'!AB12/'Site Description'!$E$33,"NO TRANSECT")</f>
        <v>0</v>
      </c>
      <c r="AC15" s="118">
        <f>IF('Site Description'!$E$33&gt;0,'Data Entry'!AC12/'Site Description'!$E$33,"NO TRANSECT")</f>
        <v>0</v>
      </c>
      <c r="AD15" s="118">
        <f>IF('Site Description'!$E$33&gt;0,'Data Entry'!AD12/'Site Description'!$E$33,"NO TRANSECT")</f>
        <v>0</v>
      </c>
      <c r="AE15" s="118">
        <f>IF('Site Description'!$E$33&gt;0,'Data Entry'!AE12/'Site Description'!$E$33,"NO TRANSECT")</f>
        <v>0</v>
      </c>
      <c r="AF15" s="118">
        <f>IF('Site Description'!$E$33&gt;0,'Data Entry'!AF12/'Site Description'!$E$33,"NO TRANSECT")</f>
        <v>0</v>
      </c>
      <c r="AG15" s="119">
        <f>IF('Site Description'!$E$33&gt;0,'Data Entry'!AG12/'Site Description'!$E$33,"NO TRANSECT")</f>
        <v>0</v>
      </c>
      <c r="AH15" s="137">
        <f>IF('Site Description'!$F$33&gt;0,'Data Entry'!AH12/'Site Description'!$F$33,"NO TRANSECT")</f>
        <v>0</v>
      </c>
      <c r="AI15" s="118">
        <f>IF('Site Description'!$F$33&gt;0,'Data Entry'!AI12/'Site Description'!$F$33,"NO TRANSECT")</f>
        <v>0</v>
      </c>
      <c r="AJ15" s="118">
        <f>IF('Site Description'!$F$33&gt;0,'Data Entry'!AJ12/'Site Description'!$F$33,"NO TRANSECT")</f>
        <v>0</v>
      </c>
      <c r="AK15" s="118">
        <f>IF('Site Description'!$F$33&gt;0,'Data Entry'!AK12/'Site Description'!$F$33,"NO TRANSECT")</f>
        <v>0</v>
      </c>
      <c r="AL15" s="118">
        <f>IF('Site Description'!$F$33&gt;0,'Data Entry'!AL12/'Site Description'!$F$33,"NO TRANSECT")</f>
        <v>0</v>
      </c>
      <c r="AM15" s="118">
        <f>IF('Site Description'!$F$33&gt;0,'Data Entry'!AM12/'Site Description'!$F$33,"NO TRANSECT")</f>
        <v>0</v>
      </c>
      <c r="AN15" s="118">
        <f>IF('Site Description'!$F$33&gt;0,'Data Entry'!AN12/'Site Description'!$F$33,"NO TRANSECT")</f>
        <v>0</v>
      </c>
      <c r="AO15" s="119">
        <f>IF('Site Description'!$F$33&gt;0,'Data Entry'!AO12/'Site Description'!$F$33,"NO TRANSECT")</f>
        <v>0</v>
      </c>
      <c r="AP15" s="137">
        <f>IF('Site Description'!$G$33&gt;0,'Data Entry'!AP12/'Site Description'!$G$33,"NO TRANSECT")</f>
        <v>0</v>
      </c>
      <c r="AQ15" s="118">
        <f>IF('Site Description'!$G$33&gt;0,'Data Entry'!AQ12/'Site Description'!$G$33,"NO TRANSECT")</f>
        <v>0</v>
      </c>
      <c r="AR15" s="118">
        <f>IF('Site Description'!$G$33&gt;0,'Data Entry'!AR12/'Site Description'!$G$33,"NO TRANSECT")</f>
        <v>0</v>
      </c>
      <c r="AS15" s="118">
        <f>IF('Site Description'!$G$33&gt;0,'Data Entry'!AS12/'Site Description'!$G$33,"NO TRANSECT")</f>
        <v>0</v>
      </c>
      <c r="AT15" s="118">
        <f>IF('Site Description'!$G$33&gt;0,'Data Entry'!AT12/'Site Description'!$G$33,"NO TRANSECT")</f>
        <v>0</v>
      </c>
      <c r="AU15" s="118">
        <f>IF('Site Description'!$G$33&gt;0,'Data Entry'!AU12/'Site Description'!$G$33,"NO TRANSECT")</f>
        <v>0</v>
      </c>
      <c r="AV15" s="118">
        <f>IF('Site Description'!$G$33&gt;0,'Data Entry'!AV12/'Site Description'!$G$33,"NO TRANSECT")</f>
        <v>0</v>
      </c>
      <c r="AW15" s="119">
        <f>IF('Site Description'!$G$33&gt;0,'Data Entry'!AW12/'Site Description'!$G$33,"NO TRANSECT")</f>
        <v>0</v>
      </c>
      <c r="AX15" s="137">
        <f>IF('Site Description'!$H$33&gt;0,'Data Entry'!AX12/'Site Description'!$H$33,"NO TRANSECT")</f>
        <v>0</v>
      </c>
      <c r="AY15" s="118">
        <f>IF('Site Description'!$H$33&gt;0,'Data Entry'!AY12/'Site Description'!$H$33,"NO TRANSECT")</f>
        <v>0</v>
      </c>
      <c r="AZ15" s="118">
        <f>IF('Site Description'!$H$33&gt;0,'Data Entry'!AZ12/'Site Description'!$H$33,"NO TRANSECT")</f>
        <v>0</v>
      </c>
      <c r="BA15" s="118">
        <f>IF('Site Description'!$H$33&gt;0,'Data Entry'!BA12/'Site Description'!$H$33,"NO TRANSECT")</f>
        <v>0</v>
      </c>
      <c r="BB15" s="118">
        <f>IF('Site Description'!$H$33&gt;0,'Data Entry'!BB12/'Site Description'!$H$33,"NO TRANSECT")</f>
        <v>0</v>
      </c>
      <c r="BC15" s="118">
        <f>IF('Site Description'!$H$33&gt;0,'Data Entry'!BC12/'Site Description'!$H$33,"NO TRANSECT")</f>
        <v>0</v>
      </c>
      <c r="BD15" s="118">
        <f>IF('Site Description'!$H$33&gt;0,'Data Entry'!BD12/'Site Description'!$H$33,"NO TRANSECT")</f>
        <v>0</v>
      </c>
      <c r="BE15" s="119">
        <f>IF('Site Description'!$H$33&gt;0,'Data Entry'!BE12/'Site Description'!$H$33,"NO TRANSECT")</f>
        <v>0</v>
      </c>
      <c r="BF15" s="137">
        <f>IF('Site Description'!$I$33&gt;0,'Data Entry'!BF12/'Site Description'!$I$33,"NO TRANSECT")</f>
        <v>0</v>
      </c>
      <c r="BG15" s="118">
        <f>IF('Site Description'!$I$33&gt;0,'Data Entry'!BG12/'Site Description'!$I$33,"NO TRANSECT")</f>
        <v>0</v>
      </c>
      <c r="BH15" s="118">
        <f>IF('Site Description'!$I$33&gt;0,'Data Entry'!BH12/'Site Description'!$I$33,"NO TRANSECT")</f>
        <v>0</v>
      </c>
      <c r="BI15" s="118">
        <f>IF('Site Description'!$I$33&gt;0,'Data Entry'!BI12/'Site Description'!$I$33,"NO TRANSECT")</f>
        <v>0</v>
      </c>
      <c r="BJ15" s="118">
        <f>IF('Site Description'!$I$33&gt;0,'Data Entry'!BJ12/'Site Description'!$I$33,"NO TRANSECT")</f>
        <v>0</v>
      </c>
      <c r="BK15" s="118">
        <f>IF('Site Description'!$I$33&gt;0,'Data Entry'!BK12/'Site Description'!$I$33,"NO TRANSECT")</f>
        <v>0</v>
      </c>
      <c r="BL15" s="118">
        <f>IF('Site Description'!$I$33&gt;0,'Data Entry'!BL12/'Site Description'!$I$33,"NO TRANSECT")</f>
        <v>0</v>
      </c>
      <c r="BM15" s="119">
        <f>IF('Site Description'!$I$33&gt;0,'Data Entry'!BM12/'Site Description'!$I$33,"NO TRANSECT")</f>
        <v>0</v>
      </c>
      <c r="BN15" s="137">
        <f>IF('Site Description'!$J$33&gt;0,'Data Entry'!BN12/'Site Description'!$J$33,"NO TRANSECT")</f>
        <v>0</v>
      </c>
      <c r="BO15" s="118">
        <f>IF('Site Description'!$J$33&gt;0,'Data Entry'!BO12/'Site Description'!$J$33,"NO TRANSECT")</f>
        <v>0</v>
      </c>
      <c r="BP15" s="118">
        <f>IF('Site Description'!$J$33&gt;0,'Data Entry'!BP12/'Site Description'!$J$33,"NO TRANSECT")</f>
        <v>0</v>
      </c>
      <c r="BQ15" s="118">
        <f>IF('Site Description'!$J$33&gt;0,'Data Entry'!BQ12/'Site Description'!$J$33,"NO TRANSECT")</f>
        <v>0</v>
      </c>
      <c r="BR15" s="118">
        <f>IF('Site Description'!$J$33&gt;0,'Data Entry'!BR12/'Site Description'!$J$33,"NO TRANSECT")</f>
        <v>0</v>
      </c>
      <c r="BS15" s="118">
        <f>IF('Site Description'!$J$33&gt;0,'Data Entry'!BS12/'Site Description'!$J$33,"NO TRANSECT")</f>
        <v>0</v>
      </c>
      <c r="BT15" s="118">
        <f>IF('Site Description'!$J$33&gt;0,'Data Entry'!BT12/'Site Description'!$J$33,"NO TRANSECT")</f>
        <v>0</v>
      </c>
      <c r="BU15" s="119">
        <f>IF('Site Description'!$J$33&gt;0,'Data Entry'!BU12/'Site Description'!$J$33,"NO TRANSECT")</f>
        <v>0</v>
      </c>
      <c r="BV15" s="137">
        <f>IF('Site Description'!$K$33&gt;0,'Data Entry'!BV12/'Site Description'!$K$33,"NO TRANSECT")</f>
        <v>0</v>
      </c>
      <c r="BW15" s="118">
        <f>IF('Site Description'!$K$33&gt;0,'Data Entry'!BW12/'Site Description'!$K$33,"NO TRANSECT")</f>
        <v>0</v>
      </c>
      <c r="BX15" s="118">
        <f>IF('Site Description'!$K$33&gt;0,'Data Entry'!BX12/'Site Description'!$K$33,"NO TRANSECT")</f>
        <v>0</v>
      </c>
      <c r="BY15" s="118">
        <f>IF('Site Description'!$K$33&gt;0,'Data Entry'!BY12/'Site Description'!$K$33,"NO TRANSECT")</f>
        <v>0</v>
      </c>
      <c r="BZ15" s="118">
        <f>IF('Site Description'!$K$33&gt;0,'Data Entry'!BZ12/'Site Description'!$K$33,"NO TRANSECT")</f>
        <v>0</v>
      </c>
      <c r="CA15" s="118">
        <f>IF('Site Description'!$K$33&gt;0,'Data Entry'!CA12/'Site Description'!$K$33,"NO TRANSECT")</f>
        <v>0</v>
      </c>
      <c r="CB15" s="118">
        <f>IF('Site Description'!$K$33&gt;0,'Data Entry'!CB12/'Site Description'!$K$33,"NO TRANSECT")</f>
        <v>0</v>
      </c>
      <c r="CC15" s="119">
        <f>IF('Site Description'!$K$33&gt;0,'Data Entry'!CC12/'Site Description'!$K$33,"NO TRANSECT")</f>
        <v>0</v>
      </c>
    </row>
    <row r="16" spans="1:81" ht="15.75" thickBot="1">
      <c r="A16" s="206" t="s">
        <v>12</v>
      </c>
      <c r="B16" s="209">
        <f>IF('Site Description'!$B$33&gt;0,'Data Entry'!B13/'Site Description'!$B$33,"NO TRANSECT")</f>
        <v>0</v>
      </c>
      <c r="C16" s="120">
        <f>IF('Site Description'!$B$33&gt;0,'Data Entry'!C13/'Site Description'!$B$33,"NO TRANSECT")</f>
        <v>0</v>
      </c>
      <c r="D16" s="120">
        <f>IF('Site Description'!$B$33&gt;0,'Data Entry'!D13/'Site Description'!$B$33,"NO TRANSECT")</f>
        <v>0</v>
      </c>
      <c r="E16" s="120">
        <f>IF('Site Description'!$B$33&gt;0,'Data Entry'!E13/'Site Description'!$B$33,"NO TRANSECT")</f>
        <v>0</v>
      </c>
      <c r="F16" s="120">
        <f>IF('Site Description'!$B$33&gt;0,'Data Entry'!F13/'Site Description'!$B$33,"NO TRANSECT")</f>
        <v>0</v>
      </c>
      <c r="G16" s="120">
        <f>IF('Site Description'!$B$33&gt;0,'Data Entry'!G13/'Site Description'!$B$33,"NO TRANSECT")</f>
        <v>0</v>
      </c>
      <c r="H16" s="120">
        <f>IF('Site Description'!$B$33&gt;0,'Data Entry'!H13/'Site Description'!$B$33,"NO TRANSECT")</f>
        <v>0</v>
      </c>
      <c r="I16" s="121">
        <f>IF('Site Description'!$B$33&gt;0,'Data Entry'!I13/'Site Description'!$B$33,"NO TRANSECT")</f>
        <v>0</v>
      </c>
      <c r="J16" s="209">
        <f>IF('Site Description'!$C$33&gt;0,'Data Entry'!J13/'Site Description'!$C$33,"NO TRANSECT")</f>
        <v>0</v>
      </c>
      <c r="K16" s="120">
        <f>IF('Site Description'!$C$33&gt;0,'Data Entry'!K13/'Site Description'!$C$33,"NO TRANSECT")</f>
        <v>0</v>
      </c>
      <c r="L16" s="120">
        <f>IF('Site Description'!$C$33&gt;0,'Data Entry'!L13/'Site Description'!$C$33,"NO TRANSECT")</f>
        <v>0</v>
      </c>
      <c r="M16" s="120">
        <f>IF('Site Description'!$C$33&gt;0,'Data Entry'!M13/'Site Description'!$C$33,"NO TRANSECT")</f>
        <v>0</v>
      </c>
      <c r="N16" s="120">
        <f>IF('Site Description'!$C$33&gt;0,'Data Entry'!N13/'Site Description'!$C$33,"NO TRANSECT")</f>
        <v>0</v>
      </c>
      <c r="O16" s="120">
        <f>IF('Site Description'!$C$33&gt;0,'Data Entry'!O13/'Site Description'!$C$33,"NO TRANSECT")</f>
        <v>0</v>
      </c>
      <c r="P16" s="120">
        <f>IF('Site Description'!$C$33&gt;0,'Data Entry'!P13/'Site Description'!$C$33,"NO TRANSECT")</f>
        <v>0</v>
      </c>
      <c r="Q16" s="121">
        <f>IF('Site Description'!$C$33&gt;0,'Data Entry'!Q13/'Site Description'!$C$33,"NO TRANSECT")</f>
        <v>0</v>
      </c>
      <c r="R16" s="209">
        <f>IF('Site Description'!$D$33&gt;0,'Data Entry'!R13/'Site Description'!$D$33,"NO TRANSECT")</f>
        <v>0</v>
      </c>
      <c r="S16" s="120">
        <f>IF('Site Description'!$D$33&gt;0,'Data Entry'!S13/'Site Description'!$D$33,"NO TRANSECT")</f>
        <v>0</v>
      </c>
      <c r="T16" s="120">
        <f>IF('Site Description'!$D$33&gt;0,'Data Entry'!T13/'Site Description'!$D$33,"NO TRANSECT")</f>
        <v>0</v>
      </c>
      <c r="U16" s="120">
        <f>IF('Site Description'!$D$33&gt;0,'Data Entry'!U13/'Site Description'!$D$33,"NO TRANSECT")</f>
        <v>0</v>
      </c>
      <c r="V16" s="120">
        <f>IF('Site Description'!$D$33&gt;0,'Data Entry'!V13/'Site Description'!$D$33,"NO TRANSECT")</f>
        <v>0</v>
      </c>
      <c r="W16" s="120">
        <f>IF('Site Description'!$D$33&gt;0,'Data Entry'!W13/'Site Description'!$D$33,"NO TRANSECT")</f>
        <v>0</v>
      </c>
      <c r="X16" s="120">
        <f>IF('Site Description'!$D$33&gt;0,'Data Entry'!X13/'Site Description'!$D$33,"NO TRANSECT")</f>
        <v>0</v>
      </c>
      <c r="Y16" s="121">
        <f>IF('Site Description'!$D$33&gt;0,'Data Entry'!Y13/'Site Description'!$D$33,"NO TRANSECT")</f>
        <v>0</v>
      </c>
      <c r="Z16" s="209">
        <f>IF('Site Description'!$E$33&gt;0,'Data Entry'!Z13/'Site Description'!$E$33,"NO TRANSECT")</f>
        <v>0</v>
      </c>
      <c r="AA16" s="120">
        <f>IF('Site Description'!$E$33&gt;0,'Data Entry'!AA13/'Site Description'!$E$33,"NO TRANSECT")</f>
        <v>0</v>
      </c>
      <c r="AB16" s="120">
        <f>IF('Site Description'!$E$33&gt;0,'Data Entry'!AB13/'Site Description'!$E$33,"NO TRANSECT")</f>
        <v>0</v>
      </c>
      <c r="AC16" s="120">
        <f>IF('Site Description'!$E$33&gt;0,'Data Entry'!AC13/'Site Description'!$E$33,"NO TRANSECT")</f>
        <v>0</v>
      </c>
      <c r="AD16" s="120">
        <f>IF('Site Description'!$E$33&gt;0,'Data Entry'!AD13/'Site Description'!$E$33,"NO TRANSECT")</f>
        <v>0</v>
      </c>
      <c r="AE16" s="120">
        <f>IF('Site Description'!$E$33&gt;0,'Data Entry'!AE13/'Site Description'!$E$33,"NO TRANSECT")</f>
        <v>0</v>
      </c>
      <c r="AF16" s="120">
        <f>IF('Site Description'!$E$33&gt;0,'Data Entry'!AF13/'Site Description'!$E$33,"NO TRANSECT")</f>
        <v>0</v>
      </c>
      <c r="AG16" s="121">
        <f>IF('Site Description'!$E$33&gt;0,'Data Entry'!AG13/'Site Description'!$E$33,"NO TRANSECT")</f>
        <v>0</v>
      </c>
      <c r="AH16" s="209">
        <f>IF('Site Description'!$F$33&gt;0,'Data Entry'!AH13/'Site Description'!$F$33,"NO TRANSECT")</f>
        <v>0</v>
      </c>
      <c r="AI16" s="120">
        <f>IF('Site Description'!$F$33&gt;0,'Data Entry'!AI13/'Site Description'!$F$33,"NO TRANSECT")</f>
        <v>0</v>
      </c>
      <c r="AJ16" s="120">
        <f>IF('Site Description'!$F$33&gt;0,'Data Entry'!AJ13/'Site Description'!$F$33,"NO TRANSECT")</f>
        <v>0</v>
      </c>
      <c r="AK16" s="120">
        <f>IF('Site Description'!$F$33&gt;0,'Data Entry'!AK13/'Site Description'!$F$33,"NO TRANSECT")</f>
        <v>0</v>
      </c>
      <c r="AL16" s="120">
        <f>IF('Site Description'!$F$33&gt;0,'Data Entry'!AL13/'Site Description'!$F$33,"NO TRANSECT")</f>
        <v>0</v>
      </c>
      <c r="AM16" s="120">
        <f>IF('Site Description'!$F$33&gt;0,'Data Entry'!AM13/'Site Description'!$F$33,"NO TRANSECT")</f>
        <v>0</v>
      </c>
      <c r="AN16" s="120">
        <f>IF('Site Description'!$F$33&gt;0,'Data Entry'!AN13/'Site Description'!$F$33,"NO TRANSECT")</f>
        <v>0</v>
      </c>
      <c r="AO16" s="121">
        <f>IF('Site Description'!$F$33&gt;0,'Data Entry'!AO13/'Site Description'!$F$33,"NO TRANSECT")</f>
        <v>0</v>
      </c>
      <c r="AP16" s="209">
        <f>IF('Site Description'!$G$33&gt;0,'Data Entry'!AP13/'Site Description'!$G$33,"NO TRANSECT")</f>
        <v>0</v>
      </c>
      <c r="AQ16" s="120">
        <f>IF('Site Description'!$G$33&gt;0,'Data Entry'!AQ13/'Site Description'!$G$33,"NO TRANSECT")</f>
        <v>0</v>
      </c>
      <c r="AR16" s="120">
        <f>IF('Site Description'!$G$33&gt;0,'Data Entry'!AR13/'Site Description'!$G$33,"NO TRANSECT")</f>
        <v>0</v>
      </c>
      <c r="AS16" s="120">
        <f>IF('Site Description'!$G$33&gt;0,'Data Entry'!AS13/'Site Description'!$G$33,"NO TRANSECT")</f>
        <v>0</v>
      </c>
      <c r="AT16" s="120">
        <f>IF('Site Description'!$G$33&gt;0,'Data Entry'!AT13/'Site Description'!$G$33,"NO TRANSECT")</f>
        <v>0</v>
      </c>
      <c r="AU16" s="120">
        <f>IF('Site Description'!$G$33&gt;0,'Data Entry'!AU13/'Site Description'!$G$33,"NO TRANSECT")</f>
        <v>0</v>
      </c>
      <c r="AV16" s="120">
        <f>IF('Site Description'!$G$33&gt;0,'Data Entry'!AV13/'Site Description'!$G$33,"NO TRANSECT")</f>
        <v>0</v>
      </c>
      <c r="AW16" s="121">
        <f>IF('Site Description'!$G$33&gt;0,'Data Entry'!AW13/'Site Description'!$G$33,"NO TRANSECT")</f>
        <v>0</v>
      </c>
      <c r="AX16" s="209">
        <f>IF('Site Description'!$H$33&gt;0,'Data Entry'!AX13/'Site Description'!$H$33,"NO TRANSECT")</f>
        <v>0</v>
      </c>
      <c r="AY16" s="120">
        <f>IF('Site Description'!$H$33&gt;0,'Data Entry'!AY13/'Site Description'!$H$33,"NO TRANSECT")</f>
        <v>0</v>
      </c>
      <c r="AZ16" s="120">
        <f>IF('Site Description'!$H$33&gt;0,'Data Entry'!AZ13/'Site Description'!$H$33,"NO TRANSECT")</f>
        <v>0</v>
      </c>
      <c r="BA16" s="120">
        <f>IF('Site Description'!$H$33&gt;0,'Data Entry'!BA13/'Site Description'!$H$33,"NO TRANSECT")</f>
        <v>0</v>
      </c>
      <c r="BB16" s="120">
        <f>IF('Site Description'!$H$33&gt;0,'Data Entry'!BB13/'Site Description'!$H$33,"NO TRANSECT")</f>
        <v>0</v>
      </c>
      <c r="BC16" s="120">
        <f>IF('Site Description'!$H$33&gt;0,'Data Entry'!BC13/'Site Description'!$H$33,"NO TRANSECT")</f>
        <v>0</v>
      </c>
      <c r="BD16" s="120">
        <f>IF('Site Description'!$H$33&gt;0,'Data Entry'!BD13/'Site Description'!$H$33,"NO TRANSECT")</f>
        <v>0</v>
      </c>
      <c r="BE16" s="121">
        <f>IF('Site Description'!$H$33&gt;0,'Data Entry'!BE13/'Site Description'!$H$33,"NO TRANSECT")</f>
        <v>0</v>
      </c>
      <c r="BF16" s="209">
        <f>IF('Site Description'!$I$33&gt;0,'Data Entry'!BF13/'Site Description'!$I$33,"NO TRANSECT")</f>
        <v>0</v>
      </c>
      <c r="BG16" s="120">
        <f>IF('Site Description'!$I$33&gt;0,'Data Entry'!BG13/'Site Description'!$I$33,"NO TRANSECT")</f>
        <v>0</v>
      </c>
      <c r="BH16" s="120">
        <f>IF('Site Description'!$I$33&gt;0,'Data Entry'!BH13/'Site Description'!$I$33,"NO TRANSECT")</f>
        <v>0</v>
      </c>
      <c r="BI16" s="120">
        <f>IF('Site Description'!$I$33&gt;0,'Data Entry'!BI13/'Site Description'!$I$33,"NO TRANSECT")</f>
        <v>0</v>
      </c>
      <c r="BJ16" s="120">
        <f>IF('Site Description'!$I$33&gt;0,'Data Entry'!BJ13/'Site Description'!$I$33,"NO TRANSECT")</f>
        <v>0</v>
      </c>
      <c r="BK16" s="120">
        <f>IF('Site Description'!$I$33&gt;0,'Data Entry'!BK13/'Site Description'!$I$33,"NO TRANSECT")</f>
        <v>0</v>
      </c>
      <c r="BL16" s="120">
        <f>IF('Site Description'!$I$33&gt;0,'Data Entry'!BL13/'Site Description'!$I$33,"NO TRANSECT")</f>
        <v>0</v>
      </c>
      <c r="BM16" s="121">
        <f>IF('Site Description'!$I$33&gt;0,'Data Entry'!BM13/'Site Description'!$I$33,"NO TRANSECT")</f>
        <v>0</v>
      </c>
      <c r="BN16" s="209">
        <f>IF('Site Description'!$J$33&gt;0,'Data Entry'!BN13/'Site Description'!$J$33,"NO TRANSECT")</f>
        <v>0</v>
      </c>
      <c r="BO16" s="120">
        <f>IF('Site Description'!$J$33&gt;0,'Data Entry'!BO13/'Site Description'!$J$33,"NO TRANSECT")</f>
        <v>0</v>
      </c>
      <c r="BP16" s="120">
        <f>IF('Site Description'!$J$33&gt;0,'Data Entry'!BP13/'Site Description'!$J$33,"NO TRANSECT")</f>
        <v>0</v>
      </c>
      <c r="BQ16" s="120">
        <f>IF('Site Description'!$J$33&gt;0,'Data Entry'!BQ13/'Site Description'!$J$33,"NO TRANSECT")</f>
        <v>0</v>
      </c>
      <c r="BR16" s="120">
        <f>IF('Site Description'!$J$33&gt;0,'Data Entry'!BR13/'Site Description'!$J$33,"NO TRANSECT")</f>
        <v>0</v>
      </c>
      <c r="BS16" s="120">
        <f>IF('Site Description'!$J$33&gt;0,'Data Entry'!BS13/'Site Description'!$J$33,"NO TRANSECT")</f>
        <v>0</v>
      </c>
      <c r="BT16" s="120">
        <f>IF('Site Description'!$J$33&gt;0,'Data Entry'!BT13/'Site Description'!$J$33,"NO TRANSECT")</f>
        <v>0</v>
      </c>
      <c r="BU16" s="121">
        <f>IF('Site Description'!$J$33&gt;0,'Data Entry'!BU13/'Site Description'!$J$33,"NO TRANSECT")</f>
        <v>0</v>
      </c>
      <c r="BV16" s="209">
        <f>IF('Site Description'!$K$33&gt;0,'Data Entry'!BV13/'Site Description'!$K$33,"NO TRANSECT")</f>
        <v>0</v>
      </c>
      <c r="BW16" s="120">
        <f>IF('Site Description'!$K$33&gt;0,'Data Entry'!BW13/'Site Description'!$K$33,"NO TRANSECT")</f>
        <v>0</v>
      </c>
      <c r="BX16" s="120">
        <f>IF('Site Description'!$K$33&gt;0,'Data Entry'!BX13/'Site Description'!$K$33,"NO TRANSECT")</f>
        <v>0</v>
      </c>
      <c r="BY16" s="120">
        <f>IF('Site Description'!$K$33&gt;0,'Data Entry'!BY13/'Site Description'!$K$33,"NO TRANSECT")</f>
        <v>0</v>
      </c>
      <c r="BZ16" s="120">
        <f>IF('Site Description'!$K$33&gt;0,'Data Entry'!BZ13/'Site Description'!$K$33,"NO TRANSECT")</f>
        <v>0</v>
      </c>
      <c r="CA16" s="120">
        <f>IF('Site Description'!$K$33&gt;0,'Data Entry'!CA13/'Site Description'!$K$33,"NO TRANSECT")</f>
        <v>0</v>
      </c>
      <c r="CB16" s="120">
        <f>IF('Site Description'!$K$33&gt;0,'Data Entry'!CB13/'Site Description'!$K$33,"NO TRANSECT")</f>
        <v>0</v>
      </c>
      <c r="CC16" s="121">
        <f>IF('Site Description'!$K$33&gt;0,'Data Entry'!CC13/'Site Description'!$K$33,"NO TRANSECT")</f>
        <v>0</v>
      </c>
    </row>
    <row r="17" spans="1:81" ht="15.75" thickBot="1">
      <c r="A17" s="197" t="s">
        <v>120</v>
      </c>
      <c r="B17" s="198">
        <f>IF('Site Description'!$B$33&gt;1,SUM(B7:B16),"NO TRANSECT")</f>
        <v>0</v>
      </c>
      <c r="C17" s="199">
        <f>IF('Site Description'!$B$33&gt;1,SUM(C7:C16),"NO TRANSECT")</f>
        <v>0</v>
      </c>
      <c r="D17" s="199">
        <f>IF('Site Description'!$B$33&gt;1,SUM(D7:D16),"NO TRANSECT")</f>
        <v>0</v>
      </c>
      <c r="E17" s="199">
        <f>IF('Site Description'!$B$33&gt;1,SUM(E7:E16),"NO TRANSECT")</f>
        <v>0</v>
      </c>
      <c r="F17" s="199">
        <f>IF('Site Description'!$B$33&gt;1,SUM(F7:F16),"NO TRANSECT")</f>
        <v>0</v>
      </c>
      <c r="G17" s="199">
        <f>IF('Site Description'!$B$33&gt;1,SUM(G7:G16),"NO TRANSECT")</f>
        <v>0</v>
      </c>
      <c r="H17" s="199">
        <f>IF('Site Description'!$B$33&gt;1,SUM(H7:H16),"NO TRANSECT")</f>
        <v>0</v>
      </c>
      <c r="I17" s="202">
        <f>IF('Site Description'!$B$33&gt;1,SUM(I7:I16),"NO TRANSECT")</f>
        <v>0</v>
      </c>
      <c r="J17" s="199">
        <f>IF('Site Description'!$C$33&gt;1,SUM(J7:J16),"NO TRANSECT")</f>
        <v>0</v>
      </c>
      <c r="K17" s="199">
        <f>IF('Site Description'!$C$33&gt;1,SUM(K7:K16),"NO TRANSECT")</f>
        <v>0</v>
      </c>
      <c r="L17" s="199">
        <f>IF('Site Description'!$C$33&gt;1,SUM(L7:L16),"NO TRANSECT")</f>
        <v>0</v>
      </c>
      <c r="M17" s="199">
        <f>IF('Site Description'!$C$33&gt;1,SUM(M7:M16),"NO TRANSECT")</f>
        <v>0</v>
      </c>
      <c r="N17" s="199">
        <f>IF('Site Description'!$C$33&gt;1,SUM(N7:N16),"NO TRANSECT")</f>
        <v>0</v>
      </c>
      <c r="O17" s="199">
        <f>IF('Site Description'!$C$33&gt;1,SUM(O7:O16),"NO TRANSECT")</f>
        <v>0</v>
      </c>
      <c r="P17" s="199">
        <f>IF('Site Description'!$C$33&gt;1,SUM(P7:P16),"NO TRANSECT")</f>
        <v>0</v>
      </c>
      <c r="Q17" s="199">
        <f>IF('Site Description'!$C$33&gt;1,SUM(Q7:Q16),"NO TRANSECT")</f>
        <v>0</v>
      </c>
      <c r="R17" s="198">
        <f>IF('Site Description'!$D$33&gt;1,SUM(R7:R16),"NO TRANSECT")</f>
        <v>0</v>
      </c>
      <c r="S17" s="199">
        <f>IF('Site Description'!$D$33&gt;1,SUM(S7:S16),"NO TRANSECT")</f>
        <v>0</v>
      </c>
      <c r="T17" s="199">
        <f>IF('Site Description'!$D$33&gt;1,SUM(T7:T16),"NO TRANSECT")</f>
        <v>0</v>
      </c>
      <c r="U17" s="199">
        <f>IF('Site Description'!$D$33&gt;1,SUM(U7:U16),"NO TRANSECT")</f>
        <v>0</v>
      </c>
      <c r="V17" s="199">
        <f>IF('Site Description'!$D$33&gt;1,SUM(V7:V16),"NO TRANSECT")</f>
        <v>0</v>
      </c>
      <c r="W17" s="199">
        <f>IF('Site Description'!$D$33&gt;1,SUM(W7:W16),"NO TRANSECT")</f>
        <v>0</v>
      </c>
      <c r="X17" s="199">
        <f>IF('Site Description'!$D$33&gt;1,SUM(X7:X16),"NO TRANSECT")</f>
        <v>0</v>
      </c>
      <c r="Y17" s="202">
        <f>IF('Site Description'!$D$33&gt;1,SUM(Y7:Y16),"NO TRANSECT")</f>
        <v>0</v>
      </c>
      <c r="Z17" s="198">
        <f>IF('Site Description'!$E$33&gt;1,SUM(Z7:Z16),"NO TRANSECT")</f>
        <v>0</v>
      </c>
      <c r="AA17" s="199">
        <f>IF('Site Description'!$E$33&gt;1,SUM(AA7:AA16),"NO TRANSECT")</f>
        <v>0</v>
      </c>
      <c r="AB17" s="199">
        <f>IF('Site Description'!$E$33&gt;1,SUM(AB7:AB16),"NO TRANSECT")</f>
        <v>0</v>
      </c>
      <c r="AC17" s="199">
        <f>IF('Site Description'!$E$33&gt;1,SUM(AC7:AC16),"NO TRANSECT")</f>
        <v>0</v>
      </c>
      <c r="AD17" s="199">
        <f>IF('Site Description'!$E$33&gt;1,SUM(AD7:AD16),"NO TRANSECT")</f>
        <v>0</v>
      </c>
      <c r="AE17" s="199">
        <f>IF('Site Description'!$E$33&gt;1,SUM(AE7:AE16),"NO TRANSECT")</f>
        <v>0</v>
      </c>
      <c r="AF17" s="199">
        <f>IF('Site Description'!$E$33&gt;1,SUM(AF7:AF16),"NO TRANSECT")</f>
        <v>0</v>
      </c>
      <c r="AG17" s="202">
        <f>IF('Site Description'!$E$33&gt;1,SUM(AG7:AG16),"NO TRANSECT")</f>
        <v>0</v>
      </c>
      <c r="AH17" s="198">
        <f>IF('Site Description'!$F$33&gt;1,SUM(AH7:AH16),"NO TRANSECT")</f>
        <v>0</v>
      </c>
      <c r="AI17" s="199">
        <f>IF('Site Description'!$F$33&gt;1,SUM(AI7:AI16),"NO TRANSECT")</f>
        <v>0</v>
      </c>
      <c r="AJ17" s="199">
        <f>IF('Site Description'!$F$33&gt;1,SUM(AJ7:AJ16),"NO TRANSECT")</f>
        <v>0</v>
      </c>
      <c r="AK17" s="199">
        <f>IF('Site Description'!$F$33&gt;1,SUM(AK7:AK16),"NO TRANSECT")</f>
        <v>0</v>
      </c>
      <c r="AL17" s="199">
        <f>IF('Site Description'!$F$33&gt;1,SUM(AL7:AL16),"NO TRANSECT")</f>
        <v>0</v>
      </c>
      <c r="AM17" s="199">
        <f>IF('Site Description'!$F$33&gt;1,SUM(AM7:AM16),"NO TRANSECT")</f>
        <v>0</v>
      </c>
      <c r="AN17" s="199">
        <f>IF('Site Description'!$F$33&gt;1,SUM(AN7:AN16),"NO TRANSECT")</f>
        <v>0</v>
      </c>
      <c r="AO17" s="202">
        <f>IF('Site Description'!$F$33&gt;1,SUM(AO7:AO16),"NO TRANSECT")</f>
        <v>0</v>
      </c>
      <c r="AP17" s="198">
        <f>IF('Site Description'!$G$33&gt;1,SUM(AP7:AP16),"NO TRANSECT")</f>
        <v>0</v>
      </c>
      <c r="AQ17" s="199">
        <f>IF('Site Description'!$G$33&gt;1,SUM(AQ7:AQ16),"NO TRANSECT")</f>
        <v>0</v>
      </c>
      <c r="AR17" s="199">
        <f>IF('Site Description'!$G$33&gt;1,SUM(AR7:AR16),"NO TRANSECT")</f>
        <v>0</v>
      </c>
      <c r="AS17" s="199">
        <f>IF('Site Description'!$G$33&gt;1,SUM(AS7:AS16),"NO TRANSECT")</f>
        <v>0</v>
      </c>
      <c r="AT17" s="199">
        <f>IF('Site Description'!$G$33&gt;1,SUM(AT7:AT16),"NO TRANSECT")</f>
        <v>0</v>
      </c>
      <c r="AU17" s="199">
        <f>IF('Site Description'!$G$33&gt;1,SUM(AU7:AU16),"NO TRANSECT")</f>
        <v>0</v>
      </c>
      <c r="AV17" s="199">
        <f>IF('Site Description'!$G$33&gt;1,SUM(AV7:AV16),"NO TRANSECT")</f>
        <v>0</v>
      </c>
      <c r="AW17" s="202">
        <f>IF('Site Description'!$G$33&gt;1,SUM(AW7:AW16),"NO TRANSECT")</f>
        <v>0</v>
      </c>
      <c r="AX17" s="198">
        <f>IF('Site Description'!$H$33&gt;1,SUM(AX7:AX16),"NO TRANSECT")</f>
        <v>0</v>
      </c>
      <c r="AY17" s="199">
        <f>IF('Site Description'!$H$33&gt;1,SUM(AY7:AY16),"NO TRANSECT")</f>
        <v>0</v>
      </c>
      <c r="AZ17" s="199">
        <f>IF('Site Description'!$H$33&gt;1,SUM(AZ7:AZ16),"NO TRANSECT")</f>
        <v>0</v>
      </c>
      <c r="BA17" s="199">
        <f>IF('Site Description'!$H$33&gt;1,SUM(BA7:BA16),"NO TRANSECT")</f>
        <v>0</v>
      </c>
      <c r="BB17" s="199">
        <f>IF('Site Description'!$H$33&gt;1,SUM(BB7:BB16),"NO TRANSECT")</f>
        <v>0</v>
      </c>
      <c r="BC17" s="199">
        <f>IF('Site Description'!$H$33&gt;1,SUM(BC7:BC16),"NO TRANSECT")</f>
        <v>0</v>
      </c>
      <c r="BD17" s="199">
        <f>IF('Site Description'!$H$33&gt;1,SUM(BD7:BD16),"NO TRANSECT")</f>
        <v>0</v>
      </c>
      <c r="BE17" s="202">
        <f>IF('Site Description'!$H$33&gt;1,SUM(BE7:BE16),"NO TRANSECT")</f>
        <v>0</v>
      </c>
      <c r="BF17" s="198">
        <f>IF('Site Description'!$I$33&gt;1,SUM(BF7:BF16),"NO TRANSECT")</f>
        <v>0</v>
      </c>
      <c r="BG17" s="199">
        <f>IF('Site Description'!$I$33&gt;1,SUM(BG7:BG16),"NO TRANSECT")</f>
        <v>0</v>
      </c>
      <c r="BH17" s="199">
        <f>IF('Site Description'!$I$33&gt;1,SUM(BH7:BH16),"NO TRANSECT")</f>
        <v>0</v>
      </c>
      <c r="BI17" s="199">
        <f>IF('Site Description'!$I$33&gt;1,SUM(BI7:BI16),"NO TRANSECT")</f>
        <v>0</v>
      </c>
      <c r="BJ17" s="199">
        <f>IF('Site Description'!$I$33&gt;1,SUM(BJ7:BJ16),"NO TRANSECT")</f>
        <v>0</v>
      </c>
      <c r="BK17" s="199">
        <f>IF('Site Description'!$I$33&gt;1,SUM(BK7:BK16),"NO TRANSECT")</f>
        <v>0</v>
      </c>
      <c r="BL17" s="199">
        <f>IF('Site Description'!$I$33&gt;1,SUM(BL7:BL16),"NO TRANSECT")</f>
        <v>0</v>
      </c>
      <c r="BM17" s="202">
        <f>IF('Site Description'!$I$33&gt;1,SUM(BM7:BM16),"NO TRANSECT")</f>
        <v>0</v>
      </c>
      <c r="BN17" s="198">
        <f>IF('Site Description'!$J$33&gt;1,SUM(BN7:BN16),"NO TRANSECT")</f>
        <v>0</v>
      </c>
      <c r="BO17" s="199">
        <f>IF('Site Description'!$J$33&gt;1,SUM(BO7:BO16),"NO TRANSECT")</f>
        <v>0</v>
      </c>
      <c r="BP17" s="199">
        <f>IF('Site Description'!$J$33&gt;1,SUM(BP7:BP16),"NO TRANSECT")</f>
        <v>0</v>
      </c>
      <c r="BQ17" s="199">
        <f>IF('Site Description'!$J$33&gt;1,SUM(BQ7:BQ16),"NO TRANSECT")</f>
        <v>0</v>
      </c>
      <c r="BR17" s="199">
        <f>IF('Site Description'!$J$33&gt;1,SUM(BR7:BR16),"NO TRANSECT")</f>
        <v>0</v>
      </c>
      <c r="BS17" s="199">
        <f>IF('Site Description'!$J$33&gt;1,SUM(BS7:BS16),"NO TRANSECT")</f>
        <v>0</v>
      </c>
      <c r="BT17" s="199">
        <f>IF('Site Description'!$J$33&gt;1,SUM(BT7:BT16),"NO TRANSECT")</f>
        <v>0</v>
      </c>
      <c r="BU17" s="202">
        <f>IF('Site Description'!$J$33&gt;1,SUM(BU7:BU16),"NO TRANSECT")</f>
        <v>0</v>
      </c>
      <c r="BV17" s="198">
        <f>IF('Site Description'!$K$33&gt;1,SUM(BV7:BV16),"NO TRANSECT")</f>
        <v>0</v>
      </c>
      <c r="BW17" s="199">
        <f>IF('Site Description'!$K$33&gt;1,SUM(BW7:BW16),"NO TRANSECT")</f>
        <v>0</v>
      </c>
      <c r="BX17" s="199">
        <f>IF('Site Description'!$K$33&gt;1,SUM(BX7:BX16),"NO TRANSECT")</f>
        <v>0</v>
      </c>
      <c r="BY17" s="199">
        <f>IF('Site Description'!$K$33&gt;1,SUM(BY7:BY16),"NO TRANSECT")</f>
        <v>0</v>
      </c>
      <c r="BZ17" s="199">
        <f>IF('Site Description'!$K$33&gt;1,SUM(BZ7:BZ16),"NO TRANSECT")</f>
        <v>0</v>
      </c>
      <c r="CA17" s="199">
        <f>IF('Site Description'!$K$33&gt;1,SUM(CA7:CA16),"NO TRANSECT")</f>
        <v>0</v>
      </c>
      <c r="CB17" s="199">
        <f>IF('Site Description'!$K$33&gt;1,SUM(CB7:CB16),"NO TRANSECT")</f>
        <v>0</v>
      </c>
      <c r="CC17" s="202">
        <f>IF('Site Description'!$K$33&gt;1,SUM(CC7:CC16),"NO TRANSECT")</f>
        <v>0</v>
      </c>
    </row>
    <row r="19" ht="15.75" thickBot="1"/>
    <row r="20" spans="1:19" ht="18" thickBot="1">
      <c r="A20" s="373" t="s">
        <v>27</v>
      </c>
      <c r="B20" s="372"/>
      <c r="C20" s="372"/>
      <c r="D20" s="372"/>
      <c r="E20" s="372"/>
      <c r="F20" s="372"/>
      <c r="G20" s="372"/>
      <c r="H20" s="372"/>
      <c r="I20" s="374"/>
      <c r="K20" s="373" t="s">
        <v>101</v>
      </c>
      <c r="L20" s="372"/>
      <c r="M20" s="372"/>
      <c r="N20" s="372"/>
      <c r="O20" s="372"/>
      <c r="P20" s="372"/>
      <c r="Q20" s="372"/>
      <c r="R20" s="372"/>
      <c r="S20" s="374"/>
    </row>
    <row r="21" spans="1:20" ht="15">
      <c r="A21" s="213"/>
      <c r="B21" s="211" t="s">
        <v>13</v>
      </c>
      <c r="C21" s="384" t="s">
        <v>3</v>
      </c>
      <c r="D21" s="384"/>
      <c r="E21" s="384"/>
      <c r="F21" s="384" t="s">
        <v>4</v>
      </c>
      <c r="G21" s="384"/>
      <c r="H21" s="384"/>
      <c r="I21" s="385"/>
      <c r="K21" s="12"/>
      <c r="L21" s="89"/>
      <c r="M21" s="386" t="s">
        <v>3</v>
      </c>
      <c r="N21" s="384"/>
      <c r="O21" s="384"/>
      <c r="P21" s="384" t="s">
        <v>4</v>
      </c>
      <c r="Q21" s="384"/>
      <c r="R21" s="384"/>
      <c r="S21" s="385"/>
      <c r="T21" s="155" t="s">
        <v>21</v>
      </c>
    </row>
    <row r="22" spans="1:20" ht="15">
      <c r="A22" s="214" t="s">
        <v>28</v>
      </c>
      <c r="B22" s="138">
        <v>10</v>
      </c>
      <c r="C22" s="116">
        <v>20</v>
      </c>
      <c r="D22" s="116">
        <v>30</v>
      </c>
      <c r="E22" s="116">
        <v>40</v>
      </c>
      <c r="F22" s="116">
        <v>20</v>
      </c>
      <c r="G22" s="116">
        <v>30</v>
      </c>
      <c r="H22" s="116">
        <v>40</v>
      </c>
      <c r="I22" s="117">
        <v>50</v>
      </c>
      <c r="K22" s="389" t="s">
        <v>28</v>
      </c>
      <c r="L22" s="390"/>
      <c r="M22" s="138">
        <v>20</v>
      </c>
      <c r="N22" s="116">
        <v>30</v>
      </c>
      <c r="O22" s="116">
        <v>40</v>
      </c>
      <c r="P22" s="116">
        <v>20</v>
      </c>
      <c r="Q22" s="116">
        <v>30</v>
      </c>
      <c r="R22" s="116">
        <v>40</v>
      </c>
      <c r="S22" s="117">
        <v>50</v>
      </c>
      <c r="T22" s="220"/>
    </row>
    <row r="23" spans="1:20" ht="15">
      <c r="A23" s="139" t="s">
        <v>5</v>
      </c>
      <c r="B23" s="158">
        <f>AVERAGE(B7,J7,R7,Z7,AH7,AP7,AX7,BF7,BN7,BV7)</f>
        <v>0</v>
      </c>
      <c r="C23" s="118">
        <f aca="true" t="shared" si="0" ref="C23:I23">AVERAGE(C7,K7,S7,AA7,AI7,AQ7,AY7,BG7,BO7,BW7)</f>
        <v>0</v>
      </c>
      <c r="D23" s="118">
        <f t="shared" si="0"/>
        <v>0</v>
      </c>
      <c r="E23" s="118">
        <f t="shared" si="0"/>
        <v>0</v>
      </c>
      <c r="F23" s="118">
        <f t="shared" si="0"/>
        <v>0</v>
      </c>
      <c r="G23" s="118">
        <f t="shared" si="0"/>
        <v>0</v>
      </c>
      <c r="H23" s="118">
        <f t="shared" si="0"/>
        <v>0</v>
      </c>
      <c r="I23" s="119">
        <f t="shared" si="0"/>
        <v>0</v>
      </c>
      <c r="K23" s="156" t="s">
        <v>5</v>
      </c>
      <c r="L23" s="208"/>
      <c r="M23" s="158">
        <f aca="true" t="shared" si="1" ref="M23:S23">C23*100</f>
        <v>0</v>
      </c>
      <c r="N23" s="118">
        <f t="shared" si="1"/>
        <v>0</v>
      </c>
      <c r="O23" s="118">
        <f t="shared" si="1"/>
        <v>0</v>
      </c>
      <c r="P23" s="118">
        <f t="shared" si="1"/>
        <v>0</v>
      </c>
      <c r="Q23" s="118">
        <f t="shared" si="1"/>
        <v>0</v>
      </c>
      <c r="R23" s="118">
        <f t="shared" si="1"/>
        <v>0</v>
      </c>
      <c r="S23" s="119">
        <f t="shared" si="1"/>
        <v>0</v>
      </c>
      <c r="T23" s="221">
        <f>SUM(M23:S23)</f>
        <v>0</v>
      </c>
    </row>
    <row r="24" spans="1:20" ht="15">
      <c r="A24" s="140" t="s">
        <v>6</v>
      </c>
      <c r="B24" s="158">
        <f aca="true" t="shared" si="2" ref="B24:B32">AVERAGE(B8,J8,R8,Z8,AH8,AP8,AX8,BF8,BN8,BV8)</f>
        <v>0</v>
      </c>
      <c r="C24" s="118">
        <f aca="true" t="shared" si="3" ref="C24:C32">AVERAGE(C8,K8,S8,AA8,AI8,AQ8,AY8,BG8,BO8,BW8)</f>
        <v>0</v>
      </c>
      <c r="D24" s="118">
        <f aca="true" t="shared" si="4" ref="D24:D32">AVERAGE(D8,L8,T8,AB8,AJ8,AR8,AZ8,BH8,BP8,BX8)</f>
        <v>0</v>
      </c>
      <c r="E24" s="118">
        <f aca="true" t="shared" si="5" ref="E24:E32">AVERAGE(E8,M8,U8,AC8,AK8,AS8,BA8,BI8,BQ8,BY8)</f>
        <v>0</v>
      </c>
      <c r="F24" s="118">
        <f aca="true" t="shared" si="6" ref="F24:F32">AVERAGE(F8,N8,V8,AD8,AL8,AT8,BB8,BJ8,BR8,BZ8)</f>
        <v>0</v>
      </c>
      <c r="G24" s="118">
        <f aca="true" t="shared" si="7" ref="G24:G32">AVERAGE(G8,O8,W8,AE8,AM8,AU8,BC8,BK8,BS8,CA8)</f>
        <v>0</v>
      </c>
      <c r="H24" s="118">
        <f aca="true" t="shared" si="8" ref="H24:H32">AVERAGE(H8,P8,X8,AF8,AN8,AV8,BD8,BL8,BT8,CB8)</f>
        <v>0</v>
      </c>
      <c r="I24" s="119">
        <f aca="true" t="shared" si="9" ref="I24:I32">AVERAGE(I8,Q8,Y8,AG8,AO8,AW8,BE8,BM8,BU8,CC8)</f>
        <v>0</v>
      </c>
      <c r="K24" s="157" t="s">
        <v>6</v>
      </c>
      <c r="L24" s="208"/>
      <c r="M24" s="158">
        <f aca="true" t="shared" si="10" ref="M24:M32">C24*100</f>
        <v>0</v>
      </c>
      <c r="N24" s="118">
        <f aca="true" t="shared" si="11" ref="N24:N32">D24*100</f>
        <v>0</v>
      </c>
      <c r="O24" s="118">
        <f aca="true" t="shared" si="12" ref="O24:O32">E24*100</f>
        <v>0</v>
      </c>
      <c r="P24" s="118">
        <f aca="true" t="shared" si="13" ref="P24:P32">F24*100</f>
        <v>0</v>
      </c>
      <c r="Q24" s="118">
        <f aca="true" t="shared" si="14" ref="Q24:Q32">G24*100</f>
        <v>0</v>
      </c>
      <c r="R24" s="118">
        <f aca="true" t="shared" si="15" ref="R24:R32">H24*100</f>
        <v>0</v>
      </c>
      <c r="S24" s="119">
        <f aca="true" t="shared" si="16" ref="S24:S32">I24*100</f>
        <v>0</v>
      </c>
      <c r="T24" s="221">
        <f aca="true" t="shared" si="17" ref="T24:T32">SUM(M24:S24)</f>
        <v>0</v>
      </c>
    </row>
    <row r="25" spans="1:20" ht="15">
      <c r="A25" s="140" t="s">
        <v>7</v>
      </c>
      <c r="B25" s="158">
        <f t="shared" si="2"/>
        <v>0</v>
      </c>
      <c r="C25" s="118">
        <f t="shared" si="3"/>
        <v>0</v>
      </c>
      <c r="D25" s="118">
        <f t="shared" si="4"/>
        <v>0</v>
      </c>
      <c r="E25" s="118">
        <f t="shared" si="5"/>
        <v>0</v>
      </c>
      <c r="F25" s="118">
        <f t="shared" si="6"/>
        <v>0</v>
      </c>
      <c r="G25" s="118">
        <f t="shared" si="7"/>
        <v>0</v>
      </c>
      <c r="H25" s="118">
        <f t="shared" si="8"/>
        <v>0</v>
      </c>
      <c r="I25" s="119">
        <f t="shared" si="9"/>
        <v>0</v>
      </c>
      <c r="K25" s="157" t="s">
        <v>7</v>
      </c>
      <c r="L25" s="208"/>
      <c r="M25" s="158">
        <f t="shared" si="10"/>
        <v>0</v>
      </c>
      <c r="N25" s="118">
        <f t="shared" si="11"/>
        <v>0</v>
      </c>
      <c r="O25" s="118">
        <f t="shared" si="12"/>
        <v>0</v>
      </c>
      <c r="P25" s="118">
        <f t="shared" si="13"/>
        <v>0</v>
      </c>
      <c r="Q25" s="118">
        <f t="shared" si="14"/>
        <v>0</v>
      </c>
      <c r="R25" s="118">
        <f t="shared" si="15"/>
        <v>0</v>
      </c>
      <c r="S25" s="119">
        <f t="shared" si="16"/>
        <v>0</v>
      </c>
      <c r="T25" s="221">
        <f t="shared" si="17"/>
        <v>0</v>
      </c>
    </row>
    <row r="26" spans="1:20" ht="15">
      <c r="A26" s="139" t="s">
        <v>19</v>
      </c>
      <c r="B26" s="158">
        <f t="shared" si="2"/>
        <v>0</v>
      </c>
      <c r="C26" s="118">
        <f t="shared" si="3"/>
        <v>0</v>
      </c>
      <c r="D26" s="118">
        <f t="shared" si="4"/>
        <v>0</v>
      </c>
      <c r="E26" s="118">
        <f t="shared" si="5"/>
        <v>0</v>
      </c>
      <c r="F26" s="118">
        <f t="shared" si="6"/>
        <v>0</v>
      </c>
      <c r="G26" s="118">
        <f t="shared" si="7"/>
        <v>0</v>
      </c>
      <c r="H26" s="118">
        <f t="shared" si="8"/>
        <v>0</v>
      </c>
      <c r="I26" s="119">
        <f t="shared" si="9"/>
        <v>0</v>
      </c>
      <c r="K26" s="156" t="s">
        <v>19</v>
      </c>
      <c r="L26" s="208"/>
      <c r="M26" s="158">
        <f t="shared" si="10"/>
        <v>0</v>
      </c>
      <c r="N26" s="118">
        <f t="shared" si="11"/>
        <v>0</v>
      </c>
      <c r="O26" s="118">
        <f t="shared" si="12"/>
        <v>0</v>
      </c>
      <c r="P26" s="118">
        <f t="shared" si="13"/>
        <v>0</v>
      </c>
      <c r="Q26" s="118">
        <f t="shared" si="14"/>
        <v>0</v>
      </c>
      <c r="R26" s="118">
        <f t="shared" si="15"/>
        <v>0</v>
      </c>
      <c r="S26" s="119">
        <f t="shared" si="16"/>
        <v>0</v>
      </c>
      <c r="T26" s="221">
        <f t="shared" si="17"/>
        <v>0</v>
      </c>
    </row>
    <row r="27" spans="1:20" ht="15">
      <c r="A27" s="215"/>
      <c r="B27" s="158"/>
      <c r="C27" s="118"/>
      <c r="D27" s="118"/>
      <c r="E27" s="118"/>
      <c r="F27" s="118"/>
      <c r="G27" s="118"/>
      <c r="H27" s="118"/>
      <c r="I27" s="119"/>
      <c r="K27" s="44"/>
      <c r="L27" s="17"/>
      <c r="M27" s="158"/>
      <c r="N27" s="118"/>
      <c r="O27" s="118"/>
      <c r="P27" s="118"/>
      <c r="Q27" s="118"/>
      <c r="R27" s="118"/>
      <c r="S27" s="119"/>
      <c r="T27" s="221"/>
    </row>
    <row r="28" spans="1:20" ht="15">
      <c r="A28" s="140" t="s">
        <v>8</v>
      </c>
      <c r="B28" s="158">
        <f t="shared" si="2"/>
        <v>0</v>
      </c>
      <c r="C28" s="118">
        <f t="shared" si="3"/>
        <v>0</v>
      </c>
      <c r="D28" s="118">
        <f t="shared" si="4"/>
        <v>0</v>
      </c>
      <c r="E28" s="118">
        <f t="shared" si="5"/>
        <v>0</v>
      </c>
      <c r="F28" s="118">
        <f t="shared" si="6"/>
        <v>0</v>
      </c>
      <c r="G28" s="118">
        <f t="shared" si="7"/>
        <v>0</v>
      </c>
      <c r="H28" s="118">
        <f t="shared" si="8"/>
        <v>0</v>
      </c>
      <c r="I28" s="119">
        <f t="shared" si="9"/>
        <v>0</v>
      </c>
      <c r="K28" s="157" t="s">
        <v>8</v>
      </c>
      <c r="L28" s="208"/>
      <c r="M28" s="158">
        <f t="shared" si="10"/>
        <v>0</v>
      </c>
      <c r="N28" s="118">
        <f t="shared" si="11"/>
        <v>0</v>
      </c>
      <c r="O28" s="118">
        <f t="shared" si="12"/>
        <v>0</v>
      </c>
      <c r="P28" s="118">
        <f t="shared" si="13"/>
        <v>0</v>
      </c>
      <c r="Q28" s="118">
        <f t="shared" si="14"/>
        <v>0</v>
      </c>
      <c r="R28" s="118">
        <f t="shared" si="15"/>
        <v>0</v>
      </c>
      <c r="S28" s="119">
        <f t="shared" si="16"/>
        <v>0</v>
      </c>
      <c r="T28" s="221">
        <f t="shared" si="17"/>
        <v>0</v>
      </c>
    </row>
    <row r="29" spans="1:20" ht="15">
      <c r="A29" s="140" t="s">
        <v>9</v>
      </c>
      <c r="B29" s="158">
        <f t="shared" si="2"/>
        <v>0</v>
      </c>
      <c r="C29" s="118">
        <f t="shared" si="3"/>
        <v>0</v>
      </c>
      <c r="D29" s="118">
        <f t="shared" si="4"/>
        <v>0</v>
      </c>
      <c r="E29" s="118">
        <f t="shared" si="5"/>
        <v>0</v>
      </c>
      <c r="F29" s="118">
        <f t="shared" si="6"/>
        <v>0</v>
      </c>
      <c r="G29" s="118">
        <f t="shared" si="7"/>
        <v>0</v>
      </c>
      <c r="H29" s="118">
        <f t="shared" si="8"/>
        <v>0</v>
      </c>
      <c r="I29" s="119">
        <f t="shared" si="9"/>
        <v>0</v>
      </c>
      <c r="K29" s="157" t="s">
        <v>9</v>
      </c>
      <c r="L29" s="208"/>
      <c r="M29" s="158">
        <f t="shared" si="10"/>
        <v>0</v>
      </c>
      <c r="N29" s="118">
        <f t="shared" si="11"/>
        <v>0</v>
      </c>
      <c r="O29" s="118">
        <f t="shared" si="12"/>
        <v>0</v>
      </c>
      <c r="P29" s="118">
        <f t="shared" si="13"/>
        <v>0</v>
      </c>
      <c r="Q29" s="118">
        <f t="shared" si="14"/>
        <v>0</v>
      </c>
      <c r="R29" s="118">
        <f t="shared" si="15"/>
        <v>0</v>
      </c>
      <c r="S29" s="119">
        <f t="shared" si="16"/>
        <v>0</v>
      </c>
      <c r="T29" s="221">
        <f t="shared" si="17"/>
        <v>0</v>
      </c>
    </row>
    <row r="30" spans="1:20" ht="15">
      <c r="A30" s="140" t="s">
        <v>10</v>
      </c>
      <c r="B30" s="158">
        <f t="shared" si="2"/>
        <v>0</v>
      </c>
      <c r="C30" s="118">
        <f t="shared" si="3"/>
        <v>0</v>
      </c>
      <c r="D30" s="118">
        <f t="shared" si="4"/>
        <v>0</v>
      </c>
      <c r="E30" s="118">
        <f t="shared" si="5"/>
        <v>0</v>
      </c>
      <c r="F30" s="118">
        <f t="shared" si="6"/>
        <v>0</v>
      </c>
      <c r="G30" s="118">
        <f t="shared" si="7"/>
        <v>0</v>
      </c>
      <c r="H30" s="118">
        <f t="shared" si="8"/>
        <v>0</v>
      </c>
      <c r="I30" s="119">
        <f t="shared" si="9"/>
        <v>0</v>
      </c>
      <c r="K30" s="157" t="s">
        <v>10</v>
      </c>
      <c r="L30" s="208"/>
      <c r="M30" s="158">
        <f t="shared" si="10"/>
        <v>0</v>
      </c>
      <c r="N30" s="118">
        <f t="shared" si="11"/>
        <v>0</v>
      </c>
      <c r="O30" s="118">
        <f t="shared" si="12"/>
        <v>0</v>
      </c>
      <c r="P30" s="118">
        <f t="shared" si="13"/>
        <v>0</v>
      </c>
      <c r="Q30" s="118">
        <f t="shared" si="14"/>
        <v>0</v>
      </c>
      <c r="R30" s="118">
        <f t="shared" si="15"/>
        <v>0</v>
      </c>
      <c r="S30" s="119">
        <f t="shared" si="16"/>
        <v>0</v>
      </c>
      <c r="T30" s="221">
        <f t="shared" si="17"/>
        <v>0</v>
      </c>
    </row>
    <row r="31" spans="1:20" ht="15">
      <c r="A31" s="140" t="s">
        <v>11</v>
      </c>
      <c r="B31" s="158">
        <f t="shared" si="2"/>
        <v>0</v>
      </c>
      <c r="C31" s="118">
        <f t="shared" si="3"/>
        <v>0</v>
      </c>
      <c r="D31" s="118">
        <f t="shared" si="4"/>
        <v>0</v>
      </c>
      <c r="E31" s="118">
        <f t="shared" si="5"/>
        <v>0</v>
      </c>
      <c r="F31" s="118">
        <f t="shared" si="6"/>
        <v>0</v>
      </c>
      <c r="G31" s="118">
        <f t="shared" si="7"/>
        <v>0</v>
      </c>
      <c r="H31" s="118">
        <f t="shared" si="8"/>
        <v>0</v>
      </c>
      <c r="I31" s="119">
        <f t="shared" si="9"/>
        <v>0</v>
      </c>
      <c r="K31" s="157" t="s">
        <v>11</v>
      </c>
      <c r="L31" s="208"/>
      <c r="M31" s="158">
        <f t="shared" si="10"/>
        <v>0</v>
      </c>
      <c r="N31" s="118">
        <f t="shared" si="11"/>
        <v>0</v>
      </c>
      <c r="O31" s="118">
        <f t="shared" si="12"/>
        <v>0</v>
      </c>
      <c r="P31" s="118">
        <f t="shared" si="13"/>
        <v>0</v>
      </c>
      <c r="Q31" s="118">
        <f t="shared" si="14"/>
        <v>0</v>
      </c>
      <c r="R31" s="118">
        <f t="shared" si="15"/>
        <v>0</v>
      </c>
      <c r="S31" s="119">
        <f t="shared" si="16"/>
        <v>0</v>
      </c>
      <c r="T31" s="221">
        <f t="shared" si="17"/>
        <v>0</v>
      </c>
    </row>
    <row r="32" spans="1:20" ht="15.75" thickBot="1">
      <c r="A32" s="141" t="s">
        <v>12</v>
      </c>
      <c r="B32" s="212">
        <f t="shared" si="2"/>
        <v>0</v>
      </c>
      <c r="C32" s="120">
        <f t="shared" si="3"/>
        <v>0</v>
      </c>
      <c r="D32" s="120">
        <f t="shared" si="4"/>
        <v>0</v>
      </c>
      <c r="E32" s="120">
        <f t="shared" si="5"/>
        <v>0</v>
      </c>
      <c r="F32" s="120">
        <f t="shared" si="6"/>
        <v>0</v>
      </c>
      <c r="G32" s="120">
        <f t="shared" si="7"/>
        <v>0</v>
      </c>
      <c r="H32" s="120">
        <f t="shared" si="8"/>
        <v>0</v>
      </c>
      <c r="I32" s="121">
        <f t="shared" si="9"/>
        <v>0</v>
      </c>
      <c r="K32" s="57" t="s">
        <v>12</v>
      </c>
      <c r="L32" s="216"/>
      <c r="M32" s="212">
        <f t="shared" si="10"/>
        <v>0</v>
      </c>
      <c r="N32" s="120">
        <f t="shared" si="11"/>
        <v>0</v>
      </c>
      <c r="O32" s="120">
        <f t="shared" si="12"/>
        <v>0</v>
      </c>
      <c r="P32" s="120">
        <f t="shared" si="13"/>
        <v>0</v>
      </c>
      <c r="Q32" s="120">
        <f t="shared" si="14"/>
        <v>0</v>
      </c>
      <c r="R32" s="120">
        <f t="shared" si="15"/>
        <v>0</v>
      </c>
      <c r="S32" s="121">
        <f t="shared" si="16"/>
        <v>0</v>
      </c>
      <c r="T32" s="222">
        <f t="shared" si="17"/>
        <v>0</v>
      </c>
    </row>
    <row r="33" spans="1:20" ht="15.75" thickBot="1">
      <c r="A33" s="197" t="s">
        <v>120</v>
      </c>
      <c r="B33" s="198">
        <f>SUM(B23:B32)</f>
        <v>0</v>
      </c>
      <c r="C33" s="199">
        <f aca="true" t="shared" si="18" ref="C33:I33">SUM(C23:C32)</f>
        <v>0</v>
      </c>
      <c r="D33" s="199">
        <f t="shared" si="18"/>
        <v>0</v>
      </c>
      <c r="E33" s="199">
        <f t="shared" si="18"/>
        <v>0</v>
      </c>
      <c r="F33" s="199">
        <f t="shared" si="18"/>
        <v>0</v>
      </c>
      <c r="G33" s="199">
        <f t="shared" si="18"/>
        <v>0</v>
      </c>
      <c r="H33" s="199">
        <f t="shared" si="18"/>
        <v>0</v>
      </c>
      <c r="I33" s="202">
        <f t="shared" si="18"/>
        <v>0</v>
      </c>
      <c r="K33" s="373" t="s">
        <v>120</v>
      </c>
      <c r="L33" s="374"/>
      <c r="M33" s="198">
        <f>SUM(M23:M32)</f>
        <v>0</v>
      </c>
      <c r="N33" s="199">
        <f aca="true" t="shared" si="19" ref="N33:S33">SUM(N23:N32)</f>
        <v>0</v>
      </c>
      <c r="O33" s="199">
        <f t="shared" si="19"/>
        <v>0</v>
      </c>
      <c r="P33" s="199">
        <f t="shared" si="19"/>
        <v>0</v>
      </c>
      <c r="Q33" s="199">
        <f t="shared" si="19"/>
        <v>0</v>
      </c>
      <c r="R33" s="199">
        <f t="shared" si="19"/>
        <v>0</v>
      </c>
      <c r="S33" s="202">
        <f t="shared" si="19"/>
        <v>0</v>
      </c>
      <c r="T33" s="210">
        <f>SUM(T23:T32)</f>
        <v>0</v>
      </c>
    </row>
    <row r="34" ht="15">
      <c r="T34" s="223"/>
    </row>
    <row r="35" ht="15.75" thickBot="1">
      <c r="T35" s="223"/>
    </row>
    <row r="36" spans="1:20" ht="18" thickBot="1">
      <c r="A36" s="373" t="s">
        <v>93</v>
      </c>
      <c r="B36" s="372"/>
      <c r="C36" s="372"/>
      <c r="D36" s="372"/>
      <c r="E36" s="372"/>
      <c r="F36" s="372"/>
      <c r="G36" s="372"/>
      <c r="H36" s="372"/>
      <c r="I36" s="374"/>
      <c r="K36" s="373" t="s">
        <v>102</v>
      </c>
      <c r="L36" s="372"/>
      <c r="M36" s="372"/>
      <c r="N36" s="372"/>
      <c r="O36" s="372"/>
      <c r="P36" s="372"/>
      <c r="Q36" s="372"/>
      <c r="R36" s="372"/>
      <c r="S36" s="374"/>
      <c r="T36" s="224"/>
    </row>
    <row r="37" spans="1:20" ht="15">
      <c r="A37" s="213"/>
      <c r="B37" s="211" t="s">
        <v>13</v>
      </c>
      <c r="C37" s="384" t="s">
        <v>3</v>
      </c>
      <c r="D37" s="384"/>
      <c r="E37" s="384"/>
      <c r="F37" s="384" t="s">
        <v>4</v>
      </c>
      <c r="G37" s="384"/>
      <c r="H37" s="384"/>
      <c r="I37" s="385"/>
      <c r="K37" s="391"/>
      <c r="L37" s="392"/>
      <c r="M37" s="384" t="s">
        <v>3</v>
      </c>
      <c r="N37" s="384"/>
      <c r="O37" s="384"/>
      <c r="P37" s="384" t="s">
        <v>4</v>
      </c>
      <c r="Q37" s="384"/>
      <c r="R37" s="384"/>
      <c r="S37" s="385"/>
      <c r="T37" s="155" t="s">
        <v>21</v>
      </c>
    </row>
    <row r="38" spans="1:20" ht="15">
      <c r="A38" s="214" t="s">
        <v>28</v>
      </c>
      <c r="B38" s="138">
        <v>10</v>
      </c>
      <c r="C38" s="116">
        <v>20</v>
      </c>
      <c r="D38" s="116">
        <v>30</v>
      </c>
      <c r="E38" s="116">
        <v>40</v>
      </c>
      <c r="F38" s="116">
        <v>20</v>
      </c>
      <c r="G38" s="116">
        <v>30</v>
      </c>
      <c r="H38" s="116">
        <v>40</v>
      </c>
      <c r="I38" s="117">
        <v>50</v>
      </c>
      <c r="K38" s="387" t="s">
        <v>28</v>
      </c>
      <c r="L38" s="388"/>
      <c r="M38" s="116">
        <v>20</v>
      </c>
      <c r="N38" s="116">
        <v>30</v>
      </c>
      <c r="O38" s="116">
        <v>40</v>
      </c>
      <c r="P38" s="116">
        <v>20</v>
      </c>
      <c r="Q38" s="116">
        <v>30</v>
      </c>
      <c r="R38" s="116">
        <v>40</v>
      </c>
      <c r="S38" s="117">
        <v>50</v>
      </c>
      <c r="T38" s="220"/>
    </row>
    <row r="39" spans="1:20" ht="15">
      <c r="A39" s="139" t="s">
        <v>5</v>
      </c>
      <c r="B39" s="158">
        <f>STDEV(B7,J7,R7,Z7,AH7,AP7,AX7,BF7,BN7,BV7)</f>
        <v>0</v>
      </c>
      <c r="C39" s="118">
        <f aca="true" t="shared" si="20" ref="C39:I39">STDEV(C7,K7,S7,AA7,AI7,AQ7,AY7,BG7,BO7,BW7)</f>
        <v>0</v>
      </c>
      <c r="D39" s="118">
        <f t="shared" si="20"/>
        <v>0</v>
      </c>
      <c r="E39" s="118">
        <f t="shared" si="20"/>
        <v>0</v>
      </c>
      <c r="F39" s="118">
        <f t="shared" si="20"/>
        <v>0</v>
      </c>
      <c r="G39" s="118">
        <f t="shared" si="20"/>
        <v>0</v>
      </c>
      <c r="H39" s="118">
        <f t="shared" si="20"/>
        <v>0</v>
      </c>
      <c r="I39" s="119">
        <f t="shared" si="20"/>
        <v>0</v>
      </c>
      <c r="K39" s="156" t="s">
        <v>5</v>
      </c>
      <c r="L39" s="160"/>
      <c r="M39" s="118">
        <f aca="true" t="shared" si="21" ref="M39:S39">C39*100</f>
        <v>0</v>
      </c>
      <c r="N39" s="118">
        <f t="shared" si="21"/>
        <v>0</v>
      </c>
      <c r="O39" s="118">
        <f t="shared" si="21"/>
        <v>0</v>
      </c>
      <c r="P39" s="118">
        <f t="shared" si="21"/>
        <v>0</v>
      </c>
      <c r="Q39" s="118">
        <f t="shared" si="21"/>
        <v>0</v>
      </c>
      <c r="R39" s="118">
        <f t="shared" si="21"/>
        <v>0</v>
      </c>
      <c r="S39" s="119">
        <f t="shared" si="21"/>
        <v>0</v>
      </c>
      <c r="T39" s="221">
        <f>SQRT(SUMSQ(M39:S39))</f>
        <v>0</v>
      </c>
    </row>
    <row r="40" spans="1:20" ht="15">
      <c r="A40" s="140" t="s">
        <v>6</v>
      </c>
      <c r="B40" s="158">
        <f aca="true" t="shared" si="22" ref="B40:B48">STDEV(B8,J8,R8,Z8,AH8,AP8,AX8,BF8,BN8,BV8)</f>
        <v>0</v>
      </c>
      <c r="C40" s="118">
        <f aca="true" t="shared" si="23" ref="C40:C48">STDEV(C8,K8,S8,AA8,AI8,AQ8,AY8,BG8,BO8,BW8)</f>
        <v>0</v>
      </c>
      <c r="D40" s="118">
        <f aca="true" t="shared" si="24" ref="D40:D48">STDEV(D8,L8,T8,AB8,AJ8,AR8,AZ8,BH8,BP8,BX8)</f>
        <v>0</v>
      </c>
      <c r="E40" s="118">
        <f aca="true" t="shared" si="25" ref="E40:E48">STDEV(E8,M8,U8,AC8,AK8,AS8,BA8,BI8,BQ8,BY8)</f>
        <v>0</v>
      </c>
      <c r="F40" s="118">
        <f aca="true" t="shared" si="26" ref="F40:F48">STDEV(F8,N8,V8,AD8,AL8,AT8,BB8,BJ8,BR8,BZ8)</f>
        <v>0</v>
      </c>
      <c r="G40" s="118">
        <f aca="true" t="shared" si="27" ref="G40:G48">STDEV(G8,O8,W8,AE8,AM8,AU8,BC8,BK8,BS8,CA8)</f>
        <v>0</v>
      </c>
      <c r="H40" s="118">
        <f aca="true" t="shared" si="28" ref="H40:H48">STDEV(H8,P8,X8,AF8,AN8,AV8,BD8,BL8,BT8,CB8)</f>
        <v>0</v>
      </c>
      <c r="I40" s="119">
        <f aca="true" t="shared" si="29" ref="I40:I48">STDEV(I8,Q8,Y8,AG8,AO8,AW8,BE8,BM8,BU8,CC8)</f>
        <v>0</v>
      </c>
      <c r="K40" s="157" t="s">
        <v>6</v>
      </c>
      <c r="L40" s="160"/>
      <c r="M40" s="118">
        <f aca="true" t="shared" si="30" ref="M40:M48">C40*100</f>
        <v>0</v>
      </c>
      <c r="N40" s="118">
        <f aca="true" t="shared" si="31" ref="N40:N48">D40*100</f>
        <v>0</v>
      </c>
      <c r="O40" s="118">
        <f aca="true" t="shared" si="32" ref="O40:O48">E40*100</f>
        <v>0</v>
      </c>
      <c r="P40" s="118">
        <f aca="true" t="shared" si="33" ref="P40:P48">F40*100</f>
        <v>0</v>
      </c>
      <c r="Q40" s="118">
        <f aca="true" t="shared" si="34" ref="Q40:Q48">G40*100</f>
        <v>0</v>
      </c>
      <c r="R40" s="118">
        <f aca="true" t="shared" si="35" ref="R40:R48">H40*100</f>
        <v>0</v>
      </c>
      <c r="S40" s="119">
        <f aca="true" t="shared" si="36" ref="S40:S48">I40*100</f>
        <v>0</v>
      </c>
      <c r="T40" s="221">
        <f aca="true" t="shared" si="37" ref="T40:T49">SQRT(SUMSQ(M40:S40))</f>
        <v>0</v>
      </c>
    </row>
    <row r="41" spans="1:20" ht="15">
      <c r="A41" s="140" t="s">
        <v>7</v>
      </c>
      <c r="B41" s="158">
        <f t="shared" si="22"/>
        <v>0</v>
      </c>
      <c r="C41" s="118">
        <f t="shared" si="23"/>
        <v>0</v>
      </c>
      <c r="D41" s="118">
        <f t="shared" si="24"/>
        <v>0</v>
      </c>
      <c r="E41" s="118">
        <f t="shared" si="25"/>
        <v>0</v>
      </c>
      <c r="F41" s="118">
        <f t="shared" si="26"/>
        <v>0</v>
      </c>
      <c r="G41" s="118">
        <f t="shared" si="27"/>
        <v>0</v>
      </c>
      <c r="H41" s="118">
        <f t="shared" si="28"/>
        <v>0</v>
      </c>
      <c r="I41" s="119">
        <f t="shared" si="29"/>
        <v>0</v>
      </c>
      <c r="K41" s="157" t="s">
        <v>7</v>
      </c>
      <c r="L41" s="160"/>
      <c r="M41" s="118">
        <f t="shared" si="30"/>
        <v>0</v>
      </c>
      <c r="N41" s="118">
        <f t="shared" si="31"/>
        <v>0</v>
      </c>
      <c r="O41" s="118">
        <f t="shared" si="32"/>
        <v>0</v>
      </c>
      <c r="P41" s="118">
        <f t="shared" si="33"/>
        <v>0</v>
      </c>
      <c r="Q41" s="118">
        <f t="shared" si="34"/>
        <v>0</v>
      </c>
      <c r="R41" s="118">
        <f t="shared" si="35"/>
        <v>0</v>
      </c>
      <c r="S41" s="119">
        <f t="shared" si="36"/>
        <v>0</v>
      </c>
      <c r="T41" s="221">
        <f t="shared" si="37"/>
        <v>0</v>
      </c>
    </row>
    <row r="42" spans="1:20" ht="15">
      <c r="A42" s="139" t="s">
        <v>19</v>
      </c>
      <c r="B42" s="158">
        <f t="shared" si="22"/>
        <v>0</v>
      </c>
      <c r="C42" s="118">
        <f t="shared" si="23"/>
        <v>0</v>
      </c>
      <c r="D42" s="118">
        <f t="shared" si="24"/>
        <v>0</v>
      </c>
      <c r="E42" s="118">
        <f t="shared" si="25"/>
        <v>0</v>
      </c>
      <c r="F42" s="118">
        <f t="shared" si="26"/>
        <v>0</v>
      </c>
      <c r="G42" s="118">
        <f t="shared" si="27"/>
        <v>0</v>
      </c>
      <c r="H42" s="118">
        <f t="shared" si="28"/>
        <v>0</v>
      </c>
      <c r="I42" s="119">
        <f t="shared" si="29"/>
        <v>0</v>
      </c>
      <c r="K42" s="156" t="s">
        <v>19</v>
      </c>
      <c r="L42" s="160"/>
      <c r="M42" s="118">
        <f t="shared" si="30"/>
        <v>0</v>
      </c>
      <c r="N42" s="118">
        <f t="shared" si="31"/>
        <v>0</v>
      </c>
      <c r="O42" s="118">
        <f t="shared" si="32"/>
        <v>0</v>
      </c>
      <c r="P42" s="118">
        <f t="shared" si="33"/>
        <v>0</v>
      </c>
      <c r="Q42" s="118">
        <f t="shared" si="34"/>
        <v>0</v>
      </c>
      <c r="R42" s="118">
        <f t="shared" si="35"/>
        <v>0</v>
      </c>
      <c r="S42" s="119">
        <f t="shared" si="36"/>
        <v>0</v>
      </c>
      <c r="T42" s="221">
        <f t="shared" si="37"/>
        <v>0</v>
      </c>
    </row>
    <row r="43" spans="1:20" ht="15">
      <c r="A43" s="215"/>
      <c r="B43" s="158"/>
      <c r="C43" s="118"/>
      <c r="D43" s="118"/>
      <c r="E43" s="118"/>
      <c r="F43" s="118"/>
      <c r="G43" s="118"/>
      <c r="H43" s="118"/>
      <c r="I43" s="119"/>
      <c r="K43" s="44"/>
      <c r="L43" s="16"/>
      <c r="M43" s="118"/>
      <c r="N43" s="118"/>
      <c r="O43" s="118"/>
      <c r="P43" s="118"/>
      <c r="Q43" s="118"/>
      <c r="R43" s="118"/>
      <c r="S43" s="119"/>
      <c r="T43" s="221"/>
    </row>
    <row r="44" spans="1:20" ht="15">
      <c r="A44" s="140" t="s">
        <v>8</v>
      </c>
      <c r="B44" s="158">
        <f t="shared" si="22"/>
        <v>0</v>
      </c>
      <c r="C44" s="118">
        <f t="shared" si="23"/>
        <v>0</v>
      </c>
      <c r="D44" s="118">
        <f t="shared" si="24"/>
        <v>0</v>
      </c>
      <c r="E44" s="118">
        <f t="shared" si="25"/>
        <v>0</v>
      </c>
      <c r="F44" s="118">
        <f t="shared" si="26"/>
        <v>0</v>
      </c>
      <c r="G44" s="118">
        <f t="shared" si="27"/>
        <v>0</v>
      </c>
      <c r="H44" s="118">
        <f t="shared" si="28"/>
        <v>0</v>
      </c>
      <c r="I44" s="119">
        <f t="shared" si="29"/>
        <v>0</v>
      </c>
      <c r="K44" s="157" t="s">
        <v>8</v>
      </c>
      <c r="L44" s="160"/>
      <c r="M44" s="118">
        <f t="shared" si="30"/>
        <v>0</v>
      </c>
      <c r="N44" s="118">
        <f t="shared" si="31"/>
        <v>0</v>
      </c>
      <c r="O44" s="118">
        <f t="shared" si="32"/>
        <v>0</v>
      </c>
      <c r="P44" s="118">
        <f t="shared" si="33"/>
        <v>0</v>
      </c>
      <c r="Q44" s="118">
        <f t="shared" si="34"/>
        <v>0</v>
      </c>
      <c r="R44" s="118">
        <f t="shared" si="35"/>
        <v>0</v>
      </c>
      <c r="S44" s="119">
        <f t="shared" si="36"/>
        <v>0</v>
      </c>
      <c r="T44" s="221">
        <f t="shared" si="37"/>
        <v>0</v>
      </c>
    </row>
    <row r="45" spans="1:20" ht="15">
      <c r="A45" s="140" t="s">
        <v>9</v>
      </c>
      <c r="B45" s="158">
        <f t="shared" si="22"/>
        <v>0</v>
      </c>
      <c r="C45" s="118">
        <f t="shared" si="23"/>
        <v>0</v>
      </c>
      <c r="D45" s="118">
        <f t="shared" si="24"/>
        <v>0</v>
      </c>
      <c r="E45" s="118">
        <f t="shared" si="25"/>
        <v>0</v>
      </c>
      <c r="F45" s="118">
        <f t="shared" si="26"/>
        <v>0</v>
      </c>
      <c r="G45" s="118">
        <f t="shared" si="27"/>
        <v>0</v>
      </c>
      <c r="H45" s="118">
        <f t="shared" si="28"/>
        <v>0</v>
      </c>
      <c r="I45" s="119">
        <f t="shared" si="29"/>
        <v>0</v>
      </c>
      <c r="K45" s="157" t="s">
        <v>9</v>
      </c>
      <c r="L45" s="160"/>
      <c r="M45" s="118">
        <f t="shared" si="30"/>
        <v>0</v>
      </c>
      <c r="N45" s="118">
        <f t="shared" si="31"/>
        <v>0</v>
      </c>
      <c r="O45" s="118">
        <f t="shared" si="32"/>
        <v>0</v>
      </c>
      <c r="P45" s="118">
        <f t="shared" si="33"/>
        <v>0</v>
      </c>
      <c r="Q45" s="118">
        <f t="shared" si="34"/>
        <v>0</v>
      </c>
      <c r="R45" s="118">
        <f t="shared" si="35"/>
        <v>0</v>
      </c>
      <c r="S45" s="119">
        <f t="shared" si="36"/>
        <v>0</v>
      </c>
      <c r="T45" s="221">
        <f t="shared" si="37"/>
        <v>0</v>
      </c>
    </row>
    <row r="46" spans="1:20" ht="15">
      <c r="A46" s="140" t="s">
        <v>10</v>
      </c>
      <c r="B46" s="158">
        <f t="shared" si="22"/>
        <v>0</v>
      </c>
      <c r="C46" s="118">
        <f t="shared" si="23"/>
        <v>0</v>
      </c>
      <c r="D46" s="118">
        <f t="shared" si="24"/>
        <v>0</v>
      </c>
      <c r="E46" s="118">
        <f t="shared" si="25"/>
        <v>0</v>
      </c>
      <c r="F46" s="118">
        <f t="shared" si="26"/>
        <v>0</v>
      </c>
      <c r="G46" s="118">
        <f t="shared" si="27"/>
        <v>0</v>
      </c>
      <c r="H46" s="118">
        <f t="shared" si="28"/>
        <v>0</v>
      </c>
      <c r="I46" s="119">
        <f t="shared" si="29"/>
        <v>0</v>
      </c>
      <c r="K46" s="157" t="s">
        <v>10</v>
      </c>
      <c r="L46" s="160"/>
      <c r="M46" s="118">
        <f t="shared" si="30"/>
        <v>0</v>
      </c>
      <c r="N46" s="118">
        <f t="shared" si="31"/>
        <v>0</v>
      </c>
      <c r="O46" s="118">
        <f t="shared" si="32"/>
        <v>0</v>
      </c>
      <c r="P46" s="118">
        <f t="shared" si="33"/>
        <v>0</v>
      </c>
      <c r="Q46" s="118">
        <f t="shared" si="34"/>
        <v>0</v>
      </c>
      <c r="R46" s="118">
        <f t="shared" si="35"/>
        <v>0</v>
      </c>
      <c r="S46" s="119">
        <f t="shared" si="36"/>
        <v>0</v>
      </c>
      <c r="T46" s="221">
        <f t="shared" si="37"/>
        <v>0</v>
      </c>
    </row>
    <row r="47" spans="1:20" ht="15">
      <c r="A47" s="140" t="s">
        <v>11</v>
      </c>
      <c r="B47" s="158">
        <f t="shared" si="22"/>
        <v>0</v>
      </c>
      <c r="C47" s="118">
        <f t="shared" si="23"/>
        <v>0</v>
      </c>
      <c r="D47" s="118">
        <f t="shared" si="24"/>
        <v>0</v>
      </c>
      <c r="E47" s="118">
        <f t="shared" si="25"/>
        <v>0</v>
      </c>
      <c r="F47" s="118">
        <f t="shared" si="26"/>
        <v>0</v>
      </c>
      <c r="G47" s="118">
        <f t="shared" si="27"/>
        <v>0</v>
      </c>
      <c r="H47" s="118">
        <f t="shared" si="28"/>
        <v>0</v>
      </c>
      <c r="I47" s="119">
        <f t="shared" si="29"/>
        <v>0</v>
      </c>
      <c r="K47" s="157" t="s">
        <v>11</v>
      </c>
      <c r="L47" s="160"/>
      <c r="M47" s="118">
        <f t="shared" si="30"/>
        <v>0</v>
      </c>
      <c r="N47" s="118">
        <f t="shared" si="31"/>
        <v>0</v>
      </c>
      <c r="O47" s="118">
        <f t="shared" si="32"/>
        <v>0</v>
      </c>
      <c r="P47" s="118">
        <f t="shared" si="33"/>
        <v>0</v>
      </c>
      <c r="Q47" s="118">
        <f t="shared" si="34"/>
        <v>0</v>
      </c>
      <c r="R47" s="118">
        <f t="shared" si="35"/>
        <v>0</v>
      </c>
      <c r="S47" s="119">
        <f t="shared" si="36"/>
        <v>0</v>
      </c>
      <c r="T47" s="221">
        <f t="shared" si="37"/>
        <v>0</v>
      </c>
    </row>
    <row r="48" spans="1:20" ht="15.75" thickBot="1">
      <c r="A48" s="141" t="s">
        <v>12</v>
      </c>
      <c r="B48" s="201">
        <f t="shared" si="22"/>
        <v>0</v>
      </c>
      <c r="C48" s="77">
        <f t="shared" si="23"/>
        <v>0</v>
      </c>
      <c r="D48" s="77">
        <f t="shared" si="24"/>
        <v>0</v>
      </c>
      <c r="E48" s="77">
        <f t="shared" si="25"/>
        <v>0</v>
      </c>
      <c r="F48" s="77">
        <f t="shared" si="26"/>
        <v>0</v>
      </c>
      <c r="G48" s="77">
        <f t="shared" si="27"/>
        <v>0</v>
      </c>
      <c r="H48" s="77">
        <f t="shared" si="28"/>
        <v>0</v>
      </c>
      <c r="I48" s="78">
        <f t="shared" si="29"/>
        <v>0</v>
      </c>
      <c r="K48" s="57" t="s">
        <v>12</v>
      </c>
      <c r="L48" s="159"/>
      <c r="M48" s="77">
        <f t="shared" si="30"/>
        <v>0</v>
      </c>
      <c r="N48" s="77">
        <f t="shared" si="31"/>
        <v>0</v>
      </c>
      <c r="O48" s="77">
        <f t="shared" si="32"/>
        <v>0</v>
      </c>
      <c r="P48" s="77">
        <f t="shared" si="33"/>
        <v>0</v>
      </c>
      <c r="Q48" s="77">
        <f t="shared" si="34"/>
        <v>0</v>
      </c>
      <c r="R48" s="77">
        <f t="shared" si="35"/>
        <v>0</v>
      </c>
      <c r="S48" s="78">
        <f t="shared" si="36"/>
        <v>0</v>
      </c>
      <c r="T48" s="222">
        <f t="shared" si="37"/>
        <v>0</v>
      </c>
    </row>
    <row r="49" spans="1:20" ht="15.75" thickBot="1">
      <c r="A49" s="219" t="s">
        <v>120</v>
      </c>
      <c r="B49" s="217">
        <f aca="true" t="shared" si="38" ref="B49:I49">STDEV(B17,J17,R17,Z17,AH17,AP17,AX17,BF17,BN17,BV17)</f>
        <v>0</v>
      </c>
      <c r="C49" s="217">
        <f t="shared" si="38"/>
        <v>0</v>
      </c>
      <c r="D49" s="217">
        <f t="shared" si="38"/>
        <v>0</v>
      </c>
      <c r="E49" s="217">
        <f t="shared" si="38"/>
        <v>0</v>
      </c>
      <c r="F49" s="217">
        <f t="shared" si="38"/>
        <v>0</v>
      </c>
      <c r="G49" s="217">
        <f t="shared" si="38"/>
        <v>0</v>
      </c>
      <c r="H49" s="217">
        <f t="shared" si="38"/>
        <v>0</v>
      </c>
      <c r="I49" s="218">
        <f t="shared" si="38"/>
        <v>0</v>
      </c>
      <c r="K49" s="373" t="s">
        <v>120</v>
      </c>
      <c r="L49" s="372"/>
      <c r="M49" s="226">
        <f aca="true" t="shared" si="39" ref="M49:S49">C49*100</f>
        <v>0</v>
      </c>
      <c r="N49" s="227">
        <f t="shared" si="39"/>
        <v>0</v>
      </c>
      <c r="O49" s="227">
        <f t="shared" si="39"/>
        <v>0</v>
      </c>
      <c r="P49" s="227">
        <f t="shared" si="39"/>
        <v>0</v>
      </c>
      <c r="Q49" s="227">
        <f t="shared" si="39"/>
        <v>0</v>
      </c>
      <c r="R49" s="227">
        <f t="shared" si="39"/>
        <v>0</v>
      </c>
      <c r="S49" s="228">
        <f t="shared" si="39"/>
        <v>0</v>
      </c>
      <c r="T49" s="225">
        <f t="shared" si="37"/>
        <v>0</v>
      </c>
    </row>
  </sheetData>
  <sheetProtection password="C66F" sheet="1"/>
  <mergeCells count="48">
    <mergeCell ref="AT5:AW5"/>
    <mergeCell ref="V5:Y5"/>
    <mergeCell ref="AA5:AC5"/>
    <mergeCell ref="AD5:AG5"/>
    <mergeCell ref="K38:L38"/>
    <mergeCell ref="K36:S36"/>
    <mergeCell ref="M37:O37"/>
    <mergeCell ref="P37:S37"/>
    <mergeCell ref="K22:L22"/>
    <mergeCell ref="K37:L37"/>
    <mergeCell ref="BZ5:CC5"/>
    <mergeCell ref="AI5:AK5"/>
    <mergeCell ref="AP4:AW4"/>
    <mergeCell ref="AX4:BE4"/>
    <mergeCell ref="BF4:BM4"/>
    <mergeCell ref="BN4:BU4"/>
    <mergeCell ref="BR5:BU5"/>
    <mergeCell ref="BB5:BE5"/>
    <mergeCell ref="AL5:AO5"/>
    <mergeCell ref="AQ5:AS5"/>
    <mergeCell ref="BV4:CC4"/>
    <mergeCell ref="AY5:BA5"/>
    <mergeCell ref="BW5:BY5"/>
    <mergeCell ref="J4:Q4"/>
    <mergeCell ref="R4:Y4"/>
    <mergeCell ref="Z4:AG4"/>
    <mergeCell ref="AH4:AO4"/>
    <mergeCell ref="BG5:BI5"/>
    <mergeCell ref="BJ5:BM5"/>
    <mergeCell ref="BO5:BQ5"/>
    <mergeCell ref="C37:E37"/>
    <mergeCell ref="F37:I37"/>
    <mergeCell ref="K5:M5"/>
    <mergeCell ref="N5:Q5"/>
    <mergeCell ref="S5:U5"/>
    <mergeCell ref="K20:S20"/>
    <mergeCell ref="M21:O21"/>
    <mergeCell ref="P21:S21"/>
    <mergeCell ref="K49:L49"/>
    <mergeCell ref="K33:L33"/>
    <mergeCell ref="A1:H1"/>
    <mergeCell ref="C5:E5"/>
    <mergeCell ref="F5:I5"/>
    <mergeCell ref="B4:I4"/>
    <mergeCell ref="C21:E21"/>
    <mergeCell ref="F21:I21"/>
    <mergeCell ref="A20:I20"/>
    <mergeCell ref="A36:I3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29"/>
  <sheetViews>
    <sheetView zoomScalePageLayoutView="0" workbookViewId="0" topLeftCell="A1">
      <selection activeCell="C28" sqref="C28"/>
    </sheetView>
  </sheetViews>
  <sheetFormatPr defaultColWidth="9.140625" defaultRowHeight="15"/>
  <cols>
    <col min="1" max="1" width="24.140625" style="0" bestFit="1" customWidth="1"/>
    <col min="2" max="9" width="14.7109375" style="0" customWidth="1"/>
  </cols>
  <sheetData>
    <row r="1" spans="1:9" ht="17.25">
      <c r="A1" s="19" t="s">
        <v>29</v>
      </c>
      <c r="B1" s="87" t="s">
        <v>45</v>
      </c>
      <c r="C1" s="88"/>
      <c r="D1" s="88"/>
      <c r="E1" s="88"/>
      <c r="F1" s="89"/>
      <c r="G1" s="2"/>
      <c r="H1" s="2"/>
      <c r="I1" s="2"/>
    </row>
    <row r="2" spans="1:9" ht="18" thickBot="1">
      <c r="A2" s="67" t="s">
        <v>29</v>
      </c>
      <c r="B2" s="90" t="s">
        <v>44</v>
      </c>
      <c r="C2" s="28"/>
      <c r="D2" s="28"/>
      <c r="E2" s="28"/>
      <c r="F2" s="29"/>
      <c r="G2" s="1"/>
      <c r="H2" s="1"/>
      <c r="I2" s="1"/>
    </row>
    <row r="3" spans="1:9" ht="15">
      <c r="A3" s="19"/>
      <c r="B3" s="91"/>
      <c r="C3" s="20"/>
      <c r="D3" s="20"/>
      <c r="E3" s="20"/>
      <c r="F3" s="22"/>
      <c r="G3" s="1"/>
      <c r="H3" s="1"/>
      <c r="I3" s="1"/>
    </row>
    <row r="4" spans="1:9" ht="15">
      <c r="A4" s="92"/>
      <c r="B4" s="93" t="s">
        <v>34</v>
      </c>
      <c r="C4" s="94"/>
      <c r="D4" s="94"/>
      <c r="E4" s="94"/>
      <c r="F4" s="25"/>
      <c r="G4" s="1"/>
      <c r="H4" s="1"/>
      <c r="I4" s="1"/>
    </row>
    <row r="5" spans="1:9" ht="15">
      <c r="A5" s="92" t="s">
        <v>30</v>
      </c>
      <c r="B5" s="95">
        <v>0</v>
      </c>
      <c r="C5" s="24"/>
      <c r="D5" s="24"/>
      <c r="E5" s="24"/>
      <c r="F5" s="25"/>
      <c r="G5" s="1"/>
      <c r="H5" s="1"/>
      <c r="I5" s="1"/>
    </row>
    <row r="6" spans="1:9" ht="15">
      <c r="A6" s="44" t="s">
        <v>31</v>
      </c>
      <c r="B6" s="95">
        <v>1196</v>
      </c>
      <c r="C6" s="24"/>
      <c r="D6" s="24"/>
      <c r="E6" s="24"/>
      <c r="F6" s="25"/>
      <c r="G6" s="1"/>
      <c r="H6" s="1"/>
      <c r="I6" s="1"/>
    </row>
    <row r="7" spans="1:9" ht="15">
      <c r="A7" s="44" t="s">
        <v>32</v>
      </c>
      <c r="B7" s="95">
        <v>1714</v>
      </c>
      <c r="C7" s="24"/>
      <c r="D7" s="96" t="s">
        <v>42</v>
      </c>
      <c r="E7" s="97"/>
      <c r="F7" s="98"/>
      <c r="G7" s="1"/>
      <c r="H7" s="1"/>
      <c r="I7" s="1"/>
    </row>
    <row r="8" spans="1:9" ht="15">
      <c r="A8" s="92" t="s">
        <v>33</v>
      </c>
      <c r="B8" s="95">
        <v>0</v>
      </c>
      <c r="C8" s="24"/>
      <c r="D8" s="99"/>
      <c r="E8" s="100" t="s">
        <v>35</v>
      </c>
      <c r="F8" s="101" t="s">
        <v>43</v>
      </c>
      <c r="G8" s="1"/>
      <c r="H8" s="1"/>
      <c r="I8" s="1"/>
    </row>
    <row r="9" spans="1:9" ht="15">
      <c r="A9" s="44"/>
      <c r="B9" s="102"/>
      <c r="C9" s="24"/>
      <c r="D9" s="103" t="s">
        <v>41</v>
      </c>
      <c r="E9" s="66">
        <v>1</v>
      </c>
      <c r="F9" s="104">
        <v>0.84</v>
      </c>
      <c r="G9" s="1"/>
      <c r="H9" s="1"/>
      <c r="I9" s="1"/>
    </row>
    <row r="10" spans="1:9" ht="15">
      <c r="A10" s="23"/>
      <c r="B10" s="93" t="s">
        <v>34</v>
      </c>
      <c r="C10" s="24"/>
      <c r="D10" s="103" t="s">
        <v>3</v>
      </c>
      <c r="E10" s="66">
        <v>1</v>
      </c>
      <c r="F10" s="104">
        <v>1</v>
      </c>
      <c r="G10" s="1"/>
      <c r="H10" s="1"/>
      <c r="I10" s="1"/>
    </row>
    <row r="11" spans="1:9" ht="15">
      <c r="A11" s="44" t="s">
        <v>37</v>
      </c>
      <c r="B11" s="95">
        <v>56</v>
      </c>
      <c r="C11" s="24"/>
      <c r="D11" s="105" t="s">
        <v>4</v>
      </c>
      <c r="E11" s="13">
        <v>0.85</v>
      </c>
      <c r="F11" s="14">
        <v>0.8</v>
      </c>
      <c r="G11" s="1"/>
      <c r="H11" s="1"/>
      <c r="I11" s="1"/>
    </row>
    <row r="12" spans="1:9" ht="15">
      <c r="A12" s="44" t="s">
        <v>38</v>
      </c>
      <c r="B12" s="95">
        <v>260</v>
      </c>
      <c r="C12" s="24"/>
      <c r="D12" s="24"/>
      <c r="E12" s="24"/>
      <c r="F12" s="25"/>
      <c r="G12" s="1"/>
      <c r="H12" s="1"/>
      <c r="I12" s="1"/>
    </row>
    <row r="13" spans="1:9" ht="15">
      <c r="A13" s="44" t="s">
        <v>39</v>
      </c>
      <c r="B13" s="95">
        <v>142</v>
      </c>
      <c r="C13" s="24"/>
      <c r="D13" s="24"/>
      <c r="E13" s="24"/>
      <c r="F13" s="25"/>
      <c r="G13" s="1"/>
      <c r="H13" s="1"/>
      <c r="I13" s="1"/>
    </row>
    <row r="14" spans="1:9" ht="15">
      <c r="A14" s="44" t="s">
        <v>40</v>
      </c>
      <c r="B14" s="95">
        <v>264</v>
      </c>
      <c r="C14" s="24"/>
      <c r="D14" s="24"/>
      <c r="E14" s="24"/>
      <c r="F14" s="25"/>
      <c r="G14" s="1"/>
      <c r="H14" s="1"/>
      <c r="I14" s="1"/>
    </row>
    <row r="15" spans="1:9" ht="15.75" thickBot="1">
      <c r="A15" s="57" t="s">
        <v>36</v>
      </c>
      <c r="B15" s="106">
        <v>56</v>
      </c>
      <c r="C15" s="28"/>
      <c r="D15" s="28"/>
      <c r="E15" s="28"/>
      <c r="F15" s="29"/>
      <c r="G15" s="1"/>
      <c r="H15" s="1"/>
      <c r="I15" s="1"/>
    </row>
    <row r="16" spans="1:9" ht="15.75" thickBot="1">
      <c r="A16" s="1"/>
      <c r="B16" s="1"/>
      <c r="C16" s="1"/>
      <c r="D16" s="1"/>
      <c r="E16" s="1"/>
      <c r="F16" s="1"/>
      <c r="G16" s="1"/>
      <c r="H16" s="1"/>
      <c r="I16" s="1"/>
    </row>
    <row r="17" spans="1:9" ht="15.75" thickBot="1">
      <c r="A17" s="373" t="s">
        <v>46</v>
      </c>
      <c r="B17" s="372"/>
      <c r="C17" s="372"/>
      <c r="D17" s="372"/>
      <c r="E17" s="372"/>
      <c r="F17" s="372"/>
      <c r="G17" s="372"/>
      <c r="H17" s="372"/>
      <c r="I17" s="374"/>
    </row>
    <row r="18" spans="1:9" ht="15">
      <c r="A18" s="23"/>
      <c r="B18" s="107" t="s">
        <v>13</v>
      </c>
      <c r="C18" s="393" t="s">
        <v>3</v>
      </c>
      <c r="D18" s="394"/>
      <c r="E18" s="395"/>
      <c r="F18" s="393" t="s">
        <v>4</v>
      </c>
      <c r="G18" s="394"/>
      <c r="H18" s="394"/>
      <c r="I18" s="396"/>
    </row>
    <row r="19" spans="1:9" ht="15">
      <c r="A19" s="35" t="s">
        <v>47</v>
      </c>
      <c r="B19" s="36">
        <v>10</v>
      </c>
      <c r="C19" s="37">
        <v>20</v>
      </c>
      <c r="D19" s="38">
        <v>30</v>
      </c>
      <c r="E19" s="39">
        <v>40</v>
      </c>
      <c r="F19" s="37">
        <v>20</v>
      </c>
      <c r="G19" s="38">
        <v>30</v>
      </c>
      <c r="H19" s="38">
        <v>40</v>
      </c>
      <c r="I19" s="40">
        <v>50</v>
      </c>
    </row>
    <row r="20" spans="1:9" ht="15">
      <c r="A20" s="41" t="s">
        <v>5</v>
      </c>
      <c r="B20" s="108">
        <f>$E$9*((3329-(33*B19))-$B$5)</f>
        <v>2999</v>
      </c>
      <c r="C20" s="109">
        <f>$E$10*((3329-(33*C19))-$B$5)</f>
        <v>2669</v>
      </c>
      <c r="D20" s="109">
        <f>$E$10*((3329-(33*D19))-$B$5)</f>
        <v>2339</v>
      </c>
      <c r="E20" s="109">
        <f>$E$10*((3329-(33*E19))-$B$5)</f>
        <v>2009</v>
      </c>
      <c r="F20" s="109">
        <f>$E$11*((3329-(33*F19))-$B$5)</f>
        <v>2268.65</v>
      </c>
      <c r="G20" s="109">
        <f>$E$11*((3329-(33*G19))-$B$5)</f>
        <v>1988.1499999999999</v>
      </c>
      <c r="H20" s="109">
        <f>$E$11*((3329-(33*H19))-$B$5)</f>
        <v>1707.6499999999999</v>
      </c>
      <c r="I20" s="110">
        <f>$E$11*((3329-(33*I19))-$B$5)</f>
        <v>1427.1499999999999</v>
      </c>
    </row>
    <row r="21" spans="1:9" ht="15">
      <c r="A21" s="44" t="s">
        <v>6</v>
      </c>
      <c r="B21" s="111">
        <f>$E$9*((3329-(33*B19))-$B$6)</f>
        <v>1803</v>
      </c>
      <c r="C21" s="111">
        <f>$E$10*((3329-(33*C19))-$B$6)</f>
        <v>1473</v>
      </c>
      <c r="D21" s="111">
        <f>$E$10*((3329-(33*D19))-$B$6)</f>
        <v>1143</v>
      </c>
      <c r="E21" s="111">
        <f>$E$10*((3329-(33*E19))-$B$6)</f>
        <v>813</v>
      </c>
      <c r="F21" s="111">
        <f>$E$11*((3329-(33*F19))-$B$6)</f>
        <v>1252.05</v>
      </c>
      <c r="G21" s="111">
        <f>$E$11*((3329-(33*G19))-$B$6)</f>
        <v>971.55</v>
      </c>
      <c r="H21" s="111">
        <f>$E$11*((3329-(33*H19))-$B$6)</f>
        <v>691.05</v>
      </c>
      <c r="I21" s="112">
        <f>$E$11*((3329-(33*I19))-$B$6)</f>
        <v>410.55</v>
      </c>
    </row>
    <row r="22" spans="1:9" ht="15">
      <c r="A22" s="44" t="s">
        <v>7</v>
      </c>
      <c r="B22" s="111">
        <f>$E$9*((3329-(33*B19))-$B$7)</f>
        <v>1285</v>
      </c>
      <c r="C22" s="111">
        <f>$E$10*((3329-(33*C19))-$B$7)</f>
        <v>955</v>
      </c>
      <c r="D22" s="111">
        <f>$E$10*((3329-(33*D19))-$B$7)</f>
        <v>625</v>
      </c>
      <c r="E22" s="111">
        <f>$E$10*((3329-(33*E19))-$B$7)</f>
        <v>295</v>
      </c>
      <c r="F22" s="111">
        <f>$E$11*((3329-(33*F19))-$B$7)</f>
        <v>811.75</v>
      </c>
      <c r="G22" s="111">
        <f>$E$11*((3329-(33*G19))-$B$7)</f>
        <v>531.25</v>
      </c>
      <c r="H22" s="111">
        <f>$E$11*((3329-(33*H19))-$B$7)</f>
        <v>250.75</v>
      </c>
      <c r="I22" s="112">
        <f>$E$11*((3329-(33*I19))-$B$7)</f>
        <v>-29.75</v>
      </c>
    </row>
    <row r="23" spans="1:9" ht="15">
      <c r="A23" s="47" t="s">
        <v>19</v>
      </c>
      <c r="B23" s="113">
        <f>$E$9*((3329-(33*B19))-$B$8)</f>
        <v>2999</v>
      </c>
      <c r="C23" s="113">
        <f>$E$10*((3329-(33*C19))-$B$8)</f>
        <v>2669</v>
      </c>
      <c r="D23" s="113">
        <f>$E$10*((3329-(33*D19))-$B$8)</f>
        <v>2339</v>
      </c>
      <c r="E23" s="113">
        <f>$E$10*((3329-(33*E19))-$B$8)</f>
        <v>2009</v>
      </c>
      <c r="F23" s="113">
        <f>$E$11*((3329-(33*F19))-$B$8)</f>
        <v>2268.65</v>
      </c>
      <c r="G23" s="113">
        <f>$E$11*((3329-(33*G19))-$B$8)</f>
        <v>1988.1499999999999</v>
      </c>
      <c r="H23" s="113">
        <f>$E$11*((3329-(33*H19))-$B$8)</f>
        <v>1707.6499999999999</v>
      </c>
      <c r="I23" s="114">
        <f>$E$11*((3329-(33*I19))-$B$8)</f>
        <v>1427.1499999999999</v>
      </c>
    </row>
    <row r="24" spans="1:9" ht="15">
      <c r="A24" s="23"/>
      <c r="B24" s="66"/>
      <c r="C24" s="66"/>
      <c r="D24" s="66"/>
      <c r="E24" s="102"/>
      <c r="F24" s="115"/>
      <c r="G24" s="66"/>
      <c r="H24" s="66"/>
      <c r="I24" s="104"/>
    </row>
    <row r="25" spans="1:9" ht="15">
      <c r="A25" s="52" t="s">
        <v>8</v>
      </c>
      <c r="B25" s="77">
        <f>$F$9*((1088.84-(17.12*B19))-$B$11)</f>
        <v>723.7775999999999</v>
      </c>
      <c r="C25" s="77">
        <f>$F$10*((1088.84-(17.12*C19))-$B$11)</f>
        <v>690.4399999999998</v>
      </c>
      <c r="D25" s="77">
        <f>$F$10*((1088.84-(17.12*D19))-$B$11)</f>
        <v>519.2399999999999</v>
      </c>
      <c r="E25" s="77">
        <f>$F$10*((1088.84-(17.12*E19))-$B$11)</f>
        <v>348.03999999999985</v>
      </c>
      <c r="F25" s="77">
        <f>$F$11*((1088.84-(17.12*F19))-$B$11)</f>
        <v>552.3519999999999</v>
      </c>
      <c r="G25" s="77">
        <f>$F$11*((1088.84-(17.12*G19))-$B$11)</f>
        <v>415.39199999999994</v>
      </c>
      <c r="H25" s="77">
        <f>$F$11*((1088.84-(17.12*H19))-$B$11)</f>
        <v>278.4319999999999</v>
      </c>
      <c r="I25" s="78">
        <f>$F$11*((1088.84-(17.12*I19))-$B$11)</f>
        <v>141.47199999999995</v>
      </c>
    </row>
    <row r="26" spans="1:9" ht="15">
      <c r="A26" s="44" t="s">
        <v>9</v>
      </c>
      <c r="B26" s="79">
        <f>$F$9*((1088.84-(17.12*B19))-$B$12)</f>
        <v>552.4175999999999</v>
      </c>
      <c r="C26" s="79">
        <f>$F$10*((1088.84-(17.12*C19))-$B$12)</f>
        <v>486.4399999999998</v>
      </c>
      <c r="D26" s="79">
        <f>$F$10*((1088.84-(17.12*D19))-$B$12)</f>
        <v>315.2399999999999</v>
      </c>
      <c r="E26" s="79">
        <f>$F$10*((1088.84-(17.12*E19))-$B$12)</f>
        <v>144.03999999999985</v>
      </c>
      <c r="F26" s="79">
        <f>$F$11*((1088.84-(17.12*F19))-$B$12)</f>
        <v>389.1519999999999</v>
      </c>
      <c r="G26" s="79">
        <f>$F$11*((1088.84-(17.12*G19))-$B$12)</f>
        <v>252.19199999999992</v>
      </c>
      <c r="H26" s="79">
        <f>$F$11*((1088.84-(17.12*H19))-$B$12)</f>
        <v>115.23199999999989</v>
      </c>
      <c r="I26" s="80">
        <f>$F$11*((1088.84-(17.12*I19))-$B$12)</f>
        <v>-21.728000000000065</v>
      </c>
    </row>
    <row r="27" spans="1:9" ht="15">
      <c r="A27" s="44" t="s">
        <v>10</v>
      </c>
      <c r="B27" s="79">
        <f>$F$9*((1088.84-(17.12*B19))-$B$13)</f>
        <v>651.5375999999999</v>
      </c>
      <c r="C27" s="79">
        <f>$F$10*((1088.84-(17.12*C19))-$B$13)</f>
        <v>604.4399999999998</v>
      </c>
      <c r="D27" s="79">
        <f>$F$10*((1088.84-(17.12*D19))-$B$13)</f>
        <v>433.2399999999999</v>
      </c>
      <c r="E27" s="79">
        <f>$F$10*((1088.84-(17.12*E19))-$B$13)</f>
        <v>262.03999999999985</v>
      </c>
      <c r="F27" s="79">
        <f>$F$11*((1088.84-(17.12*F19))-$B$13)</f>
        <v>483.5519999999999</v>
      </c>
      <c r="G27" s="79">
        <f>$F$11*((1088.84-(17.12*G19))-$B$13)</f>
        <v>346.5919999999999</v>
      </c>
      <c r="H27" s="79">
        <f>$F$11*((1088.84-(17.12*H19))-$B$13)</f>
        <v>209.6319999999999</v>
      </c>
      <c r="I27" s="80">
        <f>$F$11*((1088.84-(17.12*I19))-$B$13)</f>
        <v>72.67199999999994</v>
      </c>
    </row>
    <row r="28" spans="1:9" ht="15">
      <c r="A28" s="44" t="s">
        <v>11</v>
      </c>
      <c r="B28" s="79">
        <f>$F$9*((1088.84-(17.12*B19))-B14)</f>
        <v>549.0575999999999</v>
      </c>
      <c r="C28" s="79">
        <f>$F$10*((1088.84-(17.12*C19))-$B$14)</f>
        <v>482.4399999999998</v>
      </c>
      <c r="D28" s="79">
        <f>$F$10*((1088.84-(17.12*D19))-$B$14)</f>
        <v>311.2399999999999</v>
      </c>
      <c r="E28" s="79">
        <f>$F$10*((1088.84-(17.12*E19))-$B$14)</f>
        <v>140.03999999999985</v>
      </c>
      <c r="F28" s="79">
        <f>$F$11*((1088.84-(17.12*F19))-$B$14)</f>
        <v>385.9519999999999</v>
      </c>
      <c r="G28" s="79">
        <f>$F$11*((1088.84-(17.12*G19))-$B$14)</f>
        <v>248.99199999999993</v>
      </c>
      <c r="H28" s="79">
        <f>$F$11*((1088.84-(17.12*H19))-$B$14)</f>
        <v>112.03199999999988</v>
      </c>
      <c r="I28" s="80">
        <f>$F$11*((1088.84-(17.12*I19))-$B$14)</f>
        <v>-24.92800000000007</v>
      </c>
    </row>
    <row r="29" spans="1:9" ht="15.75" thickBot="1">
      <c r="A29" s="57" t="s">
        <v>12</v>
      </c>
      <c r="B29" s="86">
        <f>$F$9*((1088.84-(17.12*B19))-$B$15)</f>
        <v>723.7775999999999</v>
      </c>
      <c r="C29" s="86">
        <f>$F$10*((1088.84-(17.12*C19))-$B$15)</f>
        <v>690.4399999999998</v>
      </c>
      <c r="D29" s="86">
        <f>$F$10*((1088.84-(17.12*D19))-$B$15)</f>
        <v>519.2399999999999</v>
      </c>
      <c r="E29" s="86">
        <f>$F$10*((1088.84-(17.12*E19))-$B$15)</f>
        <v>348.03999999999985</v>
      </c>
      <c r="F29" s="86">
        <f>$F$11*((1088.84-(17.12*F19))-$B$15)</f>
        <v>552.3519999999999</v>
      </c>
      <c r="G29" s="86">
        <f>$F$11*((1088.84-(17.12*G19))-$B$15)</f>
        <v>415.39199999999994</v>
      </c>
      <c r="H29" s="86">
        <f>$F$11*((1088.84-(17.12*H19))-$B$15)</f>
        <v>278.4319999999999</v>
      </c>
      <c r="I29" s="84">
        <f>$F$11*((1088.84-(17.12*I19))-$B$15)</f>
        <v>141.47199999999995</v>
      </c>
    </row>
  </sheetData>
  <sheetProtection password="C66F" sheet="1"/>
  <mergeCells count="3">
    <mergeCell ref="A17:I17"/>
    <mergeCell ref="C18:E18"/>
    <mergeCell ref="F18:I18"/>
  </mergeCells>
  <printOptions/>
  <pageMargins left="0.2755905511811024" right="0.2755905511811024"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35"/>
  <sheetViews>
    <sheetView zoomScalePageLayoutView="0" workbookViewId="0" topLeftCell="A1">
      <selection activeCell="C35" sqref="C35"/>
    </sheetView>
  </sheetViews>
  <sheetFormatPr defaultColWidth="9.140625" defaultRowHeight="15"/>
  <cols>
    <col min="1" max="1" width="23.421875" style="0" bestFit="1" customWidth="1"/>
    <col min="2" max="9" width="14.28125" style="0" customWidth="1"/>
  </cols>
  <sheetData>
    <row r="1" spans="1:9" ht="15">
      <c r="A1" s="19" t="s">
        <v>49</v>
      </c>
      <c r="B1" s="62" t="s">
        <v>83</v>
      </c>
      <c r="C1" s="20"/>
      <c r="D1" s="62" t="s">
        <v>48</v>
      </c>
      <c r="E1" s="20"/>
      <c r="F1" s="20"/>
      <c r="G1" s="20"/>
      <c r="H1" s="20"/>
      <c r="I1" s="22"/>
    </row>
    <row r="2" spans="1:9" ht="15">
      <c r="A2" s="63"/>
      <c r="B2" s="64" t="s">
        <v>84</v>
      </c>
      <c r="C2" s="24"/>
      <c r="D2" s="64" t="s">
        <v>50</v>
      </c>
      <c r="E2" s="24"/>
      <c r="F2" s="24"/>
      <c r="G2" s="24"/>
      <c r="H2" s="24"/>
      <c r="I2" s="25"/>
    </row>
    <row r="3" spans="1:9" ht="15">
      <c r="A3" s="23"/>
      <c r="B3" s="24"/>
      <c r="C3" s="24"/>
      <c r="D3" s="24"/>
      <c r="E3" s="24"/>
      <c r="F3" s="24"/>
      <c r="G3" s="24"/>
      <c r="H3" s="24"/>
      <c r="I3" s="25"/>
    </row>
    <row r="4" spans="1:10" ht="15">
      <c r="A4" s="23"/>
      <c r="B4" s="371" t="s">
        <v>85</v>
      </c>
      <c r="C4" s="371"/>
      <c r="D4" s="371"/>
      <c r="E4" s="371"/>
      <c r="F4" s="371"/>
      <c r="G4" s="32"/>
      <c r="H4" s="32"/>
      <c r="I4" s="34"/>
      <c r="J4" s="1"/>
    </row>
    <row r="5" spans="1:10" ht="15">
      <c r="A5" s="65" t="s">
        <v>47</v>
      </c>
      <c r="B5" s="32">
        <v>10</v>
      </c>
      <c r="C5" s="32">
        <v>20</v>
      </c>
      <c r="D5" s="32">
        <v>30</v>
      </c>
      <c r="E5" s="32">
        <v>40</v>
      </c>
      <c r="F5" s="32">
        <v>50</v>
      </c>
      <c r="G5" s="32"/>
      <c r="H5" s="32"/>
      <c r="I5" s="34"/>
      <c r="J5" s="1"/>
    </row>
    <row r="6" spans="1:9" ht="15">
      <c r="A6" s="63" t="s">
        <v>55</v>
      </c>
      <c r="B6" s="66">
        <v>0.11</v>
      </c>
      <c r="C6" s="66">
        <v>0.14</v>
      </c>
      <c r="D6" s="66">
        <v>0.3</v>
      </c>
      <c r="E6" s="66">
        <v>0.45</v>
      </c>
      <c r="F6" s="66">
        <v>0.45</v>
      </c>
      <c r="G6" s="24"/>
      <c r="H6" s="24"/>
      <c r="I6" s="25"/>
    </row>
    <row r="7" spans="1:9" ht="15.75" thickBot="1">
      <c r="A7" s="67" t="s">
        <v>56</v>
      </c>
      <c r="B7" s="68">
        <v>0.12</v>
      </c>
      <c r="C7" s="69">
        <v>0.58</v>
      </c>
      <c r="D7" s="69">
        <v>0.74</v>
      </c>
      <c r="E7" s="69">
        <v>0.8</v>
      </c>
      <c r="F7" s="69">
        <v>0.8</v>
      </c>
      <c r="G7" s="70"/>
      <c r="H7" s="70"/>
      <c r="I7" s="71"/>
    </row>
    <row r="8" spans="1:9" ht="15.75" thickBot="1">
      <c r="A8" s="72"/>
      <c r="B8" s="73"/>
      <c r="C8" s="74"/>
      <c r="D8" s="74"/>
      <c r="E8" s="74"/>
      <c r="F8" s="74"/>
      <c r="G8" s="75"/>
      <c r="H8" s="75"/>
      <c r="I8" s="75"/>
    </row>
    <row r="9" spans="1:9" ht="15.75" thickBot="1">
      <c r="A9" s="373" t="s">
        <v>53</v>
      </c>
      <c r="B9" s="372"/>
      <c r="C9" s="372"/>
      <c r="D9" s="372"/>
      <c r="E9" s="372"/>
      <c r="F9" s="372"/>
      <c r="G9" s="372"/>
      <c r="H9" s="372"/>
      <c r="I9" s="374"/>
    </row>
    <row r="10" spans="1:9" ht="15">
      <c r="A10" s="23"/>
      <c r="B10" s="76" t="s">
        <v>13</v>
      </c>
      <c r="C10" s="393" t="s">
        <v>3</v>
      </c>
      <c r="D10" s="394"/>
      <c r="E10" s="395"/>
      <c r="F10" s="393" t="s">
        <v>4</v>
      </c>
      <c r="G10" s="394"/>
      <c r="H10" s="394"/>
      <c r="I10" s="396"/>
    </row>
    <row r="11" spans="1:9" ht="15">
      <c r="A11" s="35" t="s">
        <v>47</v>
      </c>
      <c r="B11" s="36">
        <v>10</v>
      </c>
      <c r="C11" s="37">
        <v>20</v>
      </c>
      <c r="D11" s="38">
        <v>30</v>
      </c>
      <c r="E11" s="39">
        <v>40</v>
      </c>
      <c r="F11" s="37">
        <v>20</v>
      </c>
      <c r="G11" s="38">
        <v>30</v>
      </c>
      <c r="H11" s="38">
        <v>40</v>
      </c>
      <c r="I11" s="40">
        <v>50</v>
      </c>
    </row>
    <row r="12" spans="1:9" ht="15">
      <c r="A12" s="41" t="s">
        <v>5</v>
      </c>
      <c r="B12" s="77">
        <f>9.33*'Bite Rate'!B20</f>
        <v>27980.670000000002</v>
      </c>
      <c r="C12" s="77">
        <f>9.33*'Bite Rate'!C20</f>
        <v>24901.77</v>
      </c>
      <c r="D12" s="77">
        <f>9.33*'Bite Rate'!D20</f>
        <v>21822.87</v>
      </c>
      <c r="E12" s="77">
        <f>9.33*'Bite Rate'!E20</f>
        <v>18743.97</v>
      </c>
      <c r="F12" s="77">
        <f>9.33*'Bite Rate'!F20</f>
        <v>21166.504500000003</v>
      </c>
      <c r="G12" s="77">
        <f>9.33*'Bite Rate'!G20</f>
        <v>18549.4395</v>
      </c>
      <c r="H12" s="77">
        <f>9.33*'Bite Rate'!H20</f>
        <v>15932.374499999998</v>
      </c>
      <c r="I12" s="78">
        <f>9.33*'Bite Rate'!I20</f>
        <v>13315.3095</v>
      </c>
    </row>
    <row r="13" spans="1:9" ht="15">
      <c r="A13" s="44" t="s">
        <v>6</v>
      </c>
      <c r="B13" s="79">
        <f>9.33*'Bite Rate'!B21</f>
        <v>16821.99</v>
      </c>
      <c r="C13" s="79">
        <f>9.33*'Bite Rate'!C21</f>
        <v>13743.09</v>
      </c>
      <c r="D13" s="79">
        <f>9.33*'Bite Rate'!D21</f>
        <v>10664.19</v>
      </c>
      <c r="E13" s="79">
        <f>9.33*'Bite Rate'!E21</f>
        <v>7585.29</v>
      </c>
      <c r="F13" s="79">
        <f>9.33*'Bite Rate'!F21</f>
        <v>11681.6265</v>
      </c>
      <c r="G13" s="79">
        <f>9.33*'Bite Rate'!G21</f>
        <v>9064.5615</v>
      </c>
      <c r="H13" s="79">
        <f>9.33*'Bite Rate'!H21</f>
        <v>6447.496499999999</v>
      </c>
      <c r="I13" s="80">
        <f>9.33*'Bite Rate'!I21</f>
        <v>3830.4315</v>
      </c>
    </row>
    <row r="14" spans="1:9" ht="15">
      <c r="A14" s="44" t="s">
        <v>7</v>
      </c>
      <c r="B14" s="79">
        <f>9.33*'Bite Rate'!B22</f>
        <v>11989.05</v>
      </c>
      <c r="C14" s="79">
        <f>9.33*'Bite Rate'!C22</f>
        <v>8910.15</v>
      </c>
      <c r="D14" s="79">
        <f>9.33*'Bite Rate'!D22</f>
        <v>5831.25</v>
      </c>
      <c r="E14" s="79">
        <f>9.33*'Bite Rate'!E22</f>
        <v>2752.35</v>
      </c>
      <c r="F14" s="79">
        <f>9.33*'Bite Rate'!F22</f>
        <v>7573.6275000000005</v>
      </c>
      <c r="G14" s="79">
        <f>9.33*'Bite Rate'!G22</f>
        <v>4956.5625</v>
      </c>
      <c r="H14" s="79">
        <f>9.33*'Bite Rate'!H22</f>
        <v>2339.4975</v>
      </c>
      <c r="I14" s="80">
        <f>9.33*'Bite Rate'!I22</f>
        <v>-277.5675</v>
      </c>
    </row>
    <row r="15" spans="1:9" ht="15">
      <c r="A15" s="47" t="s">
        <v>19</v>
      </c>
      <c r="B15" s="81">
        <f>9.33*'Bite Rate'!B23</f>
        <v>27980.670000000002</v>
      </c>
      <c r="C15" s="81">
        <f>9.33*'Bite Rate'!C23</f>
        <v>24901.77</v>
      </c>
      <c r="D15" s="81">
        <f>9.33*'Bite Rate'!D23</f>
        <v>21822.87</v>
      </c>
      <c r="E15" s="81">
        <f>9.33*'Bite Rate'!E23</f>
        <v>18743.97</v>
      </c>
      <c r="F15" s="81">
        <f>9.33*'Bite Rate'!F23</f>
        <v>21166.504500000003</v>
      </c>
      <c r="G15" s="81">
        <f>9.33*'Bite Rate'!G23</f>
        <v>18549.4395</v>
      </c>
      <c r="H15" s="81">
        <f>9.33*'Bite Rate'!H23</f>
        <v>15932.374499999998</v>
      </c>
      <c r="I15" s="82">
        <f>9.33*'Bite Rate'!I23</f>
        <v>13315.3095</v>
      </c>
    </row>
    <row r="16" spans="1:9" ht="15">
      <c r="A16" s="23"/>
      <c r="B16" s="16"/>
      <c r="C16" s="16"/>
      <c r="D16" s="16"/>
      <c r="E16" s="16"/>
      <c r="F16" s="16"/>
      <c r="G16" s="16"/>
      <c r="H16" s="16"/>
      <c r="I16" s="17"/>
    </row>
    <row r="17" spans="1:9" ht="15">
      <c r="A17" s="52" t="s">
        <v>8</v>
      </c>
      <c r="B17" s="83">
        <f>284.8+(0.84*('Bite Rate'!B25*('Site Description'!$J$18-0.62)))</f>
        <v>7203.534833919999</v>
      </c>
      <c r="C17" s="83">
        <f>284.8+(0.84*('Bite Rate'!C25*('Site Description'!$J$18-0.62)))</f>
        <v>6884.854047999999</v>
      </c>
      <c r="D17" s="83">
        <f>284.8+(0.84*('Bite Rate'!D25*('Site Description'!$J$18-0.62)))</f>
        <v>5248.3190079999995</v>
      </c>
      <c r="E17" s="83">
        <f>284.8+(0.84*('Bite Rate'!E25*('Site Description'!$J$18-0.62)))</f>
        <v>3611.783967999999</v>
      </c>
      <c r="F17" s="83">
        <f>284.8+(0.84*('Bite Rate'!F25*('Site Description'!$J$18-0.62)))</f>
        <v>5564.843238399999</v>
      </c>
      <c r="G17" s="83">
        <f>284.8+(0.84*('Bite Rate'!G25*('Site Description'!$J$18-0.62)))</f>
        <v>4255.615206399999</v>
      </c>
      <c r="H17" s="83">
        <f>284.8+(0.84*('Bite Rate'!H25*('Site Description'!$J$18-0.62)))</f>
        <v>2946.3871743999994</v>
      </c>
      <c r="I17" s="78">
        <f>284.8+(0.84*('Bite Rate'!I25*('Site Description'!$J$18-0.62)))</f>
        <v>1637.1591423999996</v>
      </c>
    </row>
    <row r="18" spans="1:9" ht="15">
      <c r="A18" s="44" t="s">
        <v>9</v>
      </c>
      <c r="B18" s="15">
        <f>284.8+(0.84*('Bite Rate'!B26*('Site Description'!$J$18-0.62)))</f>
        <v>5565.470321919999</v>
      </c>
      <c r="C18" s="15">
        <f>284.8+(0.84*('Bite Rate'!C26*('Site Description'!$J$18-0.62)))</f>
        <v>4934.7772479999985</v>
      </c>
      <c r="D18" s="15">
        <f>284.8+(0.84*('Bite Rate'!D26*('Site Description'!$J$18-0.62)))</f>
        <v>3298.242207999999</v>
      </c>
      <c r="E18" s="15">
        <f>284.8+(0.84*('Bite Rate'!E26*('Site Description'!$J$18-0.62)))</f>
        <v>1661.7071679999985</v>
      </c>
      <c r="F18" s="15">
        <f>284.8+(0.84*('Bite Rate'!F26*('Site Description'!$J$18-0.62)))</f>
        <v>4004.7817983999994</v>
      </c>
      <c r="G18" s="15">
        <f>284.8+(0.84*('Bite Rate'!G26*('Site Description'!$J$18-0.62)))</f>
        <v>2695.5537663999994</v>
      </c>
      <c r="H18" s="15">
        <f>284.8+(0.84*('Bite Rate'!H26*('Site Description'!$J$18-0.62)))</f>
        <v>1386.325734399999</v>
      </c>
      <c r="I18" s="80">
        <f>284.8+(0.84*('Bite Rate'!I26*('Site Description'!$J$18-0.62)))</f>
        <v>77.09770239999938</v>
      </c>
    </row>
    <row r="19" spans="1:9" ht="15">
      <c r="A19" s="44" t="s">
        <v>10</v>
      </c>
      <c r="B19" s="15">
        <f>284.8+(0.84*('Bite Rate'!B27*('Site Description'!$J$18-0.62)))</f>
        <v>6512.978225919999</v>
      </c>
      <c r="C19" s="15">
        <f>284.8+(0.84*('Bite Rate'!C27*('Site Description'!$J$18-0.62)))</f>
        <v>6062.7628479999985</v>
      </c>
      <c r="D19" s="15">
        <f>284.8+(0.84*('Bite Rate'!D27*('Site Description'!$J$18-0.62)))</f>
        <v>4426.227808</v>
      </c>
      <c r="E19" s="15">
        <f>284.8+(0.84*('Bite Rate'!E27*('Site Description'!$J$18-0.62)))</f>
        <v>2789.692767999999</v>
      </c>
      <c r="F19" s="15">
        <f>284.8+(0.84*('Bite Rate'!F27*('Site Description'!$J$18-0.62)))</f>
        <v>4907.170278399999</v>
      </c>
      <c r="G19" s="15">
        <f>284.8+(0.84*('Bite Rate'!G27*('Site Description'!$J$18-0.62)))</f>
        <v>3597.9422463999995</v>
      </c>
      <c r="H19" s="15">
        <f>284.8+(0.84*('Bite Rate'!H27*('Site Description'!$J$18-0.62)))</f>
        <v>2288.714214399999</v>
      </c>
      <c r="I19" s="80">
        <f>284.8+(0.84*('Bite Rate'!I27*('Site Description'!$J$18-0.62)))</f>
        <v>979.4861823999995</v>
      </c>
    </row>
    <row r="20" spans="1:9" ht="15">
      <c r="A20" s="44" t="s">
        <v>11</v>
      </c>
      <c r="B20" s="15">
        <f>284.8+(0.84*('Bite Rate'!B28*('Site Description'!$J$18-0.62)))</f>
        <v>5533.351409919999</v>
      </c>
      <c r="C20" s="15">
        <f>284.8+(0.84*('Bite Rate'!C28*('Site Description'!$J$18-0.62)))</f>
        <v>4896.540447999998</v>
      </c>
      <c r="D20" s="15">
        <f>284.8+(0.84*('Bite Rate'!D28*('Site Description'!$J$18-0.62)))</f>
        <v>3260.0054079999995</v>
      </c>
      <c r="E20" s="15">
        <f>284.8+(0.84*('Bite Rate'!E28*('Site Description'!$J$18-0.62)))</f>
        <v>1623.4703679999984</v>
      </c>
      <c r="F20" s="15">
        <f>284.8+(0.84*('Bite Rate'!F28*('Site Description'!$J$18-0.62)))</f>
        <v>3974.192358399999</v>
      </c>
      <c r="G20" s="15">
        <f>284.8+(0.84*('Bite Rate'!G28*('Site Description'!$J$18-0.62)))</f>
        <v>2664.9643263999997</v>
      </c>
      <c r="H20" s="15">
        <f>284.8+(0.84*('Bite Rate'!H28*('Site Description'!$J$18-0.62)))</f>
        <v>1355.7362943999988</v>
      </c>
      <c r="I20" s="80">
        <f>284.8+(0.84*('Bite Rate'!I28*('Site Description'!$J$18-0.62)))</f>
        <v>46.50826239999935</v>
      </c>
    </row>
    <row r="21" spans="1:9" ht="15.75" thickBot="1">
      <c r="A21" s="57" t="s">
        <v>12</v>
      </c>
      <c r="B21" s="18">
        <f>284.8+(0.84*('Bite Rate'!B29*('Site Description'!$J$18-0.62)))</f>
        <v>7203.534833919999</v>
      </c>
      <c r="C21" s="18">
        <f>284.8+(0.84*('Bite Rate'!C29*('Site Description'!$J$18-0.62)))</f>
        <v>6884.854047999999</v>
      </c>
      <c r="D21" s="18">
        <f>284.8+(0.84*('Bite Rate'!D29*('Site Description'!$J$18-0.62)))</f>
        <v>5248.3190079999995</v>
      </c>
      <c r="E21" s="18">
        <f>284.8+(0.84*('Bite Rate'!E29*('Site Description'!$J$18-0.62)))</f>
        <v>3611.783967999999</v>
      </c>
      <c r="F21" s="18">
        <f>284.8+(0.84*('Bite Rate'!F29*('Site Description'!$J$18-0.62)))</f>
        <v>5564.843238399999</v>
      </c>
      <c r="G21" s="18">
        <f>284.8+(0.84*('Bite Rate'!G29*('Site Description'!$J$18-0.62)))</f>
        <v>4255.615206399999</v>
      </c>
      <c r="H21" s="18">
        <f>284.8+(0.84*('Bite Rate'!H29*('Site Description'!$J$18-0.62)))</f>
        <v>2946.3871743999994</v>
      </c>
      <c r="I21" s="84">
        <f>284.8+(0.84*('Bite Rate'!I29*('Site Description'!$J$18-0.62)))</f>
        <v>1637.1591423999996</v>
      </c>
    </row>
    <row r="22" spans="1:9" ht="15.75" thickBot="1">
      <c r="A22" s="85"/>
      <c r="B22" s="85"/>
      <c r="C22" s="85"/>
      <c r="D22" s="85"/>
      <c r="E22" s="85"/>
      <c r="F22" s="85"/>
      <c r="G22" s="85"/>
      <c r="H22" s="85"/>
      <c r="I22" s="85"/>
    </row>
    <row r="23" spans="1:9" ht="15.75" thickBot="1">
      <c r="A23" s="373" t="s">
        <v>54</v>
      </c>
      <c r="B23" s="372"/>
      <c r="C23" s="372"/>
      <c r="D23" s="372"/>
      <c r="E23" s="372"/>
      <c r="F23" s="372"/>
      <c r="G23" s="372"/>
      <c r="H23" s="372"/>
      <c r="I23" s="374"/>
    </row>
    <row r="24" spans="1:9" ht="15">
      <c r="A24" s="12"/>
      <c r="B24" s="76" t="s">
        <v>13</v>
      </c>
      <c r="C24" s="393" t="s">
        <v>3</v>
      </c>
      <c r="D24" s="394"/>
      <c r="E24" s="395"/>
      <c r="F24" s="393" t="s">
        <v>4</v>
      </c>
      <c r="G24" s="394"/>
      <c r="H24" s="394"/>
      <c r="I24" s="396"/>
    </row>
    <row r="25" spans="1:9" ht="15">
      <c r="A25" s="35" t="s">
        <v>47</v>
      </c>
      <c r="B25" s="36">
        <v>10</v>
      </c>
      <c r="C25" s="37">
        <v>20</v>
      </c>
      <c r="D25" s="38">
        <v>30</v>
      </c>
      <c r="E25" s="39">
        <v>40</v>
      </c>
      <c r="F25" s="37">
        <v>20</v>
      </c>
      <c r="G25" s="38">
        <v>30</v>
      </c>
      <c r="H25" s="38">
        <v>40</v>
      </c>
      <c r="I25" s="40">
        <v>50</v>
      </c>
    </row>
    <row r="26" spans="1:9" ht="15">
      <c r="A26" s="41" t="s">
        <v>5</v>
      </c>
      <c r="B26" s="77">
        <f>B12*0.11</f>
        <v>3077.8737</v>
      </c>
      <c r="C26" s="77">
        <f>C12*0.14</f>
        <v>3486.2478000000006</v>
      </c>
      <c r="D26" s="77">
        <f>D12*0.3</f>
        <v>6546.861</v>
      </c>
      <c r="E26" s="77">
        <f>E12*0.45</f>
        <v>8434.7865</v>
      </c>
      <c r="F26" s="77">
        <f>F12*0.14</f>
        <v>2963.310630000001</v>
      </c>
      <c r="G26" s="77">
        <f>G12*0.3</f>
        <v>5564.83185</v>
      </c>
      <c r="H26" s="77">
        <f>H12*0.45</f>
        <v>7169.568525</v>
      </c>
      <c r="I26" s="78">
        <f>I12*0.45</f>
        <v>5991.8892749999995</v>
      </c>
    </row>
    <row r="27" spans="1:9" ht="15">
      <c r="A27" s="44" t="s">
        <v>6</v>
      </c>
      <c r="B27" s="79">
        <f>B13*0.11</f>
        <v>1850.4189000000001</v>
      </c>
      <c r="C27" s="79">
        <f>C13*0.14</f>
        <v>1924.0326000000002</v>
      </c>
      <c r="D27" s="79">
        <f>D13*0.3</f>
        <v>3199.257</v>
      </c>
      <c r="E27" s="79">
        <f>E13*0.45</f>
        <v>3413.3805</v>
      </c>
      <c r="F27" s="79">
        <f>F13*0.14</f>
        <v>1635.4277100000002</v>
      </c>
      <c r="G27" s="79">
        <f>G13*0.3</f>
        <v>2719.36845</v>
      </c>
      <c r="H27" s="79">
        <f aca="true" t="shared" si="0" ref="H27:I29">H13*0.45</f>
        <v>2901.3734249999998</v>
      </c>
      <c r="I27" s="80">
        <f t="shared" si="0"/>
        <v>1723.694175</v>
      </c>
    </row>
    <row r="28" spans="1:9" ht="15">
      <c r="A28" s="44" t="s">
        <v>7</v>
      </c>
      <c r="B28" s="79">
        <f>B14*0.11</f>
        <v>1318.7955</v>
      </c>
      <c r="C28" s="79">
        <f>C14*0.14</f>
        <v>1247.421</v>
      </c>
      <c r="D28" s="79">
        <f>D14*0.3</f>
        <v>1749.375</v>
      </c>
      <c r="E28" s="79">
        <f>E14*0.45</f>
        <v>1238.5575</v>
      </c>
      <c r="F28" s="79">
        <f>F14*0.14</f>
        <v>1060.3078500000001</v>
      </c>
      <c r="G28" s="79">
        <f>G14*0.3</f>
        <v>1486.96875</v>
      </c>
      <c r="H28" s="79">
        <f t="shared" si="0"/>
        <v>1052.773875</v>
      </c>
      <c r="I28" s="80">
        <f t="shared" si="0"/>
        <v>-124.905375</v>
      </c>
    </row>
    <row r="29" spans="1:9" ht="15">
      <c r="A29" s="47" t="s">
        <v>19</v>
      </c>
      <c r="B29" s="81">
        <f>B15*0.11</f>
        <v>3077.8737</v>
      </c>
      <c r="C29" s="81">
        <f>C15*0.14</f>
        <v>3486.2478000000006</v>
      </c>
      <c r="D29" s="81">
        <f>D15*0.3</f>
        <v>6546.861</v>
      </c>
      <c r="E29" s="81">
        <f>E15*0.45</f>
        <v>8434.7865</v>
      </c>
      <c r="F29" s="81">
        <f>F15*0.14</f>
        <v>2963.310630000001</v>
      </c>
      <c r="G29" s="81">
        <f>G15*0.3</f>
        <v>5564.83185</v>
      </c>
      <c r="H29" s="81">
        <f t="shared" si="0"/>
        <v>7169.568525</v>
      </c>
      <c r="I29" s="82">
        <f t="shared" si="0"/>
        <v>5991.8892749999995</v>
      </c>
    </row>
    <row r="30" spans="1:9" ht="15">
      <c r="A30" s="23"/>
      <c r="B30" s="16"/>
      <c r="C30" s="16"/>
      <c r="D30" s="16"/>
      <c r="E30" s="16"/>
      <c r="F30" s="16"/>
      <c r="G30" s="16"/>
      <c r="H30" s="16"/>
      <c r="I30" s="17"/>
    </row>
    <row r="31" spans="1:9" ht="15">
      <c r="A31" s="52" t="s">
        <v>8</v>
      </c>
      <c r="B31" s="77">
        <f>B17*0.12</f>
        <v>864.4241800703999</v>
      </c>
      <c r="C31" s="77">
        <f>C17*0.58</f>
        <v>3993.215347839999</v>
      </c>
      <c r="D31" s="77">
        <f>D17*0.74</f>
        <v>3883.7560659199994</v>
      </c>
      <c r="E31" s="77">
        <f>E17*0.8</f>
        <v>2889.4271743999993</v>
      </c>
      <c r="F31" s="77">
        <f>F17*0.58</f>
        <v>3227.6090782719994</v>
      </c>
      <c r="G31" s="77">
        <f>G17*0.74</f>
        <v>3149.155252735999</v>
      </c>
      <c r="H31" s="77">
        <f>H17*0.8</f>
        <v>2357.1097395199995</v>
      </c>
      <c r="I31" s="78">
        <f>I17*0.8</f>
        <v>1309.7273139199997</v>
      </c>
    </row>
    <row r="32" spans="1:9" ht="15">
      <c r="A32" s="44" t="s">
        <v>9</v>
      </c>
      <c r="B32" s="79">
        <f>B18*0.12</f>
        <v>667.8564386303999</v>
      </c>
      <c r="C32" s="79">
        <f>C18*0.58</f>
        <v>2862.170803839999</v>
      </c>
      <c r="D32" s="79">
        <f>D18*0.74</f>
        <v>2440.699233919999</v>
      </c>
      <c r="E32" s="79">
        <f>E18*0.8</f>
        <v>1329.365734399999</v>
      </c>
      <c r="F32" s="79">
        <f>F18*0.58</f>
        <v>2322.7734430719993</v>
      </c>
      <c r="G32" s="79">
        <f>G18*0.74</f>
        <v>1994.7097871359995</v>
      </c>
      <c r="H32" s="79">
        <f aca="true" t="shared" si="1" ref="H32:I35">H18*0.8</f>
        <v>1109.0605875199992</v>
      </c>
      <c r="I32" s="80">
        <f t="shared" si="1"/>
        <v>61.6781619199995</v>
      </c>
    </row>
    <row r="33" spans="1:9" ht="15">
      <c r="A33" s="44" t="s">
        <v>10</v>
      </c>
      <c r="B33" s="79">
        <f>B19*0.12</f>
        <v>781.5573871103999</v>
      </c>
      <c r="C33" s="79">
        <f>C19*0.58</f>
        <v>3516.402451839999</v>
      </c>
      <c r="D33" s="79">
        <f>D19*0.74</f>
        <v>3275.4085779199995</v>
      </c>
      <c r="E33" s="79">
        <f>E19*0.8</f>
        <v>2231.7542143999995</v>
      </c>
      <c r="F33" s="79">
        <f>F19*0.58</f>
        <v>2846.1587614719992</v>
      </c>
      <c r="G33" s="79">
        <f>G19*0.74</f>
        <v>2662.4772623359995</v>
      </c>
      <c r="H33" s="79">
        <f t="shared" si="1"/>
        <v>1830.9713715199994</v>
      </c>
      <c r="I33" s="80">
        <f t="shared" si="1"/>
        <v>783.5889459199997</v>
      </c>
    </row>
    <row r="34" spans="1:9" ht="15">
      <c r="A34" s="44" t="s">
        <v>11</v>
      </c>
      <c r="B34" s="79">
        <f>B20*0.12</f>
        <v>664.0021691903999</v>
      </c>
      <c r="C34" s="79">
        <f>C20*0.58</f>
        <v>2839.9934598399986</v>
      </c>
      <c r="D34" s="79">
        <f>D20*0.74</f>
        <v>2412.4040019199997</v>
      </c>
      <c r="E34" s="79">
        <f>E20*0.8</f>
        <v>1298.7762943999987</v>
      </c>
      <c r="F34" s="79">
        <f>F20*0.58</f>
        <v>2305.0315678719994</v>
      </c>
      <c r="G34" s="79">
        <f>G20*0.74</f>
        <v>1972.0736015359996</v>
      </c>
      <c r="H34" s="79">
        <f t="shared" si="1"/>
        <v>1084.589035519999</v>
      </c>
      <c r="I34" s="80">
        <f t="shared" si="1"/>
        <v>37.20660991999949</v>
      </c>
    </row>
    <row r="35" spans="1:9" ht="15.75" thickBot="1">
      <c r="A35" s="57" t="s">
        <v>12</v>
      </c>
      <c r="B35" s="86">
        <f>B21*0.12</f>
        <v>864.4241800703999</v>
      </c>
      <c r="C35" s="86">
        <f>C21*0.58</f>
        <v>3993.215347839999</v>
      </c>
      <c r="D35" s="86">
        <f>D21*0.74</f>
        <v>3883.7560659199994</v>
      </c>
      <c r="E35" s="86">
        <f>E21*0.8</f>
        <v>2889.4271743999993</v>
      </c>
      <c r="F35" s="86">
        <f>F21*0.58</f>
        <v>3227.6090782719994</v>
      </c>
      <c r="G35" s="86">
        <f>G21*0.74</f>
        <v>3149.155252735999</v>
      </c>
      <c r="H35" s="86">
        <f t="shared" si="1"/>
        <v>2357.1097395199995</v>
      </c>
      <c r="I35" s="84">
        <f t="shared" si="1"/>
        <v>1309.7273139199997</v>
      </c>
    </row>
  </sheetData>
  <sheetProtection password="C66F" sheet="1"/>
  <mergeCells count="7">
    <mergeCell ref="A23:I23"/>
    <mergeCell ref="C24:E24"/>
    <mergeCell ref="F24:I24"/>
    <mergeCell ref="B4:F4"/>
    <mergeCell ref="A9:I9"/>
    <mergeCell ref="C10:E10"/>
    <mergeCell ref="F10:I10"/>
  </mergeCells>
  <printOptions/>
  <pageMargins left="0.3937007874015748" right="0.3937007874015748" top="0.5511811023622047" bottom="0.551181102362204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CC83"/>
  <sheetViews>
    <sheetView zoomScalePageLayoutView="0" workbookViewId="0" topLeftCell="A52">
      <selection activeCell="A26" sqref="A26"/>
    </sheetView>
  </sheetViews>
  <sheetFormatPr defaultColWidth="9.140625" defaultRowHeight="15"/>
  <cols>
    <col min="1" max="1" width="27.7109375" style="0" bestFit="1" customWidth="1"/>
    <col min="2" max="9" width="14.28125" style="0" customWidth="1"/>
    <col min="10" max="10" width="24.8515625" style="0" bestFit="1" customWidth="1"/>
    <col min="11" max="81" width="14.7109375" style="0" customWidth="1"/>
  </cols>
  <sheetData>
    <row r="1" spans="1:9" ht="17.25">
      <c r="A1" s="19" t="s">
        <v>49</v>
      </c>
      <c r="B1" s="20" t="s">
        <v>51</v>
      </c>
      <c r="C1" s="20"/>
      <c r="D1" s="21" t="s">
        <v>58</v>
      </c>
      <c r="E1" s="20"/>
      <c r="F1" s="20"/>
      <c r="G1" s="20"/>
      <c r="H1" s="20"/>
      <c r="I1" s="22"/>
    </row>
    <row r="2" spans="1:9" ht="17.25">
      <c r="A2" s="23"/>
      <c r="B2" s="24" t="s">
        <v>52</v>
      </c>
      <c r="C2" s="24"/>
      <c r="D2" s="24" t="s">
        <v>59</v>
      </c>
      <c r="E2" s="24"/>
      <c r="F2" s="24"/>
      <c r="G2" s="24"/>
      <c r="H2" s="24"/>
      <c r="I2" s="25"/>
    </row>
    <row r="3" spans="1:9" ht="17.25">
      <c r="A3" s="23"/>
      <c r="B3" s="24"/>
      <c r="C3" s="24"/>
      <c r="D3" s="26" t="s">
        <v>57</v>
      </c>
      <c r="E3" s="24"/>
      <c r="F3" s="24"/>
      <c r="G3" s="24"/>
      <c r="H3" s="24"/>
      <c r="I3" s="25"/>
    </row>
    <row r="4" spans="1:9" ht="15.75" thickBot="1">
      <c r="A4" s="27"/>
      <c r="B4" s="28"/>
      <c r="C4" s="28"/>
      <c r="D4" s="28"/>
      <c r="E4" s="28"/>
      <c r="F4" s="28"/>
      <c r="G4" s="28"/>
      <c r="H4" s="28"/>
      <c r="I4" s="29"/>
    </row>
    <row r="5" spans="1:9" ht="15.75" thickBot="1">
      <c r="A5" s="11"/>
      <c r="B5" s="11"/>
      <c r="C5" s="11"/>
      <c r="D5" s="11"/>
      <c r="E5" s="11"/>
      <c r="F5" s="11"/>
      <c r="G5" s="11"/>
      <c r="H5" s="11"/>
      <c r="I5" s="11"/>
    </row>
    <row r="6" spans="1:9" ht="15.75" thickBot="1">
      <c r="A6" s="373" t="s">
        <v>60</v>
      </c>
      <c r="B6" s="372"/>
      <c r="C6" s="372"/>
      <c r="D6" s="372"/>
      <c r="E6" s="372"/>
      <c r="F6" s="372"/>
      <c r="G6" s="372"/>
      <c r="H6" s="372"/>
      <c r="I6" s="374"/>
    </row>
    <row r="7" spans="1:9" ht="15">
      <c r="A7" s="23"/>
      <c r="B7" s="30" t="s">
        <v>13</v>
      </c>
      <c r="C7" s="370" t="s">
        <v>3</v>
      </c>
      <c r="D7" s="371"/>
      <c r="E7" s="413"/>
      <c r="F7" s="370" t="s">
        <v>4</v>
      </c>
      <c r="G7" s="371"/>
      <c r="H7" s="371"/>
      <c r="I7" s="414"/>
    </row>
    <row r="8" spans="1:9" ht="15">
      <c r="A8" s="35" t="s">
        <v>47</v>
      </c>
      <c r="B8" s="36">
        <v>10</v>
      </c>
      <c r="C8" s="37">
        <v>20</v>
      </c>
      <c r="D8" s="38">
        <v>30</v>
      </c>
      <c r="E8" s="39">
        <v>40</v>
      </c>
      <c r="F8" s="37">
        <v>20</v>
      </c>
      <c r="G8" s="38">
        <v>30</v>
      </c>
      <c r="H8" s="38">
        <v>40</v>
      </c>
      <c r="I8" s="40">
        <v>50</v>
      </c>
    </row>
    <row r="9" spans="1:9" ht="15">
      <c r="A9" s="41" t="s">
        <v>5</v>
      </c>
      <c r="B9" s="42">
        <f>0.306*POWER(10,-6)*(POWER($B$8,3))</f>
        <v>0.00030599999999999996</v>
      </c>
      <c r="C9" s="42">
        <f>0.306*POWER(10,-6)*(POWER($C$8,3))</f>
        <v>0.0024479999999999997</v>
      </c>
      <c r="D9" s="42">
        <f>0.306*POWER(10,-6)*(POWER($D$8,3))</f>
        <v>0.008261999999999999</v>
      </c>
      <c r="E9" s="42">
        <f>0.306*POWER(10,-6)*(POWER($E$8,3))</f>
        <v>0.019583999999999997</v>
      </c>
      <c r="F9" s="42">
        <f>0.306*POWER(10,-6)*(POWER($F$8,3))</f>
        <v>0.0024479999999999997</v>
      </c>
      <c r="G9" s="42">
        <f>0.306*POWER(10,-6)*(POWER($G$8,3))</f>
        <v>0.008261999999999999</v>
      </c>
      <c r="H9" s="42">
        <f>0.306*POWER(10,-6)*(POWER($H$8,3))</f>
        <v>0.019583999999999997</v>
      </c>
      <c r="I9" s="43">
        <f>0.306*POWER(10,-6)*(POWER($I$8,3))</f>
        <v>0.03824999999999999</v>
      </c>
    </row>
    <row r="10" spans="1:9" ht="15">
      <c r="A10" s="44" t="s">
        <v>6</v>
      </c>
      <c r="B10" s="45">
        <f>0.306*POWER(10,-6)*(POWER($B$8,3))</f>
        <v>0.00030599999999999996</v>
      </c>
      <c r="C10" s="45">
        <f>0.306*POWER(10,-6)*(POWER($C$8,3))</f>
        <v>0.0024479999999999997</v>
      </c>
      <c r="D10" s="45">
        <f>0.306*POWER(10,-6)*(POWER($D$8,3))</f>
        <v>0.008261999999999999</v>
      </c>
      <c r="E10" s="45">
        <f>0.306*POWER(10,-6)*(POWER($E$8,3))</f>
        <v>0.019583999999999997</v>
      </c>
      <c r="F10" s="45">
        <f>0.306*POWER(10,-6)*(POWER($F$8,3))</f>
        <v>0.0024479999999999997</v>
      </c>
      <c r="G10" s="45">
        <f>0.306*POWER(10,-6)*(POWER($G$8,3))</f>
        <v>0.008261999999999999</v>
      </c>
      <c r="H10" s="45">
        <f>0.306*POWER(10,-6)*(POWER($H$8,3))</f>
        <v>0.019583999999999997</v>
      </c>
      <c r="I10" s="46">
        <f>0.306*POWER(10,-6)*(POWER($I$8,3))</f>
        <v>0.03824999999999999</v>
      </c>
    </row>
    <row r="11" spans="1:9" ht="15">
      <c r="A11" s="44" t="s">
        <v>7</v>
      </c>
      <c r="B11" s="45">
        <f>0.306*POWER(10,-6)*(POWER($B$8,3))</f>
        <v>0.00030599999999999996</v>
      </c>
      <c r="C11" s="45">
        <f>0.306*POWER(10,-6)*(POWER($C$8,3))</f>
        <v>0.0024479999999999997</v>
      </c>
      <c r="D11" s="45">
        <f>0.306*POWER(10,-6)*(POWER($D$8,3))</f>
        <v>0.008261999999999999</v>
      </c>
      <c r="E11" s="45">
        <f>0.306*POWER(10,-6)*(POWER($E$8,3))</f>
        <v>0.019583999999999997</v>
      </c>
      <c r="F11" s="45">
        <f>0.306*POWER(10,-6)*(POWER($F$8,3))</f>
        <v>0.0024479999999999997</v>
      </c>
      <c r="G11" s="45">
        <f>0.306*POWER(10,-6)*(POWER($G$8,3))</f>
        <v>0.008261999999999999</v>
      </c>
      <c r="H11" s="45">
        <f>0.306*POWER(10,-6)*(POWER($H$8,3))</f>
        <v>0.019583999999999997</v>
      </c>
      <c r="I11" s="46">
        <f>0.306*POWER(10,-6)*(POWER($I$8,3))</f>
        <v>0.03824999999999999</v>
      </c>
    </row>
    <row r="12" spans="1:9" ht="15">
      <c r="A12" s="47" t="s">
        <v>19</v>
      </c>
      <c r="B12" s="48">
        <f>0.306*POWER(10,-6)*(POWER($B$8,3))</f>
        <v>0.00030599999999999996</v>
      </c>
      <c r="C12" s="48">
        <f>0.306*POWER(10,-6)*(POWER($C$8,3))</f>
        <v>0.0024479999999999997</v>
      </c>
      <c r="D12" s="48">
        <f>0.306*POWER(10,-6)*(POWER($D$8,3))</f>
        <v>0.008261999999999999</v>
      </c>
      <c r="E12" s="48">
        <f>0.306*POWER(10,-6)*(POWER($E$8,3))</f>
        <v>0.019583999999999997</v>
      </c>
      <c r="F12" s="48">
        <f>0.306*POWER(10,-6)*(POWER($F$8,3))</f>
        <v>0.0024479999999999997</v>
      </c>
      <c r="G12" s="48">
        <f>0.306*POWER(10,-6)*(POWER($G$8,3))</f>
        <v>0.008261999999999999</v>
      </c>
      <c r="H12" s="48">
        <f>0.306*POWER(10,-6)*(POWER($H$8,3))</f>
        <v>0.019583999999999997</v>
      </c>
      <c r="I12" s="49">
        <f>0.306*POWER(10,-6)*(POWER($I$8,3))</f>
        <v>0.03824999999999999</v>
      </c>
    </row>
    <row r="13" spans="1:9" ht="15">
      <c r="A13" s="23"/>
      <c r="B13" s="50"/>
      <c r="C13" s="50"/>
      <c r="D13" s="50"/>
      <c r="E13" s="50"/>
      <c r="F13" s="50"/>
      <c r="G13" s="50"/>
      <c r="H13" s="50"/>
      <c r="I13" s="51"/>
    </row>
    <row r="14" spans="1:9" ht="15">
      <c r="A14" s="52" t="s">
        <v>8</v>
      </c>
      <c r="B14" s="53">
        <f>(1.362*POWER(10,-6)*(POWER($B$8,3)))*1.67</f>
        <v>0.0022745400000000002</v>
      </c>
      <c r="C14" s="53">
        <f>(1.362*POWER(10,-6)*(POWER($C$8,3)))*1.67</f>
        <v>0.018196320000000002</v>
      </c>
      <c r="D14" s="53">
        <f>(1.362*POWER(10,-6)*(POWER($D$8,3)))*1.67</f>
        <v>0.06141258</v>
      </c>
      <c r="E14" s="53">
        <f>(1.362*POWER(10,-6)*(POWER($E$8,3)))*1.67</f>
        <v>0.14557056000000002</v>
      </c>
      <c r="F14" s="53">
        <f>(1.362*POWER(10,-6)*(POWER($F$8,3)))*1.67</f>
        <v>0.018196320000000002</v>
      </c>
      <c r="G14" s="53">
        <f>(1.362*POWER(10,-6)*(POWER($G$8,3)))*1.67</f>
        <v>0.06141258</v>
      </c>
      <c r="H14" s="53">
        <f>(1.362*POWER(10,-6)*(POWER($H$8,3)))*1.67</f>
        <v>0.14557056000000002</v>
      </c>
      <c r="I14" s="54">
        <f>(1.362*POWER(10,-6)*(POWER($I$8,3)))*1.67</f>
        <v>0.2843175</v>
      </c>
    </row>
    <row r="15" spans="1:9" ht="15">
      <c r="A15" s="44" t="s">
        <v>9</v>
      </c>
      <c r="B15" s="55">
        <f>(1.362*POWER(10,-6)*(POWER($B$8,3)))*1.67</f>
        <v>0.0022745400000000002</v>
      </c>
      <c r="C15" s="55">
        <f>(1.362*POWER(10,-6)*(POWER($C$8,3)))*1.67</f>
        <v>0.018196320000000002</v>
      </c>
      <c r="D15" s="55">
        <f>(1.362*POWER(10,-6)*(POWER($D$8,3)))*1.67</f>
        <v>0.06141258</v>
      </c>
      <c r="E15" s="55">
        <f>(1.362*POWER(10,-6)*(POWER($E$8,3)))*1.67</f>
        <v>0.14557056000000002</v>
      </c>
      <c r="F15" s="55">
        <f>(1.362*POWER(10,-6)*(POWER($F$8,3)))*1.67</f>
        <v>0.018196320000000002</v>
      </c>
      <c r="G15" s="55">
        <f>(1.362*POWER(10,-6)*(POWER($G$8,3)))*1.67</f>
        <v>0.06141258</v>
      </c>
      <c r="H15" s="55">
        <f>(1.362*POWER(10,-6)*(POWER($H$8,3)))*1.67</f>
        <v>0.14557056000000002</v>
      </c>
      <c r="I15" s="56">
        <f>(1.362*POWER(10,-6)*(POWER($I$8,3)))*1.67</f>
        <v>0.2843175</v>
      </c>
    </row>
    <row r="16" spans="1:9" ht="15">
      <c r="A16" s="44" t="s">
        <v>10</v>
      </c>
      <c r="B16" s="55">
        <f>(1.362*POWER(10,-6)*(POWER($B$8,3)))*1.67</f>
        <v>0.0022745400000000002</v>
      </c>
      <c r="C16" s="55">
        <f>(1.362*POWER(10,-6)*(POWER($C$8,3)))*1.67</f>
        <v>0.018196320000000002</v>
      </c>
      <c r="D16" s="55">
        <f>(1.362*POWER(10,-6)*(POWER($D$8,3)))*1.67</f>
        <v>0.06141258</v>
      </c>
      <c r="E16" s="55">
        <f>(1.362*POWER(10,-6)*(POWER($E$8,3)))*1.67</f>
        <v>0.14557056000000002</v>
      </c>
      <c r="F16" s="55">
        <f>(1.362*POWER(10,-6)*(POWER($F$8,3)))*1.67</f>
        <v>0.018196320000000002</v>
      </c>
      <c r="G16" s="55">
        <f>(1.362*POWER(10,-6)*(POWER($G$8,3)))*1.67</f>
        <v>0.06141258</v>
      </c>
      <c r="H16" s="55">
        <f>(1.362*POWER(10,-6)*(POWER($H$8,3)))*1.67</f>
        <v>0.14557056000000002</v>
      </c>
      <c r="I16" s="56">
        <f>(1.362*POWER(10,-6)*(POWER($I$8,3)))*1.67</f>
        <v>0.2843175</v>
      </c>
    </row>
    <row r="17" spans="1:9" ht="15">
      <c r="A17" s="44" t="s">
        <v>11</v>
      </c>
      <c r="B17" s="55">
        <f>(1.362*POWER(10,-6)*(POWER($B$8,3)))*1.67</f>
        <v>0.0022745400000000002</v>
      </c>
      <c r="C17" s="55">
        <f>(1.362*POWER(10,-6)*(POWER($C$8,3)))*1.67</f>
        <v>0.018196320000000002</v>
      </c>
      <c r="D17" s="55">
        <f>(1.362*POWER(10,-6)*(POWER($D$8,3)))*1.67</f>
        <v>0.06141258</v>
      </c>
      <c r="E17" s="55">
        <f>(1.362*POWER(10,-6)*(POWER($E$8,3)))*1.67</f>
        <v>0.14557056000000002</v>
      </c>
      <c r="F17" s="55">
        <f>(1.362*POWER(10,-6)*(POWER($F$8,3)))*1.67</f>
        <v>0.018196320000000002</v>
      </c>
      <c r="G17" s="55">
        <f>(1.362*POWER(10,-6)*(POWER($G$8,3)))*1.67</f>
        <v>0.06141258</v>
      </c>
      <c r="H17" s="55">
        <f>(1.362*POWER(10,-6)*(POWER($H$8,3)))*1.67</f>
        <v>0.14557056000000002</v>
      </c>
      <c r="I17" s="56">
        <f>(1.362*POWER(10,-6)*(POWER($I$8,3)))*1.67</f>
        <v>0.2843175</v>
      </c>
    </row>
    <row r="18" spans="1:9" ht="15.75" thickBot="1">
      <c r="A18" s="57" t="s">
        <v>12</v>
      </c>
      <c r="B18" s="58">
        <f>(1.362*POWER(10,-6)*(POWER($B$8,3)))*1.67</f>
        <v>0.0022745400000000002</v>
      </c>
      <c r="C18" s="58">
        <f>(1.362*POWER(10,-6)*(POWER($C$8,3)))*1.67</f>
        <v>0.018196320000000002</v>
      </c>
      <c r="D18" s="58">
        <f>(1.362*POWER(10,-6)*(POWER($D$8,3)))*1.67</f>
        <v>0.06141258</v>
      </c>
      <c r="E18" s="58">
        <f>(1.362*POWER(10,-6)*(POWER($E$8,3)))*1.67</f>
        <v>0.14557056000000002</v>
      </c>
      <c r="F18" s="58">
        <f>(1.362*POWER(10,-6)*(POWER($F$8,3)))*1.67</f>
        <v>0.018196320000000002</v>
      </c>
      <c r="G18" s="58">
        <f>(1.362*POWER(10,-6)*(POWER($G$8,3)))*1.67</f>
        <v>0.06141258</v>
      </c>
      <c r="H18" s="58">
        <f>(1.362*POWER(10,-6)*(POWER($H$8,3)))*1.67</f>
        <v>0.14557056000000002</v>
      </c>
      <c r="I18" s="59">
        <f>(1.362*POWER(10,-6)*(POWER($I$8,3)))*1.67</f>
        <v>0.2843175</v>
      </c>
    </row>
    <row r="20" ht="15.75" thickBot="1"/>
    <row r="21" spans="1:9" ht="15.75" thickBot="1">
      <c r="A21" s="373" t="s">
        <v>61</v>
      </c>
      <c r="B21" s="372"/>
      <c r="C21" s="372"/>
      <c r="D21" s="372"/>
      <c r="E21" s="372"/>
      <c r="F21" s="372"/>
      <c r="G21" s="372"/>
      <c r="H21" s="372"/>
      <c r="I21" s="374"/>
    </row>
    <row r="22" spans="1:9" ht="15">
      <c r="A22" s="23"/>
      <c r="B22" s="30" t="s">
        <v>13</v>
      </c>
      <c r="C22" s="370" t="s">
        <v>3</v>
      </c>
      <c r="D22" s="371"/>
      <c r="E22" s="413"/>
      <c r="F22" s="370" t="s">
        <v>4</v>
      </c>
      <c r="G22" s="371"/>
      <c r="H22" s="371"/>
      <c r="I22" s="414"/>
    </row>
    <row r="23" spans="1:9" ht="15">
      <c r="A23" s="35" t="s">
        <v>47</v>
      </c>
      <c r="B23" s="36">
        <v>10</v>
      </c>
      <c r="C23" s="37">
        <v>20</v>
      </c>
      <c r="D23" s="38">
        <v>30</v>
      </c>
      <c r="E23" s="39">
        <v>40</v>
      </c>
      <c r="F23" s="37">
        <v>20</v>
      </c>
      <c r="G23" s="38">
        <v>30</v>
      </c>
      <c r="H23" s="38">
        <v>40</v>
      </c>
      <c r="I23" s="40">
        <v>50</v>
      </c>
    </row>
    <row r="24" spans="1:9" ht="15">
      <c r="A24" s="41" t="s">
        <v>5</v>
      </c>
      <c r="B24" s="42">
        <f>B9*'Total Daily Bites'!B26</f>
        <v>0.9418293521999999</v>
      </c>
      <c r="C24" s="42">
        <f>C9*'Total Daily Bites'!C26</f>
        <v>8.5343346144</v>
      </c>
      <c r="D24" s="42">
        <f>D9*'Total Daily Bites'!D26</f>
        <v>54.09016558199999</v>
      </c>
      <c r="E24" s="42">
        <f>E9*'Total Daily Bites'!E26</f>
        <v>165.18685881599998</v>
      </c>
      <c r="F24" s="42">
        <f>F9*'Total Daily Bites'!F26</f>
        <v>7.254184422240001</v>
      </c>
      <c r="G24" s="42">
        <f>G9*'Total Daily Bites'!G26</f>
        <v>45.976640744699985</v>
      </c>
      <c r="H24" s="42">
        <f>H9*'Total Daily Bites'!H26</f>
        <v>140.40882999359997</v>
      </c>
      <c r="I24" s="43">
        <f>I9*'Total Daily Bites'!I26</f>
        <v>229.18976476874994</v>
      </c>
    </row>
    <row r="25" spans="1:9" ht="15">
      <c r="A25" s="44" t="s">
        <v>6</v>
      </c>
      <c r="B25" s="45">
        <f>B10*'Total Daily Bites'!B27</f>
        <v>0.5662281833999999</v>
      </c>
      <c r="C25" s="45">
        <f>C10*'Total Daily Bites'!C27</f>
        <v>4.7100318048</v>
      </c>
      <c r="D25" s="45">
        <f>D10*'Total Daily Bites'!D27</f>
        <v>26.432261333999996</v>
      </c>
      <c r="E25" s="45">
        <f>E10*'Total Daily Bites'!E27</f>
        <v>66.84764371199999</v>
      </c>
      <c r="F25" s="45">
        <f>F10*'Total Daily Bites'!F27</f>
        <v>4.00352703408</v>
      </c>
      <c r="G25" s="45">
        <f>G10*'Total Daily Bites'!G27</f>
        <v>22.467422133899994</v>
      </c>
      <c r="H25" s="45">
        <f>H10*'Total Daily Bites'!H27</f>
        <v>56.82049715519999</v>
      </c>
      <c r="I25" s="46">
        <f>I10*'Total Daily Bites'!I27</f>
        <v>65.93130219374999</v>
      </c>
    </row>
    <row r="26" spans="1:9" ht="15">
      <c r="A26" s="329" t="s">
        <v>7</v>
      </c>
      <c r="B26" s="45">
        <f>B11*'Total Daily Bites'!B28</f>
        <v>0.4035514229999999</v>
      </c>
      <c r="C26" s="45">
        <f>C11*'Total Daily Bites'!C28</f>
        <v>3.0536866079999996</v>
      </c>
      <c r="D26" s="45">
        <f>D11*'Total Daily Bites'!D28</f>
        <v>14.453336249999998</v>
      </c>
      <c r="E26" s="45">
        <f>E11*'Total Daily Bites'!E28</f>
        <v>24.255910079999996</v>
      </c>
      <c r="F26" s="45">
        <f>F11*'Total Daily Bites'!F28</f>
        <v>2.5956336168</v>
      </c>
      <c r="G26" s="45">
        <f>G11*'Total Daily Bites'!G28</f>
        <v>12.285335812499998</v>
      </c>
      <c r="H26" s="45">
        <f>H11*'Total Daily Bites'!H28</f>
        <v>20.617523568</v>
      </c>
      <c r="I26" s="46">
        <f>I11*'Total Daily Bites'!I28</f>
        <v>-4.77763059375</v>
      </c>
    </row>
    <row r="27" spans="1:9" ht="15">
      <c r="A27" s="47" t="s">
        <v>19</v>
      </c>
      <c r="B27" s="48">
        <f>B12*'Total Daily Bites'!B29</f>
        <v>0.9418293521999999</v>
      </c>
      <c r="C27" s="48">
        <f>C12*'Total Daily Bites'!C29</f>
        <v>8.5343346144</v>
      </c>
      <c r="D27" s="48">
        <f>D12*'Total Daily Bites'!D29</f>
        <v>54.09016558199999</v>
      </c>
      <c r="E27" s="48">
        <f>E12*'Total Daily Bites'!E29</f>
        <v>165.18685881599998</v>
      </c>
      <c r="F27" s="48">
        <f>F12*'Total Daily Bites'!F29</f>
        <v>7.254184422240001</v>
      </c>
      <c r="G27" s="48">
        <f>G12*'Total Daily Bites'!G29</f>
        <v>45.976640744699985</v>
      </c>
      <c r="H27" s="48">
        <f>H12*'Total Daily Bites'!H29</f>
        <v>140.40882999359997</v>
      </c>
      <c r="I27" s="49">
        <f>I12*'Total Daily Bites'!I29</f>
        <v>229.18976476874994</v>
      </c>
    </row>
    <row r="28" spans="1:9" ht="15">
      <c r="A28" s="23"/>
      <c r="B28" s="45"/>
      <c r="C28" s="45"/>
      <c r="D28" s="45"/>
      <c r="E28" s="45"/>
      <c r="F28" s="45"/>
      <c r="G28" s="45"/>
      <c r="H28" s="45"/>
      <c r="I28" s="46"/>
    </row>
    <row r="29" spans="1:9" ht="15">
      <c r="A29" s="52" t="s">
        <v>8</v>
      </c>
      <c r="B29" s="42">
        <f>B14*'Total Daily Bites'!B31</f>
        <v>1.9661673745373276</v>
      </c>
      <c r="C29" s="42">
        <f>C14*'Total Daily Bites'!C31</f>
        <v>72.66182429820795</v>
      </c>
      <c r="D29" s="42">
        <f>D14*'Total Daily Bites'!D31</f>
        <v>238.51148009879725</v>
      </c>
      <c r="E29" s="42">
        <f>E14*'Total Daily Bites'!E31</f>
        <v>420.61553185662564</v>
      </c>
      <c r="F29" s="42">
        <f>F14*'Total Daily Bites'!F31</f>
        <v>58.730607623142355</v>
      </c>
      <c r="G29" s="42">
        <f>G14*'Total Daily Bites'!G31</f>
        <v>193.39774889106977</v>
      </c>
      <c r="H29" s="42">
        <f>H14*'Total Daily Bites'!H31</f>
        <v>343.12578476338047</v>
      </c>
      <c r="I29" s="43">
        <f>I14*'Total Daily Bites'!I31</f>
        <v>372.37839557544953</v>
      </c>
    </row>
    <row r="30" spans="1:9" ht="15">
      <c r="A30" s="44" t="s">
        <v>9</v>
      </c>
      <c r="B30" s="45">
        <f>B15*'Total Daily Bites'!B32</f>
        <v>1.51906618392239</v>
      </c>
      <c r="C30" s="45">
        <f>C15*'Total Daily Bites'!C32</f>
        <v>52.08097584132985</v>
      </c>
      <c r="D30" s="45">
        <f>D15*'Total Daily Bites'!D32</f>
        <v>149.88963695905068</v>
      </c>
      <c r="E30" s="45">
        <f>E15*'Total Daily Bites'!E32</f>
        <v>193.51651440141913</v>
      </c>
      <c r="F30" s="45">
        <f>F15*'Total Daily Bites'!F32</f>
        <v>42.265928857639885</v>
      </c>
      <c r="G30" s="45">
        <f>G15*'Total Daily Bites'!G32</f>
        <v>122.50027437927254</v>
      </c>
      <c r="H30" s="45">
        <f>H15*'Total Daily Bites'!H32</f>
        <v>161.44657079921532</v>
      </c>
      <c r="I30" s="46">
        <f>I15*'Total Daily Bites'!I32</f>
        <v>17.536180801689458</v>
      </c>
    </row>
    <row r="31" spans="1:9" ht="15">
      <c r="A31" s="44" t="s">
        <v>10</v>
      </c>
      <c r="B31" s="45">
        <f>B16*'Total Daily Bites'!B33</f>
        <v>1.7776835392780892</v>
      </c>
      <c r="C31" s="45">
        <f>C16*'Total Daily Bites'!C33</f>
        <v>63.98558426246521</v>
      </c>
      <c r="D31" s="45">
        <f>D16*'Total Daily Bites'!D33</f>
        <v>201.1512913241982</v>
      </c>
      <c r="E31" s="45">
        <f>E16*'Total Daily Bites'!E33</f>
        <v>324.87771077256804</v>
      </c>
      <c r="F31" s="45">
        <f>F16*'Total Daily Bites'!F33</f>
        <v>51.789615594548174</v>
      </c>
      <c r="G31" s="45">
        <f>G16*'Total Daily Bites'!G33</f>
        <v>163.50959787139055</v>
      </c>
      <c r="H31" s="45">
        <f>H16*'Total Daily Bites'!H33</f>
        <v>266.5355278961344</v>
      </c>
      <c r="I31" s="46">
        <f>I16*'Total Daily Bites'!I33</f>
        <v>222.7880501316095</v>
      </c>
    </row>
    <row r="32" spans="1:9" ht="15">
      <c r="A32" s="44" t="s">
        <v>11</v>
      </c>
      <c r="B32" s="45">
        <f>B17*'Total Daily Bites'!B34</f>
        <v>1.5102994939103322</v>
      </c>
      <c r="C32" s="45">
        <f>C17*'Total Daily Bites'!C34</f>
        <v>51.67742979315577</v>
      </c>
      <c r="D32" s="45">
        <f>D17*'Total Daily Bites'!D34</f>
        <v>148.15195376023215</v>
      </c>
      <c r="E32" s="45">
        <f>E17*'Total Daily Bites'!E34</f>
        <v>189.0635924905327</v>
      </c>
      <c r="F32" s="45">
        <f>F17*'Total Daily Bites'!F34</f>
        <v>41.943092019100625</v>
      </c>
      <c r="G32" s="45">
        <f>G17*'Total Daily Bites'!G34</f>
        <v>121.1101278202177</v>
      </c>
      <c r="H32" s="45">
        <f>H17*'Total Daily Bites'!H34</f>
        <v>157.88423327050617</v>
      </c>
      <c r="I32" s="46">
        <f>I17*'Total Daily Bites'!I34</f>
        <v>10.578490315929454</v>
      </c>
    </row>
    <row r="33" spans="1:9" ht="15.75" thickBot="1">
      <c r="A33" s="57" t="s">
        <v>12</v>
      </c>
      <c r="B33" s="60">
        <f>B18*'Total Daily Bites'!B35</f>
        <v>1.9661673745373276</v>
      </c>
      <c r="C33" s="60">
        <f>C18*'Total Daily Bites'!C35</f>
        <v>72.66182429820795</v>
      </c>
      <c r="D33" s="60">
        <f>D18*'Total Daily Bites'!D35</f>
        <v>238.51148009879725</v>
      </c>
      <c r="E33" s="60">
        <f>E18*'Total Daily Bites'!E35</f>
        <v>420.61553185662564</v>
      </c>
      <c r="F33" s="60">
        <f>F18*'Total Daily Bites'!F35</f>
        <v>58.730607623142355</v>
      </c>
      <c r="G33" s="60">
        <f>G18*'Total Daily Bites'!G35</f>
        <v>193.39774889106977</v>
      </c>
      <c r="H33" s="60">
        <f>H18*'Total Daily Bites'!H35</f>
        <v>343.12578476338047</v>
      </c>
      <c r="I33" s="61">
        <f>I18*'Total Daily Bites'!I35</f>
        <v>372.37839557544953</v>
      </c>
    </row>
    <row r="35" ht="15.75" thickBot="1"/>
    <row r="36" spans="1:81" ht="17.25">
      <c r="A36" s="293"/>
      <c r="B36" s="409" t="s">
        <v>121</v>
      </c>
      <c r="C36" s="410"/>
      <c r="D36" s="410"/>
      <c r="E36" s="410"/>
      <c r="F36" s="410"/>
      <c r="G36" s="410"/>
      <c r="H36" s="410"/>
      <c r="I36" s="411"/>
      <c r="J36" s="409" t="s">
        <v>122</v>
      </c>
      <c r="K36" s="410"/>
      <c r="L36" s="410"/>
      <c r="M36" s="410"/>
      <c r="N36" s="410"/>
      <c r="O36" s="410"/>
      <c r="P36" s="410"/>
      <c r="Q36" s="410"/>
      <c r="R36" s="409" t="s">
        <v>123</v>
      </c>
      <c r="S36" s="410"/>
      <c r="T36" s="410"/>
      <c r="U36" s="410"/>
      <c r="V36" s="410"/>
      <c r="W36" s="410"/>
      <c r="X36" s="410"/>
      <c r="Y36" s="411"/>
      <c r="Z36" s="409" t="s">
        <v>124</v>
      </c>
      <c r="AA36" s="410"/>
      <c r="AB36" s="410"/>
      <c r="AC36" s="410"/>
      <c r="AD36" s="410"/>
      <c r="AE36" s="410"/>
      <c r="AF36" s="410"/>
      <c r="AG36" s="411"/>
      <c r="AH36" s="409" t="s">
        <v>125</v>
      </c>
      <c r="AI36" s="410"/>
      <c r="AJ36" s="410"/>
      <c r="AK36" s="410"/>
      <c r="AL36" s="410"/>
      <c r="AM36" s="410"/>
      <c r="AN36" s="410"/>
      <c r="AO36" s="411"/>
      <c r="AP36" s="409" t="s">
        <v>126</v>
      </c>
      <c r="AQ36" s="410"/>
      <c r="AR36" s="410"/>
      <c r="AS36" s="410"/>
      <c r="AT36" s="410"/>
      <c r="AU36" s="410"/>
      <c r="AV36" s="410"/>
      <c r="AW36" s="411"/>
      <c r="AX36" s="409" t="s">
        <v>127</v>
      </c>
      <c r="AY36" s="410"/>
      <c r="AZ36" s="410"/>
      <c r="BA36" s="410"/>
      <c r="BB36" s="410"/>
      <c r="BC36" s="410"/>
      <c r="BD36" s="410"/>
      <c r="BE36" s="411"/>
      <c r="BF36" s="409" t="s">
        <v>128</v>
      </c>
      <c r="BG36" s="410"/>
      <c r="BH36" s="410"/>
      <c r="BI36" s="410"/>
      <c r="BJ36" s="410"/>
      <c r="BK36" s="410"/>
      <c r="BL36" s="410"/>
      <c r="BM36" s="411"/>
      <c r="BN36" s="409" t="s">
        <v>129</v>
      </c>
      <c r="BO36" s="410"/>
      <c r="BP36" s="410"/>
      <c r="BQ36" s="410"/>
      <c r="BR36" s="410"/>
      <c r="BS36" s="410"/>
      <c r="BT36" s="410"/>
      <c r="BU36" s="411"/>
      <c r="BV36" s="409" t="s">
        <v>130</v>
      </c>
      <c r="BW36" s="410"/>
      <c r="BX36" s="410"/>
      <c r="BY36" s="410"/>
      <c r="BZ36" s="410"/>
      <c r="CA36" s="410"/>
      <c r="CB36" s="410"/>
      <c r="CC36" s="411"/>
    </row>
    <row r="37" spans="1:81" ht="15">
      <c r="A37" s="294"/>
      <c r="B37" s="295" t="s">
        <v>13</v>
      </c>
      <c r="C37" s="407" t="s">
        <v>3</v>
      </c>
      <c r="D37" s="407"/>
      <c r="E37" s="407"/>
      <c r="F37" s="407" t="s">
        <v>4</v>
      </c>
      <c r="G37" s="407"/>
      <c r="H37" s="407"/>
      <c r="I37" s="408"/>
      <c r="J37" s="295" t="s">
        <v>13</v>
      </c>
      <c r="K37" s="407" t="s">
        <v>3</v>
      </c>
      <c r="L37" s="407"/>
      <c r="M37" s="407"/>
      <c r="N37" s="407" t="s">
        <v>4</v>
      </c>
      <c r="O37" s="407"/>
      <c r="P37" s="407"/>
      <c r="Q37" s="412"/>
      <c r="R37" s="295" t="s">
        <v>13</v>
      </c>
      <c r="S37" s="407" t="s">
        <v>3</v>
      </c>
      <c r="T37" s="407"/>
      <c r="U37" s="407"/>
      <c r="V37" s="407" t="s">
        <v>4</v>
      </c>
      <c r="W37" s="407"/>
      <c r="X37" s="407"/>
      <c r="Y37" s="408"/>
      <c r="Z37" s="295" t="s">
        <v>13</v>
      </c>
      <c r="AA37" s="407" t="s">
        <v>3</v>
      </c>
      <c r="AB37" s="407"/>
      <c r="AC37" s="407"/>
      <c r="AD37" s="407" t="s">
        <v>4</v>
      </c>
      <c r="AE37" s="407"/>
      <c r="AF37" s="407"/>
      <c r="AG37" s="408"/>
      <c r="AH37" s="295" t="s">
        <v>13</v>
      </c>
      <c r="AI37" s="407" t="s">
        <v>3</v>
      </c>
      <c r="AJ37" s="407"/>
      <c r="AK37" s="407"/>
      <c r="AL37" s="407" t="s">
        <v>4</v>
      </c>
      <c r="AM37" s="407"/>
      <c r="AN37" s="407"/>
      <c r="AO37" s="408"/>
      <c r="AP37" s="295" t="s">
        <v>13</v>
      </c>
      <c r="AQ37" s="407" t="s">
        <v>3</v>
      </c>
      <c r="AR37" s="407"/>
      <c r="AS37" s="407"/>
      <c r="AT37" s="407" t="s">
        <v>4</v>
      </c>
      <c r="AU37" s="407"/>
      <c r="AV37" s="407"/>
      <c r="AW37" s="408"/>
      <c r="AX37" s="295" t="s">
        <v>13</v>
      </c>
      <c r="AY37" s="407" t="s">
        <v>3</v>
      </c>
      <c r="AZ37" s="407"/>
      <c r="BA37" s="407"/>
      <c r="BB37" s="407" t="s">
        <v>4</v>
      </c>
      <c r="BC37" s="407"/>
      <c r="BD37" s="407"/>
      <c r="BE37" s="408"/>
      <c r="BF37" s="295" t="s">
        <v>13</v>
      </c>
      <c r="BG37" s="407" t="s">
        <v>3</v>
      </c>
      <c r="BH37" s="407"/>
      <c r="BI37" s="407"/>
      <c r="BJ37" s="407" t="s">
        <v>4</v>
      </c>
      <c r="BK37" s="407"/>
      <c r="BL37" s="407"/>
      <c r="BM37" s="408"/>
      <c r="BN37" s="295" t="s">
        <v>13</v>
      </c>
      <c r="BO37" s="407" t="s">
        <v>3</v>
      </c>
      <c r="BP37" s="407"/>
      <c r="BQ37" s="407"/>
      <c r="BR37" s="407" t="s">
        <v>4</v>
      </c>
      <c r="BS37" s="407"/>
      <c r="BT37" s="407"/>
      <c r="BU37" s="408"/>
      <c r="BV37" s="295" t="s">
        <v>13</v>
      </c>
      <c r="BW37" s="407" t="s">
        <v>3</v>
      </c>
      <c r="BX37" s="407"/>
      <c r="BY37" s="407"/>
      <c r="BZ37" s="407" t="s">
        <v>4</v>
      </c>
      <c r="CA37" s="407"/>
      <c r="CB37" s="407"/>
      <c r="CC37" s="408"/>
    </row>
    <row r="38" spans="1:81" ht="15">
      <c r="A38" s="294"/>
      <c r="B38" s="296" t="s">
        <v>14</v>
      </c>
      <c r="C38" s="297" t="s">
        <v>15</v>
      </c>
      <c r="D38" s="297" t="s">
        <v>16</v>
      </c>
      <c r="E38" s="297" t="s">
        <v>17</v>
      </c>
      <c r="F38" s="297" t="s">
        <v>15</v>
      </c>
      <c r="G38" s="297" t="s">
        <v>16</v>
      </c>
      <c r="H38" s="297" t="s">
        <v>17</v>
      </c>
      <c r="I38" s="298" t="s">
        <v>18</v>
      </c>
      <c r="J38" s="296" t="s">
        <v>14</v>
      </c>
      <c r="K38" s="297" t="s">
        <v>15</v>
      </c>
      <c r="L38" s="297" t="s">
        <v>16</v>
      </c>
      <c r="M38" s="297" t="s">
        <v>17</v>
      </c>
      <c r="N38" s="297" t="s">
        <v>15</v>
      </c>
      <c r="O38" s="297" t="s">
        <v>16</v>
      </c>
      <c r="P38" s="297" t="s">
        <v>17</v>
      </c>
      <c r="Q38" s="299" t="s">
        <v>18</v>
      </c>
      <c r="R38" s="300" t="s">
        <v>14</v>
      </c>
      <c r="S38" s="297" t="s">
        <v>15</v>
      </c>
      <c r="T38" s="297" t="s">
        <v>16</v>
      </c>
      <c r="U38" s="297" t="s">
        <v>17</v>
      </c>
      <c r="V38" s="297" t="s">
        <v>15</v>
      </c>
      <c r="W38" s="297" t="s">
        <v>16</v>
      </c>
      <c r="X38" s="297" t="s">
        <v>17</v>
      </c>
      <c r="Y38" s="298" t="s">
        <v>18</v>
      </c>
      <c r="Z38" s="296" t="s">
        <v>14</v>
      </c>
      <c r="AA38" s="297" t="s">
        <v>15</v>
      </c>
      <c r="AB38" s="297" t="s">
        <v>16</v>
      </c>
      <c r="AC38" s="297" t="s">
        <v>17</v>
      </c>
      <c r="AD38" s="297" t="s">
        <v>15</v>
      </c>
      <c r="AE38" s="297" t="s">
        <v>16</v>
      </c>
      <c r="AF38" s="297" t="s">
        <v>17</v>
      </c>
      <c r="AG38" s="298" t="s">
        <v>18</v>
      </c>
      <c r="AH38" s="296" t="s">
        <v>14</v>
      </c>
      <c r="AI38" s="297" t="s">
        <v>15</v>
      </c>
      <c r="AJ38" s="297" t="s">
        <v>16</v>
      </c>
      <c r="AK38" s="297" t="s">
        <v>17</v>
      </c>
      <c r="AL38" s="297" t="s">
        <v>15</v>
      </c>
      <c r="AM38" s="297" t="s">
        <v>16</v>
      </c>
      <c r="AN38" s="297" t="s">
        <v>17</v>
      </c>
      <c r="AO38" s="298" t="s">
        <v>18</v>
      </c>
      <c r="AP38" s="296" t="s">
        <v>14</v>
      </c>
      <c r="AQ38" s="297" t="s">
        <v>15</v>
      </c>
      <c r="AR38" s="297" t="s">
        <v>16</v>
      </c>
      <c r="AS38" s="297" t="s">
        <v>17</v>
      </c>
      <c r="AT38" s="297" t="s">
        <v>15</v>
      </c>
      <c r="AU38" s="297" t="s">
        <v>16</v>
      </c>
      <c r="AV38" s="297" t="s">
        <v>17</v>
      </c>
      <c r="AW38" s="298" t="s">
        <v>18</v>
      </c>
      <c r="AX38" s="296" t="s">
        <v>14</v>
      </c>
      <c r="AY38" s="297" t="s">
        <v>15</v>
      </c>
      <c r="AZ38" s="297" t="s">
        <v>16</v>
      </c>
      <c r="BA38" s="297" t="s">
        <v>17</v>
      </c>
      <c r="BB38" s="297" t="s">
        <v>15</v>
      </c>
      <c r="BC38" s="297" t="s">
        <v>16</v>
      </c>
      <c r="BD38" s="297" t="s">
        <v>17</v>
      </c>
      <c r="BE38" s="298" t="s">
        <v>18</v>
      </c>
      <c r="BF38" s="296" t="s">
        <v>14</v>
      </c>
      <c r="BG38" s="297" t="s">
        <v>15</v>
      </c>
      <c r="BH38" s="297" t="s">
        <v>16</v>
      </c>
      <c r="BI38" s="297" t="s">
        <v>17</v>
      </c>
      <c r="BJ38" s="297" t="s">
        <v>15</v>
      </c>
      <c r="BK38" s="297" t="s">
        <v>16</v>
      </c>
      <c r="BL38" s="297" t="s">
        <v>17</v>
      </c>
      <c r="BM38" s="298" t="s">
        <v>18</v>
      </c>
      <c r="BN38" s="296" t="s">
        <v>14</v>
      </c>
      <c r="BO38" s="297" t="s">
        <v>15</v>
      </c>
      <c r="BP38" s="297" t="s">
        <v>16</v>
      </c>
      <c r="BQ38" s="297" t="s">
        <v>17</v>
      </c>
      <c r="BR38" s="297" t="s">
        <v>15</v>
      </c>
      <c r="BS38" s="297" t="s">
        <v>16</v>
      </c>
      <c r="BT38" s="297" t="s">
        <v>17</v>
      </c>
      <c r="BU38" s="298" t="s">
        <v>18</v>
      </c>
      <c r="BV38" s="296" t="s">
        <v>14</v>
      </c>
      <c r="BW38" s="297" t="s">
        <v>15</v>
      </c>
      <c r="BX38" s="297" t="s">
        <v>16</v>
      </c>
      <c r="BY38" s="297" t="s">
        <v>17</v>
      </c>
      <c r="BZ38" s="297" t="s">
        <v>15</v>
      </c>
      <c r="CA38" s="297" t="s">
        <v>16</v>
      </c>
      <c r="CB38" s="297" t="s">
        <v>17</v>
      </c>
      <c r="CC38" s="298" t="s">
        <v>18</v>
      </c>
    </row>
    <row r="39" spans="1:81" ht="15">
      <c r="A39" s="301" t="s">
        <v>5</v>
      </c>
      <c r="B39" s="302">
        <f>IF('Site Description'!$B$33&gt;1,B24*365*'Parrotfish Abundance'!B7,"NO TRANSECT")</f>
        <v>0</v>
      </c>
      <c r="C39" s="303">
        <f>IF('Site Description'!$B$33&gt;1,C24*365*'Parrotfish Abundance'!C7,"NO TRANSECT")</f>
        <v>0</v>
      </c>
      <c r="D39" s="303">
        <f>IF('Site Description'!$B$33&gt;1,D24*365*'Parrotfish Abundance'!D7,"NO TRANSECT")</f>
        <v>0</v>
      </c>
      <c r="E39" s="303">
        <f>IF('Site Description'!$B$33&gt;1,E24*365*'Parrotfish Abundance'!E7,"NO TRANSECT")</f>
        <v>0</v>
      </c>
      <c r="F39" s="303">
        <f>IF('Site Description'!$B$33&gt;1,F24*365*'Parrotfish Abundance'!F7,"NO TRANSECT")</f>
        <v>0</v>
      </c>
      <c r="G39" s="303">
        <f>IF('Site Description'!$B$33&gt;1,G24*365*'Parrotfish Abundance'!G7,"NO TRANSECT")</f>
        <v>0</v>
      </c>
      <c r="H39" s="303">
        <f>IF('Site Description'!$B$33&gt;1,H24*365*'Parrotfish Abundance'!H7,"NO TRANSECT")</f>
        <v>0</v>
      </c>
      <c r="I39" s="304">
        <f>IF('Site Description'!$B$33&gt;1,I24*365*'Parrotfish Abundance'!I7,"NO TRANSECT")</f>
        <v>0</v>
      </c>
      <c r="J39" s="305">
        <f>IF('Site Description'!$C$33&gt;1,B24*365*'Parrotfish Abundance'!J7,"NO TRANSECT")</f>
        <v>0</v>
      </c>
      <c r="K39" s="306">
        <f>IF('Site Description'!$C$33&gt;1,C24*365*'Parrotfish Abundance'!K7,"NO TRANSECT")</f>
        <v>0</v>
      </c>
      <c r="L39" s="306">
        <f>IF('Site Description'!$C$33&gt;1,D24*365*'Parrotfish Abundance'!L7,"NO TRANSECT")</f>
        <v>0</v>
      </c>
      <c r="M39" s="306">
        <f>IF('Site Description'!$C$33&gt;1,E24*365*'Parrotfish Abundance'!M7,"NO TRANSECT")</f>
        <v>0</v>
      </c>
      <c r="N39" s="306">
        <f>IF('Site Description'!$C$33&gt;1,F24*365*'Parrotfish Abundance'!N7,"NO TRANSECT")</f>
        <v>0</v>
      </c>
      <c r="O39" s="306">
        <f>IF('Site Description'!$C$33&gt;1,G24*365*'Parrotfish Abundance'!O7,"NO TRANSECT")</f>
        <v>0</v>
      </c>
      <c r="P39" s="306">
        <f>IF('Site Description'!$C$33&gt;1,H24*365*'Parrotfish Abundance'!P7,"NO TRANSECT")</f>
        <v>0</v>
      </c>
      <c r="Q39" s="307">
        <f>IF('Site Description'!$C$33&gt;1,I24*365*'Parrotfish Abundance'!Q7,"NO TRANSECT")</f>
        <v>0</v>
      </c>
      <c r="R39" s="305">
        <f>IF('Site Description'!$D$33&gt;1,B24*365*'Parrotfish Abundance'!R7,"NO TRANSECT")</f>
        <v>0</v>
      </c>
      <c r="S39" s="306">
        <f>IF('Site Description'!$D$33&gt;1,C24*365*'Parrotfish Abundance'!S7,"NO TRANSECT")</f>
        <v>0</v>
      </c>
      <c r="T39" s="306">
        <f>IF('Site Description'!$D$33&gt;1,D24*365*'Parrotfish Abundance'!T7,"NO TRANSECT")</f>
        <v>0</v>
      </c>
      <c r="U39" s="306">
        <f>IF('Site Description'!$D$33&gt;1,E24*365*'Parrotfish Abundance'!U7,"NO TRANSECT")</f>
        <v>0</v>
      </c>
      <c r="V39" s="306">
        <f>IF('Site Description'!$D$33&gt;1,F24*365*'Parrotfish Abundance'!V7,"NO TRANSECT")</f>
        <v>0</v>
      </c>
      <c r="W39" s="306">
        <f>IF('Site Description'!$D$33&gt;1,G24*365*'Parrotfish Abundance'!W7,"NO TRANSECT")</f>
        <v>0</v>
      </c>
      <c r="X39" s="306">
        <f>IF('Site Description'!$D$33&gt;1,H24*365*'Parrotfish Abundance'!X7,"NO TRANSECT")</f>
        <v>0</v>
      </c>
      <c r="Y39" s="308">
        <f>IF('Site Description'!$D$33&gt;1,I24*365*'Parrotfish Abundance'!Y7,"NO TRANSECT")</f>
        <v>0</v>
      </c>
      <c r="Z39" s="305">
        <f>IF('Site Description'!$E$33&gt;1,B24*365*'Parrotfish Abundance'!Z7,"NO TRANSECT")</f>
        <v>0</v>
      </c>
      <c r="AA39" s="306">
        <f>IF('Site Description'!$E$33&gt;1,C24*365*'Parrotfish Abundance'!AA7,"NO TRANSECT")</f>
        <v>0</v>
      </c>
      <c r="AB39" s="306">
        <f>IF('Site Description'!$E$33&gt;1,D24*365*'Parrotfish Abundance'!AB7,"NO TRANSECT")</f>
        <v>0</v>
      </c>
      <c r="AC39" s="306">
        <f>IF('Site Description'!$E$33&gt;1,E24*365*'Parrotfish Abundance'!AC7,"NO TRANSECT")</f>
        <v>0</v>
      </c>
      <c r="AD39" s="306">
        <f>IF('Site Description'!$E$33&gt;1,F24*365*'Parrotfish Abundance'!AD7,"NO TRANSECT")</f>
        <v>0</v>
      </c>
      <c r="AE39" s="306">
        <f>IF('Site Description'!$E$33&gt;1,G24*365*'Parrotfish Abundance'!AE7,"NO TRANSECT")</f>
        <v>0</v>
      </c>
      <c r="AF39" s="306">
        <f>IF('Site Description'!$E$33&gt;1,H24*365*'Parrotfish Abundance'!AF7,"NO TRANSECT")</f>
        <v>0</v>
      </c>
      <c r="AG39" s="308">
        <f>IF('Site Description'!$E$33&gt;1,I24*365*'Parrotfish Abundance'!AG7,"NO TRANSECT")</f>
        <v>0</v>
      </c>
      <c r="AH39" s="305">
        <f>IF('Site Description'!$F$33&gt;1,B24*365*'Parrotfish Abundance'!AH7,"NO TRANSECT")</f>
        <v>0</v>
      </c>
      <c r="AI39" s="306">
        <f>IF('Site Description'!$F$33&gt;1,C24*365*'Parrotfish Abundance'!AI7,"NO TRANSECT")</f>
        <v>0</v>
      </c>
      <c r="AJ39" s="306">
        <f>IF('Site Description'!$F$33&gt;1,D24*365*'Parrotfish Abundance'!AJ7,"NO TRANSECT")</f>
        <v>0</v>
      </c>
      <c r="AK39" s="306">
        <f>IF('Site Description'!$F$33&gt;1,E24*365*'Parrotfish Abundance'!AK7,"NO TRANSECT")</f>
        <v>0</v>
      </c>
      <c r="AL39" s="306">
        <f>IF('Site Description'!$F$33&gt;1,F24*365*'Parrotfish Abundance'!AL7,"NO TRANSECT")</f>
        <v>0</v>
      </c>
      <c r="AM39" s="306">
        <f>IF('Site Description'!$F$33&gt;1,G24*365*'Parrotfish Abundance'!AM7,"NO TRANSECT")</f>
        <v>0</v>
      </c>
      <c r="AN39" s="306">
        <f>IF('Site Description'!$F$33&gt;1,H24*365*'Parrotfish Abundance'!AN7,"NO TRANSECT")</f>
        <v>0</v>
      </c>
      <c r="AO39" s="308">
        <f>IF('Site Description'!$F$33&gt;1,I24*365*'Parrotfish Abundance'!AO7,"NO TRANSECT")</f>
        <v>0</v>
      </c>
      <c r="AP39" s="305">
        <f>IF('Site Description'!$G$33&gt;1,B24*365*'Parrotfish Abundance'!AP7,"NO TRANSECT")</f>
        <v>0</v>
      </c>
      <c r="AQ39" s="306">
        <f>IF('Site Description'!$G$33&gt;1,C24*365*'Parrotfish Abundance'!AQ7,"NO TRANSECT")</f>
        <v>0</v>
      </c>
      <c r="AR39" s="306">
        <f>IF('Site Description'!$G$33&gt;1,D24*365*'Parrotfish Abundance'!AR7,"NO TRANSECT")</f>
        <v>0</v>
      </c>
      <c r="AS39" s="306">
        <f>IF('Site Description'!$G$33&gt;1,E24*365*'Parrotfish Abundance'!AS7,"NO TRANSECT")</f>
        <v>0</v>
      </c>
      <c r="AT39" s="306">
        <f>IF('Site Description'!$G$33&gt;1,F24*365*'Parrotfish Abundance'!AT7,"NO TRANSECT")</f>
        <v>0</v>
      </c>
      <c r="AU39" s="306">
        <f>IF('Site Description'!$G$33&gt;1,G24*365*'Parrotfish Abundance'!AU7,"NO TRANSECT")</f>
        <v>0</v>
      </c>
      <c r="AV39" s="306">
        <f>IF('Site Description'!$G$33&gt;1,H24*365*'Parrotfish Abundance'!AV7,"NO TRANSECT")</f>
        <v>0</v>
      </c>
      <c r="AW39" s="308">
        <f>IF('Site Description'!$G$33&gt;1,I24*365*'Parrotfish Abundance'!AW7,"NO TRANSECT")</f>
        <v>0</v>
      </c>
      <c r="AX39" s="305">
        <f>IF('Site Description'!$H$33&gt;1,B24*365*'Parrotfish Abundance'!AX7,"NO TRANSECT")</f>
        <v>0</v>
      </c>
      <c r="AY39" s="306">
        <f>IF('Site Description'!$H$33&gt;1,C24*365*'Parrotfish Abundance'!AY7,"NO TRANSECT")</f>
        <v>0</v>
      </c>
      <c r="AZ39" s="306">
        <f>IF('Site Description'!$H$33&gt;1,D24*365*'Parrotfish Abundance'!AZ7,"NO TRANSECT")</f>
        <v>0</v>
      </c>
      <c r="BA39" s="306">
        <f>IF('Site Description'!$H$33&gt;1,E24*365*'Parrotfish Abundance'!BA7,"NO TRANSECT")</f>
        <v>0</v>
      </c>
      <c r="BB39" s="306">
        <f>IF('Site Description'!$H$33&gt;1,F24*365*'Parrotfish Abundance'!BB7,"NO TRANSECT")</f>
        <v>0</v>
      </c>
      <c r="BC39" s="306">
        <f>IF('Site Description'!$H$33&gt;1,G24*365*'Parrotfish Abundance'!BC7,"NO TRANSECT")</f>
        <v>0</v>
      </c>
      <c r="BD39" s="306">
        <f>IF('Site Description'!$H$33&gt;1,H24*365*'Parrotfish Abundance'!BD7,"NO TRANSECT")</f>
        <v>0</v>
      </c>
      <c r="BE39" s="308">
        <f>IF('Site Description'!$H$33&gt;1,I24*365*'Parrotfish Abundance'!BE7,"NO TRANSECT")</f>
        <v>0</v>
      </c>
      <c r="BF39" s="305">
        <f>IF('Site Description'!$I$33&gt;1,B24*365*'Parrotfish Abundance'!BF7,"NO TRANSECT")</f>
        <v>0</v>
      </c>
      <c r="BG39" s="306">
        <f>IF('Site Description'!$I$33&gt;1,C24*365*'Parrotfish Abundance'!BG7,"NO TRANSECT")</f>
        <v>0</v>
      </c>
      <c r="BH39" s="306">
        <f>IF('Site Description'!$I$33&gt;1,D24*365*'Parrotfish Abundance'!BH7,"NO TRANSECT")</f>
        <v>0</v>
      </c>
      <c r="BI39" s="306">
        <f>IF('Site Description'!$I$33&gt;1,E24*365*'Parrotfish Abundance'!BI7,"NO TRANSECT")</f>
        <v>0</v>
      </c>
      <c r="BJ39" s="306">
        <f>IF('Site Description'!$I$33&gt;1,F24*365*'Parrotfish Abundance'!BJ7,"NO TRANSECT")</f>
        <v>0</v>
      </c>
      <c r="BK39" s="306">
        <f>IF('Site Description'!$I$33&gt;1,G24*365*'Parrotfish Abundance'!BK7,"NO TRANSECT")</f>
        <v>0</v>
      </c>
      <c r="BL39" s="306">
        <f>IF('Site Description'!$I$33&gt;1,H24*365*'Parrotfish Abundance'!BL7,"NO TRANSECT")</f>
        <v>0</v>
      </c>
      <c r="BM39" s="308">
        <f>IF('Site Description'!$I$33&gt;1,I24*365*'Parrotfish Abundance'!BM7,"NO TRANSECT")</f>
        <v>0</v>
      </c>
      <c r="BN39" s="305">
        <f>IF('Site Description'!$J$33&gt;1,B24*365*'Parrotfish Abundance'!BN7,"NO TRANSECT")</f>
        <v>0</v>
      </c>
      <c r="BO39" s="306">
        <f>IF('Site Description'!$J$33&gt;1,C24*365*'Parrotfish Abundance'!BO7,"NO TRANSECT")</f>
        <v>0</v>
      </c>
      <c r="BP39" s="306">
        <f>IF('Site Description'!$J$33&gt;1,D24*365*'Parrotfish Abundance'!BP7,"NO TRANSECT")</f>
        <v>0</v>
      </c>
      <c r="BQ39" s="306">
        <f>IF('Site Description'!$J$33&gt;1,E24*365*'Parrotfish Abundance'!BQ7,"NO TRANSECT")</f>
        <v>0</v>
      </c>
      <c r="BR39" s="306">
        <f>IF('Site Description'!$J$33&gt;1,F24*365*'Parrotfish Abundance'!BR7,"NO TRANSECT")</f>
        <v>0</v>
      </c>
      <c r="BS39" s="306">
        <f>IF('Site Description'!$J$33&gt;1,G24*365*'Parrotfish Abundance'!BS7,"NO TRANSECT")</f>
        <v>0</v>
      </c>
      <c r="BT39" s="306">
        <f>IF('Site Description'!$J$33&gt;1,H24*365*'Parrotfish Abundance'!BT7,"NO TRANSECT")</f>
        <v>0</v>
      </c>
      <c r="BU39" s="308">
        <f>IF('Site Description'!$J$33&gt;1,I24*365*'Parrotfish Abundance'!BU7,"NO TRANSECT")</f>
        <v>0</v>
      </c>
      <c r="BV39" s="305">
        <f>IF('Site Description'!$K$33&gt;1,B24*365*'Parrotfish Abundance'!BV7,"NO TRANSECT")</f>
        <v>0</v>
      </c>
      <c r="BW39" s="306">
        <f>IF('Site Description'!$K$33&gt;1,C24*365*'Parrotfish Abundance'!BW7,"NO TRANSECT")</f>
        <v>0</v>
      </c>
      <c r="BX39" s="306">
        <f>IF('Site Description'!$K$33&gt;1,D24*365*'Parrotfish Abundance'!BX7,"NO TRANSECT")</f>
        <v>0</v>
      </c>
      <c r="BY39" s="306">
        <f>IF('Site Description'!$K$33&gt;1,E24*365*'Parrotfish Abundance'!BY7,"NO TRANSECT")</f>
        <v>0</v>
      </c>
      <c r="BZ39" s="306">
        <f>IF('Site Description'!$K$33&gt;1,F24*365*'Parrotfish Abundance'!BZ7,"NO TRANSECT")</f>
        <v>0</v>
      </c>
      <c r="CA39" s="306">
        <f>IF('Site Description'!$K$33&gt;1,G24*365*'Parrotfish Abundance'!CA7,"NO TRANSECT")</f>
        <v>0</v>
      </c>
      <c r="CB39" s="306">
        <f>IF('Site Description'!$K$33&gt;1,H24*365*'Parrotfish Abundance'!CB7,"NO TRANSECT")</f>
        <v>0</v>
      </c>
      <c r="CC39" s="308">
        <f>IF('Site Description'!$K$33&gt;1,I24*365*'Parrotfish Abundance'!CC7,"NO TRANSECT")</f>
        <v>0</v>
      </c>
    </row>
    <row r="40" spans="1:81" ht="15">
      <c r="A40" s="309" t="s">
        <v>6</v>
      </c>
      <c r="B40" s="302">
        <f>IF('Site Description'!$B$33&gt;1,B25*365*'Parrotfish Abundance'!B8,"NO TRANSECT")</f>
        <v>0</v>
      </c>
      <c r="C40" s="303">
        <f>IF('Site Description'!$B$33&gt;1,C25*365*'Parrotfish Abundance'!C8,"NO TRANSECT")</f>
        <v>0</v>
      </c>
      <c r="D40" s="303">
        <f>IF('Site Description'!$B$33&gt;1,D25*365*'Parrotfish Abundance'!D8,"NO TRANSECT")</f>
        <v>0</v>
      </c>
      <c r="E40" s="303">
        <f>IF('Site Description'!$B$33&gt;1,E25*365*'Parrotfish Abundance'!E8,"NO TRANSECT")</f>
        <v>0</v>
      </c>
      <c r="F40" s="303">
        <f>IF('Site Description'!$B$33&gt;1,F25*365*'Parrotfish Abundance'!F8,"NO TRANSECT")</f>
        <v>0</v>
      </c>
      <c r="G40" s="303">
        <f>IF('Site Description'!$B$33&gt;1,G25*365*'Parrotfish Abundance'!G8,"NO TRANSECT")</f>
        <v>0</v>
      </c>
      <c r="H40" s="303">
        <f>IF('Site Description'!$B$33&gt;1,H25*365*'Parrotfish Abundance'!H8,"NO TRANSECT")</f>
        <v>0</v>
      </c>
      <c r="I40" s="304">
        <f>IF('Site Description'!$B$33&gt;1,I25*365*'Parrotfish Abundance'!I8,"NO TRANSECT")</f>
        <v>0</v>
      </c>
      <c r="J40" s="305">
        <f>IF('Site Description'!$C$33&gt;1,B25*365*'Parrotfish Abundance'!J8,"NO TRANSECT")</f>
        <v>0</v>
      </c>
      <c r="K40" s="306">
        <f>IF('Site Description'!$C$33&gt;1,C25*365*'Parrotfish Abundance'!K8,"NO TRANSECT")</f>
        <v>0</v>
      </c>
      <c r="L40" s="306">
        <f>IF('Site Description'!$C$33&gt;1,D25*365*'Parrotfish Abundance'!L8,"NO TRANSECT")</f>
        <v>0</v>
      </c>
      <c r="M40" s="306">
        <f>IF('Site Description'!$C$33&gt;1,E25*365*'Parrotfish Abundance'!M8,"NO TRANSECT")</f>
        <v>0</v>
      </c>
      <c r="N40" s="306">
        <f>IF('Site Description'!$C$33&gt;1,F25*365*'Parrotfish Abundance'!N8,"NO TRANSECT")</f>
        <v>0</v>
      </c>
      <c r="O40" s="306">
        <f>IF('Site Description'!$C$33&gt;1,G25*365*'Parrotfish Abundance'!O8,"NO TRANSECT")</f>
        <v>0</v>
      </c>
      <c r="P40" s="306">
        <f>IF('Site Description'!$C$33&gt;1,H25*365*'Parrotfish Abundance'!P8,"NO TRANSECT")</f>
        <v>0</v>
      </c>
      <c r="Q40" s="307">
        <f>IF('Site Description'!$C$33&gt;1,I25*365*'Parrotfish Abundance'!Q8,"NO TRANSECT")</f>
        <v>0</v>
      </c>
      <c r="R40" s="305">
        <f>IF('Site Description'!$D$33&gt;1,B25*365*'Parrotfish Abundance'!R8,"NO TRANSECT")</f>
        <v>0</v>
      </c>
      <c r="S40" s="306">
        <f>IF('Site Description'!$D$33&gt;1,C25*365*'Parrotfish Abundance'!S8,"NO TRANSECT")</f>
        <v>0</v>
      </c>
      <c r="T40" s="306">
        <f>IF('Site Description'!$D$33&gt;1,D25*365*'Parrotfish Abundance'!T8,"NO TRANSECT")</f>
        <v>0</v>
      </c>
      <c r="U40" s="306">
        <f>IF('Site Description'!$D$33&gt;1,E25*365*'Parrotfish Abundance'!U8,"NO TRANSECT")</f>
        <v>0</v>
      </c>
      <c r="V40" s="306">
        <f>IF('Site Description'!$D$33&gt;1,F25*365*'Parrotfish Abundance'!V8,"NO TRANSECT")</f>
        <v>0</v>
      </c>
      <c r="W40" s="306">
        <f>IF('Site Description'!$D$33&gt;1,G25*365*'Parrotfish Abundance'!W8,"NO TRANSECT")</f>
        <v>0</v>
      </c>
      <c r="X40" s="306">
        <f>IF('Site Description'!$D$33&gt;1,H25*365*'Parrotfish Abundance'!X8,"NO TRANSECT")</f>
        <v>0</v>
      </c>
      <c r="Y40" s="308">
        <f>IF('Site Description'!$D$33&gt;1,I25*365*'Parrotfish Abundance'!Y8,"NO TRANSECT")</f>
        <v>0</v>
      </c>
      <c r="Z40" s="305">
        <f>IF('Site Description'!$E$33&gt;1,B25*365*'Parrotfish Abundance'!Z8,"NO TRANSECT")</f>
        <v>0</v>
      </c>
      <c r="AA40" s="306">
        <f>IF('Site Description'!$E$33&gt;1,C25*365*'Parrotfish Abundance'!AA8,"NO TRANSECT")</f>
        <v>0</v>
      </c>
      <c r="AB40" s="306">
        <f>IF('Site Description'!$E$33&gt;1,D25*365*'Parrotfish Abundance'!AB8,"NO TRANSECT")</f>
        <v>0</v>
      </c>
      <c r="AC40" s="306">
        <f>IF('Site Description'!$E$33&gt;1,E25*365*'Parrotfish Abundance'!AC8,"NO TRANSECT")</f>
        <v>0</v>
      </c>
      <c r="AD40" s="306">
        <f>IF('Site Description'!$E$33&gt;1,F25*365*'Parrotfish Abundance'!AD8,"NO TRANSECT")</f>
        <v>0</v>
      </c>
      <c r="AE40" s="306">
        <f>IF('Site Description'!$E$33&gt;1,G25*365*'Parrotfish Abundance'!AE8,"NO TRANSECT")</f>
        <v>0</v>
      </c>
      <c r="AF40" s="306">
        <f>IF('Site Description'!$E$33&gt;1,H25*365*'Parrotfish Abundance'!AF8,"NO TRANSECT")</f>
        <v>0</v>
      </c>
      <c r="AG40" s="308">
        <f>IF('Site Description'!$E$33&gt;1,I25*365*'Parrotfish Abundance'!AG8,"NO TRANSECT")</f>
        <v>0</v>
      </c>
      <c r="AH40" s="305">
        <f>IF('Site Description'!$F$33&gt;1,B25*365*'Parrotfish Abundance'!AH8,"NO TRANSECT")</f>
        <v>0</v>
      </c>
      <c r="AI40" s="306">
        <f>IF('Site Description'!$F$33&gt;1,C25*365*'Parrotfish Abundance'!AI8,"NO TRANSECT")</f>
        <v>0</v>
      </c>
      <c r="AJ40" s="306">
        <f>IF('Site Description'!$F$33&gt;1,D25*365*'Parrotfish Abundance'!AJ8,"NO TRANSECT")</f>
        <v>0</v>
      </c>
      <c r="AK40" s="306">
        <f>IF('Site Description'!$F$33&gt;1,E25*365*'Parrotfish Abundance'!AK8,"NO TRANSECT")</f>
        <v>0</v>
      </c>
      <c r="AL40" s="306">
        <f>IF('Site Description'!$F$33&gt;1,F25*365*'Parrotfish Abundance'!AL8,"NO TRANSECT")</f>
        <v>0</v>
      </c>
      <c r="AM40" s="306">
        <f>IF('Site Description'!$F$33&gt;1,G25*365*'Parrotfish Abundance'!AM8,"NO TRANSECT")</f>
        <v>0</v>
      </c>
      <c r="AN40" s="306">
        <f>IF('Site Description'!$F$33&gt;1,H25*365*'Parrotfish Abundance'!AN8,"NO TRANSECT")</f>
        <v>0</v>
      </c>
      <c r="AO40" s="308">
        <f>IF('Site Description'!$F$33&gt;1,I25*365*'Parrotfish Abundance'!AO8,"NO TRANSECT")</f>
        <v>0</v>
      </c>
      <c r="AP40" s="305">
        <f>IF('Site Description'!$G$33&gt;1,B25*365*'Parrotfish Abundance'!AP8,"NO TRANSECT")</f>
        <v>0</v>
      </c>
      <c r="AQ40" s="306">
        <f>IF('Site Description'!$G$33&gt;1,C25*365*'Parrotfish Abundance'!AQ8,"NO TRANSECT")</f>
        <v>0</v>
      </c>
      <c r="AR40" s="306">
        <f>IF('Site Description'!$G$33&gt;1,D25*365*'Parrotfish Abundance'!AR8,"NO TRANSECT")</f>
        <v>0</v>
      </c>
      <c r="AS40" s="306">
        <f>IF('Site Description'!$G$33&gt;1,E25*365*'Parrotfish Abundance'!AS8,"NO TRANSECT")</f>
        <v>0</v>
      </c>
      <c r="AT40" s="306">
        <f>IF('Site Description'!$G$33&gt;1,F25*365*'Parrotfish Abundance'!AT8,"NO TRANSECT")</f>
        <v>0</v>
      </c>
      <c r="AU40" s="306">
        <f>IF('Site Description'!$G$33&gt;1,G25*365*'Parrotfish Abundance'!AU8,"NO TRANSECT")</f>
        <v>0</v>
      </c>
      <c r="AV40" s="306">
        <f>IF('Site Description'!$G$33&gt;1,H25*365*'Parrotfish Abundance'!AV8,"NO TRANSECT")</f>
        <v>0</v>
      </c>
      <c r="AW40" s="308">
        <f>IF('Site Description'!$G$33&gt;1,I25*365*'Parrotfish Abundance'!AW8,"NO TRANSECT")</f>
        <v>0</v>
      </c>
      <c r="AX40" s="305">
        <f>IF('Site Description'!$H$33&gt;1,B25*365*'Parrotfish Abundance'!AX8,"NO TRANSECT")</f>
        <v>0</v>
      </c>
      <c r="AY40" s="306">
        <f>IF('Site Description'!$H$33&gt;1,C25*365*'Parrotfish Abundance'!AY8,"NO TRANSECT")</f>
        <v>0</v>
      </c>
      <c r="AZ40" s="306">
        <f>IF('Site Description'!$H$33&gt;1,D25*365*'Parrotfish Abundance'!AZ8,"NO TRANSECT")</f>
        <v>0</v>
      </c>
      <c r="BA40" s="306">
        <f>IF('Site Description'!$H$33&gt;1,E25*365*'Parrotfish Abundance'!BA8,"NO TRANSECT")</f>
        <v>0</v>
      </c>
      <c r="BB40" s="306">
        <f>IF('Site Description'!$H$33&gt;1,F25*365*'Parrotfish Abundance'!BB8,"NO TRANSECT")</f>
        <v>0</v>
      </c>
      <c r="BC40" s="306">
        <f>IF('Site Description'!$H$33&gt;1,G25*365*'Parrotfish Abundance'!BC8,"NO TRANSECT")</f>
        <v>0</v>
      </c>
      <c r="BD40" s="306">
        <f>IF('Site Description'!$H$33&gt;1,H25*365*'Parrotfish Abundance'!BD8,"NO TRANSECT")</f>
        <v>0</v>
      </c>
      <c r="BE40" s="308">
        <f>IF('Site Description'!$H$33&gt;1,I25*365*'Parrotfish Abundance'!BE8,"NO TRANSECT")</f>
        <v>0</v>
      </c>
      <c r="BF40" s="305">
        <f>IF('Site Description'!$I$33&gt;1,B25*365*'Parrotfish Abundance'!BF8,"NO TRANSECT")</f>
        <v>0</v>
      </c>
      <c r="BG40" s="306">
        <f>IF('Site Description'!$I$33&gt;1,C25*365*'Parrotfish Abundance'!BG8,"NO TRANSECT")</f>
        <v>0</v>
      </c>
      <c r="BH40" s="306">
        <f>IF('Site Description'!$I$33&gt;1,D25*365*'Parrotfish Abundance'!BH8,"NO TRANSECT")</f>
        <v>0</v>
      </c>
      <c r="BI40" s="306">
        <f>IF('Site Description'!$I$33&gt;1,E25*365*'Parrotfish Abundance'!BI8,"NO TRANSECT")</f>
        <v>0</v>
      </c>
      <c r="BJ40" s="306">
        <f>IF('Site Description'!$I$33&gt;1,F25*365*'Parrotfish Abundance'!BJ8,"NO TRANSECT")</f>
        <v>0</v>
      </c>
      <c r="BK40" s="306">
        <f>IF('Site Description'!$I$33&gt;1,G25*365*'Parrotfish Abundance'!BK8,"NO TRANSECT")</f>
        <v>0</v>
      </c>
      <c r="BL40" s="306">
        <f>IF('Site Description'!$I$33&gt;1,H25*365*'Parrotfish Abundance'!BL8,"NO TRANSECT")</f>
        <v>0</v>
      </c>
      <c r="BM40" s="308">
        <f>IF('Site Description'!$I$33&gt;1,I25*365*'Parrotfish Abundance'!BM8,"NO TRANSECT")</f>
        <v>0</v>
      </c>
      <c r="BN40" s="305">
        <f>IF('Site Description'!$J$33&gt;1,B25*365*'Parrotfish Abundance'!BN8,"NO TRANSECT")</f>
        <v>0</v>
      </c>
      <c r="BO40" s="306">
        <f>IF('Site Description'!$J$33&gt;1,C25*365*'Parrotfish Abundance'!BO8,"NO TRANSECT")</f>
        <v>0</v>
      </c>
      <c r="BP40" s="306">
        <f>IF('Site Description'!$J$33&gt;1,D25*365*'Parrotfish Abundance'!BP8,"NO TRANSECT")</f>
        <v>0</v>
      </c>
      <c r="BQ40" s="306">
        <f>IF('Site Description'!$J$33&gt;1,E25*365*'Parrotfish Abundance'!BQ8,"NO TRANSECT")</f>
        <v>0</v>
      </c>
      <c r="BR40" s="306">
        <f>IF('Site Description'!$J$33&gt;1,F25*365*'Parrotfish Abundance'!BR8,"NO TRANSECT")</f>
        <v>0</v>
      </c>
      <c r="BS40" s="306">
        <f>IF('Site Description'!$J$33&gt;1,G25*365*'Parrotfish Abundance'!BS8,"NO TRANSECT")</f>
        <v>0</v>
      </c>
      <c r="BT40" s="306">
        <f>IF('Site Description'!$J$33&gt;1,H25*365*'Parrotfish Abundance'!BT8,"NO TRANSECT")</f>
        <v>0</v>
      </c>
      <c r="BU40" s="308">
        <f>IF('Site Description'!$J$33&gt;1,I25*365*'Parrotfish Abundance'!BU8,"NO TRANSECT")</f>
        <v>0</v>
      </c>
      <c r="BV40" s="305">
        <f>IF('Site Description'!$K$33&gt;1,B25*365*'Parrotfish Abundance'!BV8,"NO TRANSECT")</f>
        <v>0</v>
      </c>
      <c r="BW40" s="306">
        <f>IF('Site Description'!$K$33&gt;1,C25*365*'Parrotfish Abundance'!BW8,"NO TRANSECT")</f>
        <v>0</v>
      </c>
      <c r="BX40" s="306">
        <f>IF('Site Description'!$K$33&gt;1,D25*365*'Parrotfish Abundance'!BX8,"NO TRANSECT")</f>
        <v>0</v>
      </c>
      <c r="BY40" s="306">
        <f>IF('Site Description'!$K$33&gt;1,E25*365*'Parrotfish Abundance'!BY8,"NO TRANSECT")</f>
        <v>0</v>
      </c>
      <c r="BZ40" s="306">
        <f>IF('Site Description'!$K$33&gt;1,F25*365*'Parrotfish Abundance'!BZ8,"NO TRANSECT")</f>
        <v>0</v>
      </c>
      <c r="CA40" s="306">
        <f>IF('Site Description'!$K$33&gt;1,G25*365*'Parrotfish Abundance'!CA8,"NO TRANSECT")</f>
        <v>0</v>
      </c>
      <c r="CB40" s="306">
        <f>IF('Site Description'!$K$33&gt;1,H25*365*'Parrotfish Abundance'!CB8,"NO TRANSECT")</f>
        <v>0</v>
      </c>
      <c r="CC40" s="308">
        <f>IF('Site Description'!$K$33&gt;1,I25*365*'Parrotfish Abundance'!CC8,"NO TRANSECT")</f>
        <v>0</v>
      </c>
    </row>
    <row r="41" spans="1:81" ht="15">
      <c r="A41" s="309" t="s">
        <v>7</v>
      </c>
      <c r="B41" s="302">
        <f>IF('Site Description'!$B$33&gt;1,B26*365*'Parrotfish Abundance'!B9,"NO TRANSECT")</f>
        <v>0</v>
      </c>
      <c r="C41" s="303">
        <f>IF('Site Description'!$B$33&gt;1,C26*365*'Parrotfish Abundance'!C9,"NO TRANSECT")</f>
        <v>0</v>
      </c>
      <c r="D41" s="303">
        <f>IF('Site Description'!$B$33&gt;1,D26*365*'Parrotfish Abundance'!D9,"NO TRANSECT")</f>
        <v>0</v>
      </c>
      <c r="E41" s="303">
        <f>IF('Site Description'!$B$33&gt;1,E26*365*'Parrotfish Abundance'!E9,"NO TRANSECT")</f>
        <v>0</v>
      </c>
      <c r="F41" s="303">
        <f>IF('Site Description'!$B$33&gt;1,F26*365*'Parrotfish Abundance'!F9,"NO TRANSECT")</f>
        <v>0</v>
      </c>
      <c r="G41" s="303">
        <f>IF('Site Description'!$B$33&gt;1,G26*365*'Parrotfish Abundance'!G9,"NO TRANSECT")</f>
        <v>0</v>
      </c>
      <c r="H41" s="303">
        <f>IF('Site Description'!$B$33&gt;1,H26*365*'Parrotfish Abundance'!H9,"NO TRANSECT")</f>
        <v>0</v>
      </c>
      <c r="I41" s="304">
        <f>IF('Site Description'!$B$33&gt;1,I26*365*'Parrotfish Abundance'!I9,"NO TRANSECT")</f>
        <v>0</v>
      </c>
      <c r="J41" s="305">
        <f>IF('Site Description'!$C$33&gt;1,B26*365*'Parrotfish Abundance'!J9,"NO TRANSECT")</f>
        <v>0</v>
      </c>
      <c r="K41" s="306">
        <f>IF('Site Description'!$C$33&gt;1,C26*365*'Parrotfish Abundance'!K9,"NO TRANSECT")</f>
        <v>0</v>
      </c>
      <c r="L41" s="306">
        <f>IF('Site Description'!$C$33&gt;1,D26*365*'Parrotfish Abundance'!L9,"NO TRANSECT")</f>
        <v>0</v>
      </c>
      <c r="M41" s="306">
        <f>IF('Site Description'!$C$33&gt;1,E26*365*'Parrotfish Abundance'!M9,"NO TRANSECT")</f>
        <v>0</v>
      </c>
      <c r="N41" s="306">
        <f>IF('Site Description'!$C$33&gt;1,F26*365*'Parrotfish Abundance'!N9,"NO TRANSECT")</f>
        <v>0</v>
      </c>
      <c r="O41" s="306">
        <f>IF('Site Description'!$C$33&gt;1,G26*365*'Parrotfish Abundance'!O9,"NO TRANSECT")</f>
        <v>0</v>
      </c>
      <c r="P41" s="306">
        <f>IF('Site Description'!$C$33&gt;1,H26*365*'Parrotfish Abundance'!P9,"NO TRANSECT")</f>
        <v>0</v>
      </c>
      <c r="Q41" s="307">
        <f>IF('Site Description'!$C$33&gt;1,I26*365*'Parrotfish Abundance'!Q9,"NO TRANSECT")</f>
        <v>0</v>
      </c>
      <c r="R41" s="305">
        <f>IF('Site Description'!$D$33&gt;1,B26*365*'Parrotfish Abundance'!R9,"NO TRANSECT")</f>
        <v>0</v>
      </c>
      <c r="S41" s="306">
        <f>IF('Site Description'!$D$33&gt;1,C26*365*'Parrotfish Abundance'!S9,"NO TRANSECT")</f>
        <v>0</v>
      </c>
      <c r="T41" s="306">
        <f>IF('Site Description'!$D$33&gt;1,D26*365*'Parrotfish Abundance'!T9,"NO TRANSECT")</f>
        <v>0</v>
      </c>
      <c r="U41" s="306">
        <f>IF('Site Description'!$D$33&gt;1,E26*365*'Parrotfish Abundance'!U9,"NO TRANSECT")</f>
        <v>0</v>
      </c>
      <c r="V41" s="306">
        <f>IF('Site Description'!$D$33&gt;1,F26*365*'Parrotfish Abundance'!V9,"NO TRANSECT")</f>
        <v>0</v>
      </c>
      <c r="W41" s="306">
        <f>IF('Site Description'!$D$33&gt;1,G26*365*'Parrotfish Abundance'!W9,"NO TRANSECT")</f>
        <v>0</v>
      </c>
      <c r="X41" s="306">
        <f>IF('Site Description'!$D$33&gt;1,H26*365*'Parrotfish Abundance'!X9,"NO TRANSECT")</f>
        <v>0</v>
      </c>
      <c r="Y41" s="308">
        <f>IF('Site Description'!$D$33&gt;1,I26*365*'Parrotfish Abundance'!Y9,"NO TRANSECT")</f>
        <v>0</v>
      </c>
      <c r="Z41" s="305">
        <f>IF('Site Description'!$E$33&gt;1,B26*365*'Parrotfish Abundance'!Z9,"NO TRANSECT")</f>
        <v>0</v>
      </c>
      <c r="AA41" s="306">
        <f>IF('Site Description'!$E$33&gt;1,C26*365*'Parrotfish Abundance'!AA9,"NO TRANSECT")</f>
        <v>0</v>
      </c>
      <c r="AB41" s="306">
        <f>IF('Site Description'!$E$33&gt;1,D26*365*'Parrotfish Abundance'!AB9,"NO TRANSECT")</f>
        <v>0</v>
      </c>
      <c r="AC41" s="306">
        <f>IF('Site Description'!$E$33&gt;1,E26*365*'Parrotfish Abundance'!AC9,"NO TRANSECT")</f>
        <v>0</v>
      </c>
      <c r="AD41" s="306">
        <f>IF('Site Description'!$E$33&gt;1,F26*365*'Parrotfish Abundance'!AD9,"NO TRANSECT")</f>
        <v>0</v>
      </c>
      <c r="AE41" s="306">
        <f>IF('Site Description'!$E$33&gt;1,G26*365*'Parrotfish Abundance'!AE9,"NO TRANSECT")</f>
        <v>0</v>
      </c>
      <c r="AF41" s="306">
        <f>IF('Site Description'!$E$33&gt;1,H26*365*'Parrotfish Abundance'!AF9,"NO TRANSECT")</f>
        <v>0</v>
      </c>
      <c r="AG41" s="308">
        <f>IF('Site Description'!$E$33&gt;1,I26*365*'Parrotfish Abundance'!AG9,"NO TRANSECT")</f>
        <v>0</v>
      </c>
      <c r="AH41" s="305">
        <f>IF('Site Description'!$F$33&gt;1,B26*365*'Parrotfish Abundance'!AH9,"NO TRANSECT")</f>
        <v>0</v>
      </c>
      <c r="AI41" s="306">
        <f>IF('Site Description'!$F$33&gt;1,C26*365*'Parrotfish Abundance'!AI9,"NO TRANSECT")</f>
        <v>0</v>
      </c>
      <c r="AJ41" s="306">
        <f>IF('Site Description'!$F$33&gt;1,D26*365*'Parrotfish Abundance'!AJ9,"NO TRANSECT")</f>
        <v>0</v>
      </c>
      <c r="AK41" s="306">
        <f>IF('Site Description'!$F$33&gt;1,E26*365*'Parrotfish Abundance'!AK9,"NO TRANSECT")</f>
        <v>0</v>
      </c>
      <c r="AL41" s="306">
        <f>IF('Site Description'!$F$33&gt;1,F26*365*'Parrotfish Abundance'!AL9,"NO TRANSECT")</f>
        <v>0</v>
      </c>
      <c r="AM41" s="306">
        <f>IF('Site Description'!$F$33&gt;1,G26*365*'Parrotfish Abundance'!AM9,"NO TRANSECT")</f>
        <v>0</v>
      </c>
      <c r="AN41" s="306">
        <f>IF('Site Description'!$F$33&gt;1,H26*365*'Parrotfish Abundance'!AN9,"NO TRANSECT")</f>
        <v>0</v>
      </c>
      <c r="AO41" s="308">
        <f>IF('Site Description'!$F$33&gt;1,I26*365*'Parrotfish Abundance'!AO9,"NO TRANSECT")</f>
        <v>0</v>
      </c>
      <c r="AP41" s="305">
        <f>IF('Site Description'!$G$33&gt;1,B26*365*'Parrotfish Abundance'!AP9,"NO TRANSECT")</f>
        <v>0</v>
      </c>
      <c r="AQ41" s="306">
        <f>IF('Site Description'!$G$33&gt;1,C26*365*'Parrotfish Abundance'!AQ9,"NO TRANSECT")</f>
        <v>0</v>
      </c>
      <c r="AR41" s="306">
        <f>IF('Site Description'!$G$33&gt;1,D26*365*'Parrotfish Abundance'!AR9,"NO TRANSECT")</f>
        <v>0</v>
      </c>
      <c r="AS41" s="306">
        <f>IF('Site Description'!$G$33&gt;1,E26*365*'Parrotfish Abundance'!AS9,"NO TRANSECT")</f>
        <v>0</v>
      </c>
      <c r="AT41" s="306">
        <f>IF('Site Description'!$G$33&gt;1,F26*365*'Parrotfish Abundance'!AT9,"NO TRANSECT")</f>
        <v>0</v>
      </c>
      <c r="AU41" s="306">
        <f>IF('Site Description'!$G$33&gt;1,G26*365*'Parrotfish Abundance'!AU9,"NO TRANSECT")</f>
        <v>0</v>
      </c>
      <c r="AV41" s="306">
        <f>IF('Site Description'!$G$33&gt;1,H26*365*'Parrotfish Abundance'!AV9,"NO TRANSECT")</f>
        <v>0</v>
      </c>
      <c r="AW41" s="308">
        <f>IF('Site Description'!$G$33&gt;1,I26*365*'Parrotfish Abundance'!AW9,"NO TRANSECT")</f>
        <v>0</v>
      </c>
      <c r="AX41" s="305">
        <f>IF('Site Description'!$H$33&gt;1,B26*365*'Parrotfish Abundance'!AX9,"NO TRANSECT")</f>
        <v>0</v>
      </c>
      <c r="AY41" s="306">
        <f>IF('Site Description'!$H$33&gt;1,C26*365*'Parrotfish Abundance'!AY9,"NO TRANSECT")</f>
        <v>0</v>
      </c>
      <c r="AZ41" s="306">
        <f>IF('Site Description'!$H$33&gt;1,D26*365*'Parrotfish Abundance'!AZ9,"NO TRANSECT")</f>
        <v>0</v>
      </c>
      <c r="BA41" s="306">
        <f>IF('Site Description'!$H$33&gt;1,E26*365*'Parrotfish Abundance'!BA9,"NO TRANSECT")</f>
        <v>0</v>
      </c>
      <c r="BB41" s="306">
        <f>IF('Site Description'!$H$33&gt;1,F26*365*'Parrotfish Abundance'!BB9,"NO TRANSECT")</f>
        <v>0</v>
      </c>
      <c r="BC41" s="306">
        <f>IF('Site Description'!$H$33&gt;1,G26*365*'Parrotfish Abundance'!BC9,"NO TRANSECT")</f>
        <v>0</v>
      </c>
      <c r="BD41" s="306">
        <f>IF('Site Description'!$H$33&gt;1,H26*365*'Parrotfish Abundance'!BD9,"NO TRANSECT")</f>
        <v>0</v>
      </c>
      <c r="BE41" s="308">
        <f>IF('Site Description'!$H$33&gt;1,I26*365*'Parrotfish Abundance'!BE9,"NO TRANSECT")</f>
        <v>0</v>
      </c>
      <c r="BF41" s="305">
        <f>IF('Site Description'!$I$33&gt;1,B26*365*'Parrotfish Abundance'!BF9,"NO TRANSECT")</f>
        <v>0</v>
      </c>
      <c r="BG41" s="306">
        <f>IF('Site Description'!$I$33&gt;1,C26*365*'Parrotfish Abundance'!BG9,"NO TRANSECT")</f>
        <v>0</v>
      </c>
      <c r="BH41" s="306">
        <f>IF('Site Description'!$I$33&gt;1,D26*365*'Parrotfish Abundance'!BH9,"NO TRANSECT")</f>
        <v>0</v>
      </c>
      <c r="BI41" s="306">
        <f>IF('Site Description'!$I$33&gt;1,E26*365*'Parrotfish Abundance'!BI9,"NO TRANSECT")</f>
        <v>0</v>
      </c>
      <c r="BJ41" s="306">
        <f>IF('Site Description'!$I$33&gt;1,F26*365*'Parrotfish Abundance'!BJ9,"NO TRANSECT")</f>
        <v>0</v>
      </c>
      <c r="BK41" s="306">
        <f>IF('Site Description'!$I$33&gt;1,G26*365*'Parrotfish Abundance'!BK9,"NO TRANSECT")</f>
        <v>0</v>
      </c>
      <c r="BL41" s="306">
        <f>IF('Site Description'!$I$33&gt;1,H26*365*'Parrotfish Abundance'!BL9,"NO TRANSECT")</f>
        <v>0</v>
      </c>
      <c r="BM41" s="308">
        <f>IF('Site Description'!$I$33&gt;1,I26*365*'Parrotfish Abundance'!BM9,"NO TRANSECT")</f>
        <v>0</v>
      </c>
      <c r="BN41" s="305">
        <f>IF('Site Description'!$J$33&gt;1,B26*365*'Parrotfish Abundance'!BN9,"NO TRANSECT")</f>
        <v>0</v>
      </c>
      <c r="BO41" s="306">
        <f>IF('Site Description'!$J$33&gt;1,C26*365*'Parrotfish Abundance'!BO9,"NO TRANSECT")</f>
        <v>0</v>
      </c>
      <c r="BP41" s="306">
        <f>IF('Site Description'!$J$33&gt;1,D26*365*'Parrotfish Abundance'!BP9,"NO TRANSECT")</f>
        <v>0</v>
      </c>
      <c r="BQ41" s="306">
        <f>IF('Site Description'!$J$33&gt;1,E26*365*'Parrotfish Abundance'!BQ9,"NO TRANSECT")</f>
        <v>0</v>
      </c>
      <c r="BR41" s="306">
        <f>IF('Site Description'!$J$33&gt;1,F26*365*'Parrotfish Abundance'!BR9,"NO TRANSECT")</f>
        <v>0</v>
      </c>
      <c r="BS41" s="306">
        <f>IF('Site Description'!$J$33&gt;1,G26*365*'Parrotfish Abundance'!BS9,"NO TRANSECT")</f>
        <v>0</v>
      </c>
      <c r="BT41" s="306">
        <f>IF('Site Description'!$J$33&gt;1,H26*365*'Parrotfish Abundance'!BT9,"NO TRANSECT")</f>
        <v>0</v>
      </c>
      <c r="BU41" s="308">
        <f>IF('Site Description'!$J$33&gt;1,I26*365*'Parrotfish Abundance'!BU9,"NO TRANSECT")</f>
        <v>0</v>
      </c>
      <c r="BV41" s="305">
        <f>IF('Site Description'!$K$33&gt;1,B26*365*'Parrotfish Abundance'!BV9,"NO TRANSECT")</f>
        <v>0</v>
      </c>
      <c r="BW41" s="306">
        <f>IF('Site Description'!$K$33&gt;1,C26*365*'Parrotfish Abundance'!BW9,"NO TRANSECT")</f>
        <v>0</v>
      </c>
      <c r="BX41" s="306">
        <f>IF('Site Description'!$K$33&gt;1,D26*365*'Parrotfish Abundance'!BX9,"NO TRANSECT")</f>
        <v>0</v>
      </c>
      <c r="BY41" s="306">
        <f>IF('Site Description'!$K$33&gt;1,E26*365*'Parrotfish Abundance'!BY9,"NO TRANSECT")</f>
        <v>0</v>
      </c>
      <c r="BZ41" s="306">
        <f>IF('Site Description'!$K$33&gt;1,F26*365*'Parrotfish Abundance'!BZ9,"NO TRANSECT")</f>
        <v>0</v>
      </c>
      <c r="CA41" s="306">
        <f>IF('Site Description'!$K$33&gt;1,G26*365*'Parrotfish Abundance'!CA9,"NO TRANSECT")</f>
        <v>0</v>
      </c>
      <c r="CB41" s="306">
        <f>IF('Site Description'!$K$33&gt;1,H26*365*'Parrotfish Abundance'!CB9,"NO TRANSECT")</f>
        <v>0</v>
      </c>
      <c r="CC41" s="308">
        <f>IF('Site Description'!$K$33&gt;1,I26*365*'Parrotfish Abundance'!CC9,"NO TRANSECT")</f>
        <v>0</v>
      </c>
    </row>
    <row r="42" spans="1:81" ht="15">
      <c r="A42" s="301" t="s">
        <v>19</v>
      </c>
      <c r="B42" s="305">
        <f>IF('Site Description'!$B$33&gt;1,B27*365*'Parrotfish Abundance'!B10,"NO TRANSECT")</f>
        <v>0</v>
      </c>
      <c r="C42" s="310">
        <f>IF('Site Description'!$B$33&gt;1,C27*365*'Parrotfish Abundance'!C10,"NO TRANSECT")</f>
        <v>0</v>
      </c>
      <c r="D42" s="310">
        <f>IF('Site Description'!$B$33&gt;1,D27*365*'Parrotfish Abundance'!D10,"NO TRANSECT")</f>
        <v>0</v>
      </c>
      <c r="E42" s="310">
        <f>IF('Site Description'!$B$33&gt;1,E27*365*'Parrotfish Abundance'!E10,"NO TRANSECT")</f>
        <v>0</v>
      </c>
      <c r="F42" s="310">
        <f>IF('Site Description'!$B$33&gt;1,F27*365*'Parrotfish Abundance'!F10,"NO TRANSECT")</f>
        <v>0</v>
      </c>
      <c r="G42" s="310">
        <f>IF('Site Description'!$B$33&gt;1,G27*365*'Parrotfish Abundance'!G10,"NO TRANSECT")</f>
        <v>0</v>
      </c>
      <c r="H42" s="310">
        <f>IF('Site Description'!$B$33&gt;1,H27*365*'Parrotfish Abundance'!H10,"NO TRANSECT")</f>
        <v>0</v>
      </c>
      <c r="I42" s="311">
        <f>IF('Site Description'!$B$33&gt;1,I27*365*'Parrotfish Abundance'!I10,"NO TRANSECT")</f>
        <v>0</v>
      </c>
      <c r="J42" s="305">
        <f>IF('Site Description'!$C$33&gt;1,B27*365*'Parrotfish Abundance'!J10,"NO TRANSECT")</f>
        <v>0</v>
      </c>
      <c r="K42" s="306">
        <f>IF('Site Description'!$C$33&gt;1,C27*365*'Parrotfish Abundance'!K10,"NO TRANSECT")</f>
        <v>0</v>
      </c>
      <c r="L42" s="306">
        <f>IF('Site Description'!$C$33&gt;1,D27*365*'Parrotfish Abundance'!L10,"NO TRANSECT")</f>
        <v>0</v>
      </c>
      <c r="M42" s="306">
        <f>IF('Site Description'!$C$33&gt;1,E27*365*'Parrotfish Abundance'!M10,"NO TRANSECT")</f>
        <v>0</v>
      </c>
      <c r="N42" s="306">
        <f>IF('Site Description'!$C$33&gt;1,F27*365*'Parrotfish Abundance'!N10,"NO TRANSECT")</f>
        <v>0</v>
      </c>
      <c r="O42" s="306">
        <f>IF('Site Description'!$C$33&gt;1,G27*365*'Parrotfish Abundance'!O10,"NO TRANSECT")</f>
        <v>0</v>
      </c>
      <c r="P42" s="306">
        <f>IF('Site Description'!$C$33&gt;1,H27*365*'Parrotfish Abundance'!P10,"NO TRANSECT")</f>
        <v>0</v>
      </c>
      <c r="Q42" s="307">
        <f>IF('Site Description'!$C$33&gt;1,I27*365*'Parrotfish Abundance'!Q10,"NO TRANSECT")</f>
        <v>0</v>
      </c>
      <c r="R42" s="305">
        <f>IF('Site Description'!$D$33&gt;1,B27*365*'Parrotfish Abundance'!R10,"NO TRANSECT")</f>
        <v>0</v>
      </c>
      <c r="S42" s="306">
        <f>IF('Site Description'!$D$33&gt;1,C27*365*'Parrotfish Abundance'!S10,"NO TRANSECT")</f>
        <v>0</v>
      </c>
      <c r="T42" s="306">
        <f>IF('Site Description'!$D$33&gt;1,D27*365*'Parrotfish Abundance'!T10,"NO TRANSECT")</f>
        <v>0</v>
      </c>
      <c r="U42" s="306">
        <f>IF('Site Description'!$D$33&gt;1,E27*365*'Parrotfish Abundance'!U10,"NO TRANSECT")</f>
        <v>0</v>
      </c>
      <c r="V42" s="306">
        <f>IF('Site Description'!$D$33&gt;1,F27*365*'Parrotfish Abundance'!V10,"NO TRANSECT")</f>
        <v>0</v>
      </c>
      <c r="W42" s="306">
        <f>IF('Site Description'!$D$33&gt;1,G27*365*'Parrotfish Abundance'!W10,"NO TRANSECT")</f>
        <v>0</v>
      </c>
      <c r="X42" s="306">
        <f>IF('Site Description'!$D$33&gt;1,H27*365*'Parrotfish Abundance'!X10,"NO TRANSECT")</f>
        <v>0</v>
      </c>
      <c r="Y42" s="308">
        <f>IF('Site Description'!$D$33&gt;1,I27*365*'Parrotfish Abundance'!Y10,"NO TRANSECT")</f>
        <v>0</v>
      </c>
      <c r="Z42" s="305">
        <f>IF('Site Description'!$E$33&gt;1,B27*365*'Parrotfish Abundance'!Z10,"NO TRANSECT")</f>
        <v>0</v>
      </c>
      <c r="AA42" s="306">
        <f>IF('Site Description'!$E$33&gt;1,C27*365*'Parrotfish Abundance'!AA10,"NO TRANSECT")</f>
        <v>0</v>
      </c>
      <c r="AB42" s="306">
        <f>IF('Site Description'!$E$33&gt;1,D27*365*'Parrotfish Abundance'!AB10,"NO TRANSECT")</f>
        <v>0</v>
      </c>
      <c r="AC42" s="306">
        <f>IF('Site Description'!$E$33&gt;1,E27*365*'Parrotfish Abundance'!AC10,"NO TRANSECT")</f>
        <v>0</v>
      </c>
      <c r="AD42" s="306">
        <f>IF('Site Description'!$E$33&gt;1,F27*365*'Parrotfish Abundance'!AD10,"NO TRANSECT")</f>
        <v>0</v>
      </c>
      <c r="AE42" s="306">
        <f>IF('Site Description'!$E$33&gt;1,G27*365*'Parrotfish Abundance'!AE10,"NO TRANSECT")</f>
        <v>0</v>
      </c>
      <c r="AF42" s="306">
        <f>IF('Site Description'!$E$33&gt;1,H27*365*'Parrotfish Abundance'!AF10,"NO TRANSECT")</f>
        <v>0</v>
      </c>
      <c r="AG42" s="308">
        <f>IF('Site Description'!$E$33&gt;1,I27*365*'Parrotfish Abundance'!AG10,"NO TRANSECT")</f>
        <v>0</v>
      </c>
      <c r="AH42" s="305">
        <f>IF('Site Description'!$F$33&gt;1,B27*365*'Parrotfish Abundance'!AH10,"NO TRANSECT")</f>
        <v>0</v>
      </c>
      <c r="AI42" s="306">
        <f>IF('Site Description'!$F$33&gt;1,C27*365*'Parrotfish Abundance'!AI10,"NO TRANSECT")</f>
        <v>0</v>
      </c>
      <c r="AJ42" s="306">
        <f>IF('Site Description'!$F$33&gt;1,D27*365*'Parrotfish Abundance'!AJ10,"NO TRANSECT")</f>
        <v>0</v>
      </c>
      <c r="AK42" s="306">
        <f>IF('Site Description'!$F$33&gt;1,E27*365*'Parrotfish Abundance'!AK10,"NO TRANSECT")</f>
        <v>0</v>
      </c>
      <c r="AL42" s="306">
        <f>IF('Site Description'!$F$33&gt;1,F27*365*'Parrotfish Abundance'!AL10,"NO TRANSECT")</f>
        <v>0</v>
      </c>
      <c r="AM42" s="306">
        <f>IF('Site Description'!$F$33&gt;1,G27*365*'Parrotfish Abundance'!AM10,"NO TRANSECT")</f>
        <v>0</v>
      </c>
      <c r="AN42" s="306">
        <f>IF('Site Description'!$F$33&gt;1,H27*365*'Parrotfish Abundance'!AN10,"NO TRANSECT")</f>
        <v>0</v>
      </c>
      <c r="AO42" s="308">
        <f>IF('Site Description'!$F$33&gt;1,I27*365*'Parrotfish Abundance'!AO10,"NO TRANSECT")</f>
        <v>0</v>
      </c>
      <c r="AP42" s="305">
        <f>IF('Site Description'!$G$33&gt;1,B27*365*'Parrotfish Abundance'!AP10,"NO TRANSECT")</f>
        <v>0</v>
      </c>
      <c r="AQ42" s="306">
        <f>IF('Site Description'!$G$33&gt;1,C27*365*'Parrotfish Abundance'!AQ10,"NO TRANSECT")</f>
        <v>0</v>
      </c>
      <c r="AR42" s="306">
        <f>IF('Site Description'!$G$33&gt;1,D27*365*'Parrotfish Abundance'!AR10,"NO TRANSECT")</f>
        <v>0</v>
      </c>
      <c r="AS42" s="306">
        <f>IF('Site Description'!$G$33&gt;1,E27*365*'Parrotfish Abundance'!AS10,"NO TRANSECT")</f>
        <v>0</v>
      </c>
      <c r="AT42" s="306">
        <f>IF('Site Description'!$G$33&gt;1,F27*365*'Parrotfish Abundance'!AT10,"NO TRANSECT")</f>
        <v>0</v>
      </c>
      <c r="AU42" s="306">
        <f>IF('Site Description'!$G$33&gt;1,G27*365*'Parrotfish Abundance'!AU10,"NO TRANSECT")</f>
        <v>0</v>
      </c>
      <c r="AV42" s="306">
        <f>IF('Site Description'!$G$33&gt;1,H27*365*'Parrotfish Abundance'!AV10,"NO TRANSECT")</f>
        <v>0</v>
      </c>
      <c r="AW42" s="308">
        <f>IF('Site Description'!$G$33&gt;1,I27*365*'Parrotfish Abundance'!AW10,"NO TRANSECT")</f>
        <v>0</v>
      </c>
      <c r="AX42" s="305">
        <f>IF('Site Description'!$H$33&gt;1,B27*365*'Parrotfish Abundance'!AX10,"NO TRANSECT")</f>
        <v>0</v>
      </c>
      <c r="AY42" s="306">
        <f>IF('Site Description'!$H$33&gt;1,C27*365*'Parrotfish Abundance'!AY10,"NO TRANSECT")</f>
        <v>0</v>
      </c>
      <c r="AZ42" s="306">
        <f>IF('Site Description'!$H$33&gt;1,D27*365*'Parrotfish Abundance'!AZ10,"NO TRANSECT")</f>
        <v>0</v>
      </c>
      <c r="BA42" s="306">
        <f>IF('Site Description'!$H$33&gt;1,E27*365*'Parrotfish Abundance'!BA10,"NO TRANSECT")</f>
        <v>0</v>
      </c>
      <c r="BB42" s="306">
        <f>IF('Site Description'!$H$33&gt;1,F27*365*'Parrotfish Abundance'!BB10,"NO TRANSECT")</f>
        <v>0</v>
      </c>
      <c r="BC42" s="306">
        <f>IF('Site Description'!$H$33&gt;1,G27*365*'Parrotfish Abundance'!BC10,"NO TRANSECT")</f>
        <v>0</v>
      </c>
      <c r="BD42" s="306">
        <f>IF('Site Description'!$H$33&gt;1,H27*365*'Parrotfish Abundance'!BD10,"NO TRANSECT")</f>
        <v>0</v>
      </c>
      <c r="BE42" s="308">
        <f>IF('Site Description'!$H$33&gt;1,I27*365*'Parrotfish Abundance'!BE10,"NO TRANSECT")</f>
        <v>0</v>
      </c>
      <c r="BF42" s="305">
        <f>IF('Site Description'!$I$33&gt;1,B27*365*'Parrotfish Abundance'!BF10,"NO TRANSECT")</f>
        <v>0</v>
      </c>
      <c r="BG42" s="306">
        <f>IF('Site Description'!$I$33&gt;1,C27*365*'Parrotfish Abundance'!BG10,"NO TRANSECT")</f>
        <v>0</v>
      </c>
      <c r="BH42" s="306">
        <f>IF('Site Description'!$I$33&gt;1,D27*365*'Parrotfish Abundance'!BH10,"NO TRANSECT")</f>
        <v>0</v>
      </c>
      <c r="BI42" s="306">
        <f>IF('Site Description'!$I$33&gt;1,E27*365*'Parrotfish Abundance'!BI10,"NO TRANSECT")</f>
        <v>0</v>
      </c>
      <c r="BJ42" s="306">
        <f>IF('Site Description'!$I$33&gt;1,F27*365*'Parrotfish Abundance'!BJ10,"NO TRANSECT")</f>
        <v>0</v>
      </c>
      <c r="BK42" s="306">
        <f>IF('Site Description'!$I$33&gt;1,G27*365*'Parrotfish Abundance'!BK10,"NO TRANSECT")</f>
        <v>0</v>
      </c>
      <c r="BL42" s="306">
        <f>IF('Site Description'!$I$33&gt;1,H27*365*'Parrotfish Abundance'!BL10,"NO TRANSECT")</f>
        <v>0</v>
      </c>
      <c r="BM42" s="308">
        <f>IF('Site Description'!$I$33&gt;1,I27*365*'Parrotfish Abundance'!BM10,"NO TRANSECT")</f>
        <v>0</v>
      </c>
      <c r="BN42" s="305">
        <f>IF('Site Description'!$J$33&gt;1,B27*365*'Parrotfish Abundance'!BN10,"NO TRANSECT")</f>
        <v>0</v>
      </c>
      <c r="BO42" s="306">
        <f>IF('Site Description'!$J$33&gt;1,C27*365*'Parrotfish Abundance'!BO10,"NO TRANSECT")</f>
        <v>0</v>
      </c>
      <c r="BP42" s="306">
        <f>IF('Site Description'!$J$33&gt;1,D27*365*'Parrotfish Abundance'!BP10,"NO TRANSECT")</f>
        <v>0</v>
      </c>
      <c r="BQ42" s="306">
        <f>IF('Site Description'!$J$33&gt;1,E27*365*'Parrotfish Abundance'!BQ10,"NO TRANSECT")</f>
        <v>0</v>
      </c>
      <c r="BR42" s="306">
        <f>IF('Site Description'!$J$33&gt;1,F27*365*'Parrotfish Abundance'!BR10,"NO TRANSECT")</f>
        <v>0</v>
      </c>
      <c r="BS42" s="306">
        <f>IF('Site Description'!$J$33&gt;1,G27*365*'Parrotfish Abundance'!BS10,"NO TRANSECT")</f>
        <v>0</v>
      </c>
      <c r="BT42" s="306">
        <f>IF('Site Description'!$J$33&gt;1,H27*365*'Parrotfish Abundance'!BT10,"NO TRANSECT")</f>
        <v>0</v>
      </c>
      <c r="BU42" s="308">
        <f>IF('Site Description'!$J$33&gt;1,I27*365*'Parrotfish Abundance'!BU10,"NO TRANSECT")</f>
        <v>0</v>
      </c>
      <c r="BV42" s="305">
        <f>IF('Site Description'!$K$33&gt;1,B27*365*'Parrotfish Abundance'!BV10,"NO TRANSECT")</f>
        <v>0</v>
      </c>
      <c r="BW42" s="306">
        <f>IF('Site Description'!$K$33&gt;1,C27*365*'Parrotfish Abundance'!BW10,"NO TRANSECT")</f>
        <v>0</v>
      </c>
      <c r="BX42" s="306">
        <f>IF('Site Description'!$K$33&gt;1,D27*365*'Parrotfish Abundance'!BX10,"NO TRANSECT")</f>
        <v>0</v>
      </c>
      <c r="BY42" s="306">
        <f>IF('Site Description'!$K$33&gt;1,E27*365*'Parrotfish Abundance'!BY10,"NO TRANSECT")</f>
        <v>0</v>
      </c>
      <c r="BZ42" s="306">
        <f>IF('Site Description'!$K$33&gt;1,F27*365*'Parrotfish Abundance'!BZ10,"NO TRANSECT")</f>
        <v>0</v>
      </c>
      <c r="CA42" s="306">
        <f>IF('Site Description'!$K$33&gt;1,G27*365*'Parrotfish Abundance'!CA10,"NO TRANSECT")</f>
        <v>0</v>
      </c>
      <c r="CB42" s="306">
        <f>IF('Site Description'!$K$33&gt;1,H27*365*'Parrotfish Abundance'!CB10,"NO TRANSECT")</f>
        <v>0</v>
      </c>
      <c r="CC42" s="308">
        <f>IF('Site Description'!$K$33&gt;1,I27*365*'Parrotfish Abundance'!CC10,"NO TRANSECT")</f>
        <v>0</v>
      </c>
    </row>
    <row r="43" spans="1:81" ht="15">
      <c r="A43" s="309"/>
      <c r="B43" s="312"/>
      <c r="C43" s="313"/>
      <c r="D43" s="313"/>
      <c r="E43" s="313"/>
      <c r="F43" s="313"/>
      <c r="G43" s="313"/>
      <c r="H43" s="313"/>
      <c r="I43" s="314"/>
      <c r="J43" s="312"/>
      <c r="K43" s="313"/>
      <c r="L43" s="313"/>
      <c r="M43" s="313"/>
      <c r="N43" s="313"/>
      <c r="O43" s="313"/>
      <c r="P43" s="313"/>
      <c r="Q43" s="313"/>
      <c r="R43" s="312"/>
      <c r="S43" s="313"/>
      <c r="T43" s="313"/>
      <c r="U43" s="313"/>
      <c r="V43" s="313"/>
      <c r="W43" s="313"/>
      <c r="X43" s="313"/>
      <c r="Y43" s="314"/>
      <c r="Z43" s="312"/>
      <c r="AA43" s="313"/>
      <c r="AB43" s="313"/>
      <c r="AC43" s="313"/>
      <c r="AD43" s="313"/>
      <c r="AE43" s="313"/>
      <c r="AF43" s="313"/>
      <c r="AG43" s="314"/>
      <c r="AH43" s="312"/>
      <c r="AI43" s="313"/>
      <c r="AJ43" s="313"/>
      <c r="AK43" s="313"/>
      <c r="AL43" s="313"/>
      <c r="AM43" s="313"/>
      <c r="AN43" s="313"/>
      <c r="AO43" s="314"/>
      <c r="AP43" s="312"/>
      <c r="AQ43" s="313"/>
      <c r="AR43" s="313"/>
      <c r="AS43" s="313"/>
      <c r="AT43" s="313"/>
      <c r="AU43" s="313"/>
      <c r="AV43" s="313"/>
      <c r="AW43" s="314"/>
      <c r="AX43" s="312"/>
      <c r="AY43" s="313"/>
      <c r="AZ43" s="313"/>
      <c r="BA43" s="313"/>
      <c r="BB43" s="313"/>
      <c r="BC43" s="313"/>
      <c r="BD43" s="313"/>
      <c r="BE43" s="314"/>
      <c r="BF43" s="312"/>
      <c r="BG43" s="313"/>
      <c r="BH43" s="313"/>
      <c r="BI43" s="313"/>
      <c r="BJ43" s="313"/>
      <c r="BK43" s="313"/>
      <c r="BL43" s="313"/>
      <c r="BM43" s="314"/>
      <c r="BN43" s="312"/>
      <c r="BO43" s="313"/>
      <c r="BP43" s="313"/>
      <c r="BQ43" s="313"/>
      <c r="BR43" s="313"/>
      <c r="BS43" s="313"/>
      <c r="BT43" s="313"/>
      <c r="BU43" s="314"/>
      <c r="BV43" s="312"/>
      <c r="BW43" s="313"/>
      <c r="BX43" s="313"/>
      <c r="BY43" s="313"/>
      <c r="BZ43" s="313"/>
      <c r="CA43" s="313"/>
      <c r="CB43" s="313"/>
      <c r="CC43" s="314"/>
    </row>
    <row r="44" spans="1:81" ht="15">
      <c r="A44" s="309" t="s">
        <v>8</v>
      </c>
      <c r="B44" s="315">
        <f>IF('Site Description'!$B$33&gt;1,B29*365*'Parrotfish Abundance'!B12,"NO TRANSECT")</f>
        <v>0</v>
      </c>
      <c r="C44" s="316">
        <f>IF('Site Description'!$B$33&gt;1,C29*365*'Parrotfish Abundance'!C12,"NO TRANSECT")</f>
        <v>0</v>
      </c>
      <c r="D44" s="316">
        <f>IF('Site Description'!$B$33&gt;1,D29*365*'Parrotfish Abundance'!D12,"NO TRANSECT")</f>
        <v>0</v>
      </c>
      <c r="E44" s="316">
        <f>IF('Site Description'!$B$33&gt;1,E29*365*'Parrotfish Abundance'!E12,"NO TRANSECT")</f>
        <v>0</v>
      </c>
      <c r="F44" s="316">
        <f>IF('Site Description'!$B$33&gt;1,F29*365*'Parrotfish Abundance'!F12,"NO TRANSECT")</f>
        <v>0</v>
      </c>
      <c r="G44" s="316">
        <f>IF('Site Description'!$B$33&gt;1,G29*365*'Parrotfish Abundance'!G12,"NO TRANSECT")</f>
        <v>0</v>
      </c>
      <c r="H44" s="316">
        <f>IF('Site Description'!$B$33&gt;1,H29*365*'Parrotfish Abundance'!H12,"NO TRANSECT")</f>
        <v>0</v>
      </c>
      <c r="I44" s="317">
        <f>IF('Site Description'!$B$33&gt;1,I29*365*'Parrotfish Abundance'!I12,"NO TRANSECT")</f>
        <v>0</v>
      </c>
      <c r="J44" s="318">
        <f>IF('Site Description'!$C$33&gt;1,B29*365*'Parrotfish Abundance'!J12,"NO TRANSECT")</f>
        <v>0</v>
      </c>
      <c r="K44" s="319">
        <f>IF('Site Description'!$C$33&gt;1,C29*365*'Parrotfish Abundance'!K12,"NO TRANSECT")</f>
        <v>0</v>
      </c>
      <c r="L44" s="319">
        <f>IF('Site Description'!$C$33&gt;1,D29*365*'Parrotfish Abundance'!L12,"NO TRANSECT")</f>
        <v>0</v>
      </c>
      <c r="M44" s="319">
        <f>IF('Site Description'!$C$33&gt;1,E29*365*'Parrotfish Abundance'!M12,"NO TRANSECT")</f>
        <v>0</v>
      </c>
      <c r="N44" s="319">
        <f>IF('Site Description'!$C$33&gt;1,F29*365*'Parrotfish Abundance'!N12,"NO TRANSECT")</f>
        <v>0</v>
      </c>
      <c r="O44" s="319">
        <f>IF('Site Description'!$C$33&gt;1,G29*365*'Parrotfish Abundance'!O12,"NO TRANSECT")</f>
        <v>0</v>
      </c>
      <c r="P44" s="319">
        <f>IF('Site Description'!$C$33&gt;1,H29*365*'Parrotfish Abundance'!P12,"NO TRANSECT")</f>
        <v>0</v>
      </c>
      <c r="Q44" s="320">
        <f>IF('Site Description'!$C$33&gt;1,I29*365*'Parrotfish Abundance'!Q12,"NO TRANSECT")</f>
        <v>0</v>
      </c>
      <c r="R44" s="318">
        <f>IF('Site Description'!$D$33&gt;1,B29*365*'Parrotfish Abundance'!R12,"NO TRANSECT")</f>
        <v>0</v>
      </c>
      <c r="S44" s="319">
        <f>IF('Site Description'!$D$33&gt;1,C29*365*'Parrotfish Abundance'!S12,"NO TRANSECT")</f>
        <v>0</v>
      </c>
      <c r="T44" s="319">
        <f>IF('Site Description'!$D$33&gt;1,D29*365*'Parrotfish Abundance'!T12,"NO TRANSECT")</f>
        <v>0</v>
      </c>
      <c r="U44" s="319">
        <f>IF('Site Description'!$D$33&gt;1,E29*365*'Parrotfish Abundance'!U12,"NO TRANSECT")</f>
        <v>0</v>
      </c>
      <c r="V44" s="319">
        <f>IF('Site Description'!$D$33&gt;1,F29*365*'Parrotfish Abundance'!V12,"NO TRANSECT")</f>
        <v>0</v>
      </c>
      <c r="W44" s="319">
        <f>IF('Site Description'!$D$33&gt;1,G29*365*'Parrotfish Abundance'!W12,"NO TRANSECT")</f>
        <v>0</v>
      </c>
      <c r="X44" s="319">
        <f>IF('Site Description'!$D$33&gt;1,H29*365*'Parrotfish Abundance'!X12,"NO TRANSECT")</f>
        <v>0</v>
      </c>
      <c r="Y44" s="321">
        <f>IF('Site Description'!$D$33&gt;1,I29*365*'Parrotfish Abundance'!Y12,"NO TRANSECT")</f>
        <v>0</v>
      </c>
      <c r="Z44" s="318">
        <f>IF('Site Description'!$E$33&gt;1,B29*365*'Parrotfish Abundance'!Z12,"NO TRANSECT")</f>
        <v>0</v>
      </c>
      <c r="AA44" s="319">
        <f>IF('Site Description'!$E$33&gt;1,C29*365*'Parrotfish Abundance'!AA12,"NO TRANSECT")</f>
        <v>0</v>
      </c>
      <c r="AB44" s="319">
        <f>IF('Site Description'!$E$33&gt;1,D29*365*'Parrotfish Abundance'!AB12,"NO TRANSECT")</f>
        <v>0</v>
      </c>
      <c r="AC44" s="319">
        <f>IF('Site Description'!$E$33&gt;1,E29*365*'Parrotfish Abundance'!AC12,"NO TRANSECT")</f>
        <v>0</v>
      </c>
      <c r="AD44" s="319">
        <f>IF('Site Description'!$E$33&gt;1,F29*365*'Parrotfish Abundance'!AD12,"NO TRANSECT")</f>
        <v>0</v>
      </c>
      <c r="AE44" s="319">
        <f>IF('Site Description'!$E$33&gt;1,G29*365*'Parrotfish Abundance'!AE12,"NO TRANSECT")</f>
        <v>0</v>
      </c>
      <c r="AF44" s="319">
        <f>IF('Site Description'!$E$33&gt;1,H29*365*'Parrotfish Abundance'!AF12,"NO TRANSECT")</f>
        <v>0</v>
      </c>
      <c r="AG44" s="321">
        <f>IF('Site Description'!$E$33&gt;1,I29*365*'Parrotfish Abundance'!AG12,"NO TRANSECT")</f>
        <v>0</v>
      </c>
      <c r="AH44" s="318">
        <f>IF('Site Description'!$F$33&gt;1,B29*365*'Parrotfish Abundance'!AH12,"NO TRANSECT")</f>
        <v>0</v>
      </c>
      <c r="AI44" s="319">
        <f>IF('Site Description'!$F$33&gt;1,C29*365*'Parrotfish Abundance'!AI12,"NO TRANSECT")</f>
        <v>0</v>
      </c>
      <c r="AJ44" s="319">
        <f>IF('Site Description'!$F$33&gt;1,D29*365*'Parrotfish Abundance'!AJ12,"NO TRANSECT")</f>
        <v>0</v>
      </c>
      <c r="AK44" s="319">
        <f>IF('Site Description'!$F$33&gt;1,E29*365*'Parrotfish Abundance'!AK12,"NO TRANSECT")</f>
        <v>0</v>
      </c>
      <c r="AL44" s="319">
        <f>IF('Site Description'!$F$33&gt;1,F29*365*'Parrotfish Abundance'!AL12,"NO TRANSECT")</f>
        <v>0</v>
      </c>
      <c r="AM44" s="319">
        <f>IF('Site Description'!$F$33&gt;1,G29*365*'Parrotfish Abundance'!AM12,"NO TRANSECT")</f>
        <v>0</v>
      </c>
      <c r="AN44" s="319">
        <f>IF('Site Description'!$F$33&gt;1,H29*365*'Parrotfish Abundance'!AN12,"NO TRANSECT")</f>
        <v>0</v>
      </c>
      <c r="AO44" s="321">
        <f>IF('Site Description'!$F$33&gt;1,I29*365*'Parrotfish Abundance'!AO12,"NO TRANSECT")</f>
        <v>0</v>
      </c>
      <c r="AP44" s="318">
        <f>IF('Site Description'!$G$33&gt;1,B29*365*'Parrotfish Abundance'!AP12,"NO TRANSECT")</f>
        <v>0</v>
      </c>
      <c r="AQ44" s="319">
        <f>IF('Site Description'!$G$33&gt;1,C29*365*'Parrotfish Abundance'!AQ12,"NO TRANSECT")</f>
        <v>0</v>
      </c>
      <c r="AR44" s="319">
        <f>IF('Site Description'!$G$33&gt;1,D29*365*'Parrotfish Abundance'!AR12,"NO TRANSECT")</f>
        <v>0</v>
      </c>
      <c r="AS44" s="319">
        <f>IF('Site Description'!$G$33&gt;1,E29*365*'Parrotfish Abundance'!AS12,"NO TRANSECT")</f>
        <v>0</v>
      </c>
      <c r="AT44" s="319">
        <f>IF('Site Description'!$G$33&gt;1,F29*365*'Parrotfish Abundance'!AT12,"NO TRANSECT")</f>
        <v>0</v>
      </c>
      <c r="AU44" s="319">
        <f>IF('Site Description'!$G$33&gt;1,G29*365*'Parrotfish Abundance'!AU12,"NO TRANSECT")</f>
        <v>0</v>
      </c>
      <c r="AV44" s="319">
        <f>IF('Site Description'!$G$33&gt;1,H29*365*'Parrotfish Abundance'!AV12,"NO TRANSECT")</f>
        <v>0</v>
      </c>
      <c r="AW44" s="321">
        <f>IF('Site Description'!$G$33&gt;1,I29*365*'Parrotfish Abundance'!AW12,"NO TRANSECT")</f>
        <v>0</v>
      </c>
      <c r="AX44" s="318">
        <f>IF('Site Description'!$H$33&gt;1,B29*365*'Parrotfish Abundance'!AX12,"NO TRANSECT")</f>
        <v>0</v>
      </c>
      <c r="AY44" s="319">
        <f>IF('Site Description'!$H$33&gt;1,C29*365*'Parrotfish Abundance'!AY12,"NO TRANSECT")</f>
        <v>0</v>
      </c>
      <c r="AZ44" s="319">
        <f>IF('Site Description'!$H$33&gt;1,D29*365*'Parrotfish Abundance'!AZ12,"NO TRANSECT")</f>
        <v>0</v>
      </c>
      <c r="BA44" s="319">
        <f>IF('Site Description'!$H$33&gt;1,E29*365*'Parrotfish Abundance'!BA12,"NO TRANSECT")</f>
        <v>0</v>
      </c>
      <c r="BB44" s="319">
        <f>IF('Site Description'!$H$33&gt;1,F29*365*'Parrotfish Abundance'!BB12,"NO TRANSECT")</f>
        <v>0</v>
      </c>
      <c r="BC44" s="319">
        <f>IF('Site Description'!$H$33&gt;1,G29*365*'Parrotfish Abundance'!BC12,"NO TRANSECT")</f>
        <v>0</v>
      </c>
      <c r="BD44" s="319">
        <f>IF('Site Description'!$H$33&gt;1,H29*365*'Parrotfish Abundance'!BD12,"NO TRANSECT")</f>
        <v>0</v>
      </c>
      <c r="BE44" s="321">
        <f>IF('Site Description'!$H$33&gt;1,I29*365*'Parrotfish Abundance'!BE12,"NO TRANSECT")</f>
        <v>0</v>
      </c>
      <c r="BF44" s="318">
        <f>IF('Site Description'!$I$33&gt;1,B29*365*'Parrotfish Abundance'!BF12,"NO TRANSECT")</f>
        <v>0</v>
      </c>
      <c r="BG44" s="319">
        <f>IF('Site Description'!$I$33&gt;1,C29*365*'Parrotfish Abundance'!BG12,"NO TRANSECT")</f>
        <v>0</v>
      </c>
      <c r="BH44" s="319">
        <f>IF('Site Description'!$I$33&gt;1,D29*365*'Parrotfish Abundance'!BH12,"NO TRANSECT")</f>
        <v>0</v>
      </c>
      <c r="BI44" s="319">
        <f>IF('Site Description'!$I$33&gt;1,E29*365*'Parrotfish Abundance'!BI12,"NO TRANSECT")</f>
        <v>0</v>
      </c>
      <c r="BJ44" s="319">
        <f>IF('Site Description'!$I$33&gt;1,F29*365*'Parrotfish Abundance'!BJ12,"NO TRANSECT")</f>
        <v>0</v>
      </c>
      <c r="BK44" s="319">
        <f>IF('Site Description'!$I$33&gt;1,G29*365*'Parrotfish Abundance'!BK12,"NO TRANSECT")</f>
        <v>0</v>
      </c>
      <c r="BL44" s="319">
        <f>IF('Site Description'!$I$33&gt;1,H29*365*'Parrotfish Abundance'!BL12,"NO TRANSECT")</f>
        <v>0</v>
      </c>
      <c r="BM44" s="321">
        <f>IF('Site Description'!$I$33&gt;1,I29*365*'Parrotfish Abundance'!BM12,"NO TRANSECT")</f>
        <v>0</v>
      </c>
      <c r="BN44" s="318">
        <f>IF('Site Description'!$J$33&gt;1,B29*365*'Parrotfish Abundance'!BN12,"NO TRANSECT")</f>
        <v>0</v>
      </c>
      <c r="BO44" s="319">
        <f>IF('Site Description'!$J$33&gt;1,C29*365*'Parrotfish Abundance'!BO12,"NO TRANSECT")</f>
        <v>0</v>
      </c>
      <c r="BP44" s="319">
        <f>IF('Site Description'!$J$33&gt;1,D29*365*'Parrotfish Abundance'!BP12,"NO TRANSECT")</f>
        <v>0</v>
      </c>
      <c r="BQ44" s="319">
        <f>IF('Site Description'!$J$33&gt;1,E29*365*'Parrotfish Abundance'!BQ12,"NO TRANSECT")</f>
        <v>0</v>
      </c>
      <c r="BR44" s="319">
        <f>IF('Site Description'!$J$33&gt;1,F29*365*'Parrotfish Abundance'!BR12,"NO TRANSECT")</f>
        <v>0</v>
      </c>
      <c r="BS44" s="319">
        <f>IF('Site Description'!$J$33&gt;1,G29*365*'Parrotfish Abundance'!BS12,"NO TRANSECT")</f>
        <v>0</v>
      </c>
      <c r="BT44" s="319">
        <f>IF('Site Description'!$J$33&gt;1,H29*365*'Parrotfish Abundance'!BT12,"NO TRANSECT")</f>
        <v>0</v>
      </c>
      <c r="BU44" s="321">
        <f>IF('Site Description'!$J$33&gt;1,I29*365*'Parrotfish Abundance'!BU12,"NO TRANSECT")</f>
        <v>0</v>
      </c>
      <c r="BV44" s="318">
        <f>IF('Site Description'!$K$33&gt;1,B29*365*'Parrotfish Abundance'!BV12,"NO TRANSECT")</f>
        <v>0</v>
      </c>
      <c r="BW44" s="319">
        <f>IF('Site Description'!$K$33&gt;1,C29*365*'Parrotfish Abundance'!BW12,"NO TRANSECT")</f>
        <v>0</v>
      </c>
      <c r="BX44" s="319">
        <f>IF('Site Description'!$K$33&gt;1,D29*365*'Parrotfish Abundance'!BX12,"NO TRANSECT")</f>
        <v>0</v>
      </c>
      <c r="BY44" s="319">
        <f>IF('Site Description'!$K$33&gt;1,E29*365*'Parrotfish Abundance'!BY12,"NO TRANSECT")</f>
        <v>0</v>
      </c>
      <c r="BZ44" s="319">
        <f>IF('Site Description'!$K$33&gt;1,F29*365*'Parrotfish Abundance'!BZ12,"NO TRANSECT")</f>
        <v>0</v>
      </c>
      <c r="CA44" s="319">
        <f>IF('Site Description'!$K$33&gt;1,G29*365*'Parrotfish Abundance'!CA12,"NO TRANSECT")</f>
        <v>0</v>
      </c>
      <c r="CB44" s="319">
        <f>IF('Site Description'!$K$33&gt;1,H29*365*'Parrotfish Abundance'!CB12,"NO TRANSECT")</f>
        <v>0</v>
      </c>
      <c r="CC44" s="321">
        <f>IF('Site Description'!$K$33&gt;1,I29*365*'Parrotfish Abundance'!CC12,"NO TRANSECT")</f>
        <v>0</v>
      </c>
    </row>
    <row r="45" spans="1:81" ht="15">
      <c r="A45" s="309" t="s">
        <v>9</v>
      </c>
      <c r="B45" s="302">
        <f>IF('Site Description'!$B$33&gt;1,B30*365*'Parrotfish Abundance'!B13,"NO TRANSECT")</f>
        <v>0</v>
      </c>
      <c r="C45" s="303">
        <f>IF('Site Description'!$B$33&gt;1,C30*365*'Parrotfish Abundance'!C13,"NO TRANSECT")</f>
        <v>0</v>
      </c>
      <c r="D45" s="303">
        <f>IF('Site Description'!$B$33&gt;1,D30*365*'Parrotfish Abundance'!D13,"NO TRANSECT")</f>
        <v>0</v>
      </c>
      <c r="E45" s="303">
        <f>IF('Site Description'!$B$33&gt;1,E30*365*'Parrotfish Abundance'!E13,"NO TRANSECT")</f>
        <v>0</v>
      </c>
      <c r="F45" s="303">
        <f>IF('Site Description'!$B$33&gt;1,F30*365*'Parrotfish Abundance'!F13,"NO TRANSECT")</f>
        <v>0</v>
      </c>
      <c r="G45" s="303">
        <f>IF('Site Description'!$B$33&gt;1,G30*365*'Parrotfish Abundance'!G13,"NO TRANSECT")</f>
        <v>0</v>
      </c>
      <c r="H45" s="303">
        <f>IF('Site Description'!$B$33&gt;1,H30*365*'Parrotfish Abundance'!H13,"NO TRANSECT")</f>
        <v>0</v>
      </c>
      <c r="I45" s="304">
        <f>IF('Site Description'!$B$33&gt;1,I30*365*'Parrotfish Abundance'!I13,"NO TRANSECT")</f>
        <v>0</v>
      </c>
      <c r="J45" s="305">
        <f>IF('Site Description'!$C$33&gt;1,B30*365*'Parrotfish Abundance'!J13,"NO TRANSECT")</f>
        <v>0</v>
      </c>
      <c r="K45" s="306">
        <f>IF('Site Description'!$C$33&gt;1,C30*365*'Parrotfish Abundance'!K13,"NO TRANSECT")</f>
        <v>0</v>
      </c>
      <c r="L45" s="306">
        <f>IF('Site Description'!$C$33&gt;1,D30*365*'Parrotfish Abundance'!L13,"NO TRANSECT")</f>
        <v>0</v>
      </c>
      <c r="M45" s="306">
        <f>IF('Site Description'!$C$33&gt;1,E30*365*'Parrotfish Abundance'!M13,"NO TRANSECT")</f>
        <v>0</v>
      </c>
      <c r="N45" s="306">
        <f>IF('Site Description'!$C$33&gt;1,F30*365*'Parrotfish Abundance'!N13,"NO TRANSECT")</f>
        <v>0</v>
      </c>
      <c r="O45" s="306">
        <f>IF('Site Description'!$C$33&gt;1,G30*365*'Parrotfish Abundance'!O13,"NO TRANSECT")</f>
        <v>0</v>
      </c>
      <c r="P45" s="306">
        <f>IF('Site Description'!$C$33&gt;1,H30*365*'Parrotfish Abundance'!P13,"NO TRANSECT")</f>
        <v>0</v>
      </c>
      <c r="Q45" s="307">
        <f>IF('Site Description'!$C$33&gt;1,I30*365*'Parrotfish Abundance'!Q13,"NO TRANSECT")</f>
        <v>0</v>
      </c>
      <c r="R45" s="305">
        <f>IF('Site Description'!$D$33&gt;1,B30*365*'Parrotfish Abundance'!R13,"NO TRANSECT")</f>
        <v>0</v>
      </c>
      <c r="S45" s="306">
        <f>IF('Site Description'!$D$33&gt;1,C30*365*'Parrotfish Abundance'!S13,"NO TRANSECT")</f>
        <v>0</v>
      </c>
      <c r="T45" s="306">
        <f>IF('Site Description'!$D$33&gt;1,D30*365*'Parrotfish Abundance'!T13,"NO TRANSECT")</f>
        <v>0</v>
      </c>
      <c r="U45" s="306">
        <f>IF('Site Description'!$D$33&gt;1,E30*365*'Parrotfish Abundance'!U13,"NO TRANSECT")</f>
        <v>0</v>
      </c>
      <c r="V45" s="306">
        <f>IF('Site Description'!$D$33&gt;1,F30*365*'Parrotfish Abundance'!V13,"NO TRANSECT")</f>
        <v>0</v>
      </c>
      <c r="W45" s="306">
        <f>IF('Site Description'!$D$33&gt;1,G30*365*'Parrotfish Abundance'!W13,"NO TRANSECT")</f>
        <v>0</v>
      </c>
      <c r="X45" s="306">
        <f>IF('Site Description'!$D$33&gt;1,H30*365*'Parrotfish Abundance'!X13,"NO TRANSECT")</f>
        <v>0</v>
      </c>
      <c r="Y45" s="308">
        <f>IF('Site Description'!$D$33&gt;1,I30*365*'Parrotfish Abundance'!Y13,"NO TRANSECT")</f>
        <v>0</v>
      </c>
      <c r="Z45" s="305">
        <f>IF('Site Description'!$E$33&gt;1,B30*365*'Parrotfish Abundance'!Z13,"NO TRANSECT")</f>
        <v>0</v>
      </c>
      <c r="AA45" s="306">
        <f>IF('Site Description'!$E$33&gt;1,C30*365*'Parrotfish Abundance'!AA13,"NO TRANSECT")</f>
        <v>0</v>
      </c>
      <c r="AB45" s="306">
        <f>IF('Site Description'!$E$33&gt;1,D30*365*'Parrotfish Abundance'!AB13,"NO TRANSECT")</f>
        <v>0</v>
      </c>
      <c r="AC45" s="306">
        <f>IF('Site Description'!$E$33&gt;1,E30*365*'Parrotfish Abundance'!AC13,"NO TRANSECT")</f>
        <v>0</v>
      </c>
      <c r="AD45" s="306">
        <f>IF('Site Description'!$E$33&gt;1,F30*365*'Parrotfish Abundance'!AD13,"NO TRANSECT")</f>
        <v>0</v>
      </c>
      <c r="AE45" s="306">
        <f>IF('Site Description'!$E$33&gt;1,G30*365*'Parrotfish Abundance'!AE13,"NO TRANSECT")</f>
        <v>0</v>
      </c>
      <c r="AF45" s="306">
        <f>IF('Site Description'!$E$33&gt;1,H30*365*'Parrotfish Abundance'!AF13,"NO TRANSECT")</f>
        <v>0</v>
      </c>
      <c r="AG45" s="308">
        <f>IF('Site Description'!$E$33&gt;1,I30*365*'Parrotfish Abundance'!AG13,"NO TRANSECT")</f>
        <v>0</v>
      </c>
      <c r="AH45" s="305">
        <f>IF('Site Description'!$F$33&gt;1,B30*365*'Parrotfish Abundance'!AH13,"NO TRANSECT")</f>
        <v>0</v>
      </c>
      <c r="AI45" s="306">
        <f>IF('Site Description'!$F$33&gt;1,C30*365*'Parrotfish Abundance'!AI13,"NO TRANSECT")</f>
        <v>0</v>
      </c>
      <c r="AJ45" s="306">
        <f>IF('Site Description'!$F$33&gt;1,D30*365*'Parrotfish Abundance'!AJ13,"NO TRANSECT")</f>
        <v>0</v>
      </c>
      <c r="AK45" s="306">
        <f>IF('Site Description'!$F$33&gt;1,E30*365*'Parrotfish Abundance'!AK13,"NO TRANSECT")</f>
        <v>0</v>
      </c>
      <c r="AL45" s="306">
        <f>IF('Site Description'!$F$33&gt;1,F30*365*'Parrotfish Abundance'!AL13,"NO TRANSECT")</f>
        <v>0</v>
      </c>
      <c r="AM45" s="306">
        <f>IF('Site Description'!$F$33&gt;1,G30*365*'Parrotfish Abundance'!AM13,"NO TRANSECT")</f>
        <v>0</v>
      </c>
      <c r="AN45" s="306">
        <f>IF('Site Description'!$F$33&gt;1,H30*365*'Parrotfish Abundance'!AN13,"NO TRANSECT")</f>
        <v>0</v>
      </c>
      <c r="AO45" s="308">
        <f>IF('Site Description'!$F$33&gt;1,I30*365*'Parrotfish Abundance'!AO13,"NO TRANSECT")</f>
        <v>0</v>
      </c>
      <c r="AP45" s="305">
        <f>IF('Site Description'!$G$33&gt;1,B30*365*'Parrotfish Abundance'!AP13,"NO TRANSECT")</f>
        <v>0</v>
      </c>
      <c r="AQ45" s="306">
        <f>IF('Site Description'!$G$33&gt;1,C30*365*'Parrotfish Abundance'!AQ13,"NO TRANSECT")</f>
        <v>0</v>
      </c>
      <c r="AR45" s="306">
        <f>IF('Site Description'!$G$33&gt;1,D30*365*'Parrotfish Abundance'!AR13,"NO TRANSECT")</f>
        <v>0</v>
      </c>
      <c r="AS45" s="306">
        <f>IF('Site Description'!$G$33&gt;1,E30*365*'Parrotfish Abundance'!AS13,"NO TRANSECT")</f>
        <v>0</v>
      </c>
      <c r="AT45" s="306">
        <f>IF('Site Description'!$G$33&gt;1,F30*365*'Parrotfish Abundance'!AT13,"NO TRANSECT")</f>
        <v>0</v>
      </c>
      <c r="AU45" s="306">
        <f>IF('Site Description'!$G$33&gt;1,G30*365*'Parrotfish Abundance'!AU13,"NO TRANSECT")</f>
        <v>0</v>
      </c>
      <c r="AV45" s="306">
        <f>IF('Site Description'!$G$33&gt;1,H30*365*'Parrotfish Abundance'!AV13,"NO TRANSECT")</f>
        <v>0</v>
      </c>
      <c r="AW45" s="308">
        <f>IF('Site Description'!$G$33&gt;1,I30*365*'Parrotfish Abundance'!AW13,"NO TRANSECT")</f>
        <v>0</v>
      </c>
      <c r="AX45" s="305">
        <f>IF('Site Description'!$H$33&gt;1,B30*365*'Parrotfish Abundance'!AX13,"NO TRANSECT")</f>
        <v>0</v>
      </c>
      <c r="AY45" s="306">
        <f>IF('Site Description'!$H$33&gt;1,C30*365*'Parrotfish Abundance'!AY13,"NO TRANSECT")</f>
        <v>0</v>
      </c>
      <c r="AZ45" s="306">
        <f>IF('Site Description'!$H$33&gt;1,D30*365*'Parrotfish Abundance'!AZ13,"NO TRANSECT")</f>
        <v>0</v>
      </c>
      <c r="BA45" s="306">
        <f>IF('Site Description'!$H$33&gt;1,E30*365*'Parrotfish Abundance'!BA13,"NO TRANSECT")</f>
        <v>0</v>
      </c>
      <c r="BB45" s="306">
        <f>IF('Site Description'!$H$33&gt;1,F30*365*'Parrotfish Abundance'!BB13,"NO TRANSECT")</f>
        <v>0</v>
      </c>
      <c r="BC45" s="306">
        <f>IF('Site Description'!$H$33&gt;1,G30*365*'Parrotfish Abundance'!BC13,"NO TRANSECT")</f>
        <v>0</v>
      </c>
      <c r="BD45" s="306">
        <f>IF('Site Description'!$H$33&gt;1,H30*365*'Parrotfish Abundance'!BD13,"NO TRANSECT")</f>
        <v>0</v>
      </c>
      <c r="BE45" s="308">
        <f>IF('Site Description'!$H$33&gt;1,I30*365*'Parrotfish Abundance'!BE13,"NO TRANSECT")</f>
        <v>0</v>
      </c>
      <c r="BF45" s="305">
        <f>IF('Site Description'!$I$33&gt;1,B30*365*'Parrotfish Abundance'!BF13,"NO TRANSECT")</f>
        <v>0</v>
      </c>
      <c r="BG45" s="306">
        <f>IF('Site Description'!$I$33&gt;1,C30*365*'Parrotfish Abundance'!BG13,"NO TRANSECT")</f>
        <v>0</v>
      </c>
      <c r="BH45" s="306">
        <f>IF('Site Description'!$I$33&gt;1,D30*365*'Parrotfish Abundance'!BH13,"NO TRANSECT")</f>
        <v>0</v>
      </c>
      <c r="BI45" s="306">
        <f>IF('Site Description'!$I$33&gt;1,E30*365*'Parrotfish Abundance'!BI13,"NO TRANSECT")</f>
        <v>0</v>
      </c>
      <c r="BJ45" s="306">
        <f>IF('Site Description'!$I$33&gt;1,F30*365*'Parrotfish Abundance'!BJ13,"NO TRANSECT")</f>
        <v>0</v>
      </c>
      <c r="BK45" s="306">
        <f>IF('Site Description'!$I$33&gt;1,G30*365*'Parrotfish Abundance'!BK13,"NO TRANSECT")</f>
        <v>0</v>
      </c>
      <c r="BL45" s="306">
        <f>IF('Site Description'!$I$33&gt;1,H30*365*'Parrotfish Abundance'!BL13,"NO TRANSECT")</f>
        <v>0</v>
      </c>
      <c r="BM45" s="308">
        <f>IF('Site Description'!$I$33&gt;1,I30*365*'Parrotfish Abundance'!BM13,"NO TRANSECT")</f>
        <v>0</v>
      </c>
      <c r="BN45" s="305">
        <f>IF('Site Description'!$J$33&gt;1,B30*365*'Parrotfish Abundance'!BN13,"NO TRANSECT")</f>
        <v>0</v>
      </c>
      <c r="BO45" s="306">
        <f>IF('Site Description'!$J$33&gt;1,C30*365*'Parrotfish Abundance'!BO13,"NO TRANSECT")</f>
        <v>0</v>
      </c>
      <c r="BP45" s="306">
        <f>IF('Site Description'!$J$33&gt;1,D30*365*'Parrotfish Abundance'!BP13,"NO TRANSECT")</f>
        <v>0</v>
      </c>
      <c r="BQ45" s="306">
        <f>IF('Site Description'!$J$33&gt;1,E30*365*'Parrotfish Abundance'!BQ13,"NO TRANSECT")</f>
        <v>0</v>
      </c>
      <c r="BR45" s="306">
        <f>IF('Site Description'!$J$33&gt;1,F30*365*'Parrotfish Abundance'!BR13,"NO TRANSECT")</f>
        <v>0</v>
      </c>
      <c r="BS45" s="306">
        <f>IF('Site Description'!$J$33&gt;1,G30*365*'Parrotfish Abundance'!BS13,"NO TRANSECT")</f>
        <v>0</v>
      </c>
      <c r="BT45" s="306">
        <f>IF('Site Description'!$J$33&gt;1,H30*365*'Parrotfish Abundance'!BT13,"NO TRANSECT")</f>
        <v>0</v>
      </c>
      <c r="BU45" s="308">
        <f>IF('Site Description'!$J$33&gt;1,I30*365*'Parrotfish Abundance'!BU13,"NO TRANSECT")</f>
        <v>0</v>
      </c>
      <c r="BV45" s="305">
        <f>IF('Site Description'!$K$33&gt;1,B30*365*'Parrotfish Abundance'!BV13,"NO TRANSECT")</f>
        <v>0</v>
      </c>
      <c r="BW45" s="306">
        <f>IF('Site Description'!$K$33&gt;1,C30*365*'Parrotfish Abundance'!BW13,"NO TRANSECT")</f>
        <v>0</v>
      </c>
      <c r="BX45" s="306">
        <f>IF('Site Description'!$K$33&gt;1,D30*365*'Parrotfish Abundance'!BX13,"NO TRANSECT")</f>
        <v>0</v>
      </c>
      <c r="BY45" s="306">
        <f>IF('Site Description'!$K$33&gt;1,E30*365*'Parrotfish Abundance'!BY13,"NO TRANSECT")</f>
        <v>0</v>
      </c>
      <c r="BZ45" s="306">
        <f>IF('Site Description'!$K$33&gt;1,F30*365*'Parrotfish Abundance'!BZ13,"NO TRANSECT")</f>
        <v>0</v>
      </c>
      <c r="CA45" s="306">
        <f>IF('Site Description'!$K$33&gt;1,G30*365*'Parrotfish Abundance'!CA13,"NO TRANSECT")</f>
        <v>0</v>
      </c>
      <c r="CB45" s="306">
        <f>IF('Site Description'!$K$33&gt;1,H30*365*'Parrotfish Abundance'!CB13,"NO TRANSECT")</f>
        <v>0</v>
      </c>
      <c r="CC45" s="308">
        <f>IF('Site Description'!$K$33&gt;1,I30*365*'Parrotfish Abundance'!CC13,"NO TRANSECT")</f>
        <v>0</v>
      </c>
    </row>
    <row r="46" spans="1:81" ht="15">
      <c r="A46" s="309" t="s">
        <v>10</v>
      </c>
      <c r="B46" s="302">
        <f>IF('Site Description'!$B$33&gt;1,B31*365*'Parrotfish Abundance'!B14,"NO TRANSECT")</f>
        <v>0</v>
      </c>
      <c r="C46" s="303">
        <f>IF('Site Description'!$B$33&gt;1,C31*365*'Parrotfish Abundance'!C14,"NO TRANSECT")</f>
        <v>0</v>
      </c>
      <c r="D46" s="303">
        <f>IF('Site Description'!$B$33&gt;1,D31*365*'Parrotfish Abundance'!D14,"NO TRANSECT")</f>
        <v>0</v>
      </c>
      <c r="E46" s="303">
        <f>IF('Site Description'!$B$33&gt;1,E31*365*'Parrotfish Abundance'!E14,"NO TRANSECT")</f>
        <v>0</v>
      </c>
      <c r="F46" s="303">
        <f>IF('Site Description'!$B$33&gt;1,F31*365*'Parrotfish Abundance'!F14,"NO TRANSECT")</f>
        <v>0</v>
      </c>
      <c r="G46" s="303">
        <f>IF('Site Description'!$B$33&gt;1,G31*365*'Parrotfish Abundance'!G14,"NO TRANSECT")</f>
        <v>0</v>
      </c>
      <c r="H46" s="303">
        <f>IF('Site Description'!$B$33&gt;1,H31*365*'Parrotfish Abundance'!H14,"NO TRANSECT")</f>
        <v>0</v>
      </c>
      <c r="I46" s="304">
        <f>IF('Site Description'!$B$33&gt;1,I31*365*'Parrotfish Abundance'!I14,"NO TRANSECT")</f>
        <v>0</v>
      </c>
      <c r="J46" s="305">
        <f>IF('Site Description'!$C$33&gt;1,B31*365*'Parrotfish Abundance'!J14,"NO TRANSECT")</f>
        <v>0</v>
      </c>
      <c r="K46" s="306">
        <f>IF('Site Description'!$C$33&gt;1,C31*365*'Parrotfish Abundance'!K14,"NO TRANSECT")</f>
        <v>0</v>
      </c>
      <c r="L46" s="306">
        <f>IF('Site Description'!$C$33&gt;1,D31*365*'Parrotfish Abundance'!L14,"NO TRANSECT")</f>
        <v>0</v>
      </c>
      <c r="M46" s="306">
        <f>IF('Site Description'!$C$33&gt;1,E31*365*'Parrotfish Abundance'!M14,"NO TRANSECT")</f>
        <v>0</v>
      </c>
      <c r="N46" s="306">
        <f>IF('Site Description'!$C$33&gt;1,F31*365*'Parrotfish Abundance'!N14,"NO TRANSECT")</f>
        <v>0</v>
      </c>
      <c r="O46" s="306">
        <f>IF('Site Description'!$C$33&gt;1,G31*365*'Parrotfish Abundance'!O14,"NO TRANSECT")</f>
        <v>0</v>
      </c>
      <c r="P46" s="306">
        <f>IF('Site Description'!$C$33&gt;1,H31*365*'Parrotfish Abundance'!P14,"NO TRANSECT")</f>
        <v>0</v>
      </c>
      <c r="Q46" s="307">
        <f>IF('Site Description'!$C$33&gt;1,I31*365*'Parrotfish Abundance'!Q14,"NO TRANSECT")</f>
        <v>0</v>
      </c>
      <c r="R46" s="305">
        <f>IF('Site Description'!$D$33&gt;1,B31*365*'Parrotfish Abundance'!R14,"NO TRANSECT")</f>
        <v>0</v>
      </c>
      <c r="S46" s="306">
        <f>IF('Site Description'!$D$33&gt;1,C31*365*'Parrotfish Abundance'!S14,"NO TRANSECT")</f>
        <v>0</v>
      </c>
      <c r="T46" s="306">
        <f>IF('Site Description'!$D$33&gt;1,D31*365*'Parrotfish Abundance'!T14,"NO TRANSECT")</f>
        <v>0</v>
      </c>
      <c r="U46" s="306">
        <f>IF('Site Description'!$D$33&gt;1,E31*365*'Parrotfish Abundance'!U14,"NO TRANSECT")</f>
        <v>0</v>
      </c>
      <c r="V46" s="306">
        <f>IF('Site Description'!$D$33&gt;1,F31*365*'Parrotfish Abundance'!V14,"NO TRANSECT")</f>
        <v>0</v>
      </c>
      <c r="W46" s="306">
        <f>IF('Site Description'!$D$33&gt;1,G31*365*'Parrotfish Abundance'!W14,"NO TRANSECT")</f>
        <v>0</v>
      </c>
      <c r="X46" s="306">
        <f>IF('Site Description'!$D$33&gt;1,H31*365*'Parrotfish Abundance'!X14,"NO TRANSECT")</f>
        <v>0</v>
      </c>
      <c r="Y46" s="308">
        <f>IF('Site Description'!$D$33&gt;1,I31*365*'Parrotfish Abundance'!Y14,"NO TRANSECT")</f>
        <v>0</v>
      </c>
      <c r="Z46" s="305">
        <f>IF('Site Description'!$E$33&gt;1,B31*365*'Parrotfish Abundance'!Z14,"NO TRANSECT")</f>
        <v>0</v>
      </c>
      <c r="AA46" s="306">
        <f>IF('Site Description'!$E$33&gt;1,C31*365*'Parrotfish Abundance'!AA14,"NO TRANSECT")</f>
        <v>0</v>
      </c>
      <c r="AB46" s="306">
        <f>IF('Site Description'!$E$33&gt;1,D31*365*'Parrotfish Abundance'!AB14,"NO TRANSECT")</f>
        <v>0</v>
      </c>
      <c r="AC46" s="306">
        <f>IF('Site Description'!$E$33&gt;1,E31*365*'Parrotfish Abundance'!AC14,"NO TRANSECT")</f>
        <v>0</v>
      </c>
      <c r="AD46" s="306">
        <f>IF('Site Description'!$E$33&gt;1,F31*365*'Parrotfish Abundance'!AD14,"NO TRANSECT")</f>
        <v>0</v>
      </c>
      <c r="AE46" s="306">
        <f>IF('Site Description'!$E$33&gt;1,G31*365*'Parrotfish Abundance'!AE14,"NO TRANSECT")</f>
        <v>0</v>
      </c>
      <c r="AF46" s="306">
        <f>IF('Site Description'!$E$33&gt;1,H31*365*'Parrotfish Abundance'!AF14,"NO TRANSECT")</f>
        <v>0</v>
      </c>
      <c r="AG46" s="308">
        <f>IF('Site Description'!$E$33&gt;1,I31*365*'Parrotfish Abundance'!AG14,"NO TRANSECT")</f>
        <v>0</v>
      </c>
      <c r="AH46" s="305">
        <f>IF('Site Description'!$F$33&gt;1,B31*365*'Parrotfish Abundance'!AH14,"NO TRANSECT")</f>
        <v>0</v>
      </c>
      <c r="AI46" s="306">
        <f>IF('Site Description'!$F$33&gt;1,C31*365*'Parrotfish Abundance'!AI14,"NO TRANSECT")</f>
        <v>0</v>
      </c>
      <c r="AJ46" s="306">
        <f>IF('Site Description'!$F$33&gt;1,D31*365*'Parrotfish Abundance'!AJ14,"NO TRANSECT")</f>
        <v>0</v>
      </c>
      <c r="AK46" s="306">
        <f>IF('Site Description'!$F$33&gt;1,E31*365*'Parrotfish Abundance'!AK14,"NO TRANSECT")</f>
        <v>0</v>
      </c>
      <c r="AL46" s="306">
        <f>IF('Site Description'!$F$33&gt;1,F31*365*'Parrotfish Abundance'!AL14,"NO TRANSECT")</f>
        <v>0</v>
      </c>
      <c r="AM46" s="306">
        <f>IF('Site Description'!$F$33&gt;1,G31*365*'Parrotfish Abundance'!AM14,"NO TRANSECT")</f>
        <v>0</v>
      </c>
      <c r="AN46" s="306">
        <f>IF('Site Description'!$F$33&gt;1,H31*365*'Parrotfish Abundance'!AN14,"NO TRANSECT")</f>
        <v>0</v>
      </c>
      <c r="AO46" s="308">
        <f>IF('Site Description'!$F$33&gt;1,I31*365*'Parrotfish Abundance'!AO14,"NO TRANSECT")</f>
        <v>0</v>
      </c>
      <c r="AP46" s="305">
        <f>IF('Site Description'!$G$33&gt;1,B31*365*'Parrotfish Abundance'!AP14,"NO TRANSECT")</f>
        <v>0</v>
      </c>
      <c r="AQ46" s="306">
        <f>IF('Site Description'!$G$33&gt;1,C31*365*'Parrotfish Abundance'!AQ14,"NO TRANSECT")</f>
        <v>0</v>
      </c>
      <c r="AR46" s="306">
        <f>IF('Site Description'!$G$33&gt;1,D31*365*'Parrotfish Abundance'!AR14,"NO TRANSECT")</f>
        <v>0</v>
      </c>
      <c r="AS46" s="306">
        <f>IF('Site Description'!$G$33&gt;1,E31*365*'Parrotfish Abundance'!AS14,"NO TRANSECT")</f>
        <v>0</v>
      </c>
      <c r="AT46" s="306">
        <f>IF('Site Description'!$G$33&gt;1,F31*365*'Parrotfish Abundance'!AT14,"NO TRANSECT")</f>
        <v>0</v>
      </c>
      <c r="AU46" s="306">
        <f>IF('Site Description'!$G$33&gt;1,G31*365*'Parrotfish Abundance'!AU14,"NO TRANSECT")</f>
        <v>0</v>
      </c>
      <c r="AV46" s="306">
        <f>IF('Site Description'!$G$33&gt;1,H31*365*'Parrotfish Abundance'!AV14,"NO TRANSECT")</f>
        <v>0</v>
      </c>
      <c r="AW46" s="308">
        <f>IF('Site Description'!$G$33&gt;1,I31*365*'Parrotfish Abundance'!AW14,"NO TRANSECT")</f>
        <v>0</v>
      </c>
      <c r="AX46" s="305">
        <f>IF('Site Description'!$H$33&gt;1,B31*365*'Parrotfish Abundance'!AX14,"NO TRANSECT")</f>
        <v>0</v>
      </c>
      <c r="AY46" s="306">
        <f>IF('Site Description'!$H$33&gt;1,C31*365*'Parrotfish Abundance'!AY14,"NO TRANSECT")</f>
        <v>0</v>
      </c>
      <c r="AZ46" s="306">
        <f>IF('Site Description'!$H$33&gt;1,D31*365*'Parrotfish Abundance'!AZ14,"NO TRANSECT")</f>
        <v>0</v>
      </c>
      <c r="BA46" s="306">
        <f>IF('Site Description'!$H$33&gt;1,E31*365*'Parrotfish Abundance'!BA14,"NO TRANSECT")</f>
        <v>0</v>
      </c>
      <c r="BB46" s="306">
        <f>IF('Site Description'!$H$33&gt;1,F31*365*'Parrotfish Abundance'!BB14,"NO TRANSECT")</f>
        <v>0</v>
      </c>
      <c r="BC46" s="306">
        <f>IF('Site Description'!$H$33&gt;1,G31*365*'Parrotfish Abundance'!BC14,"NO TRANSECT")</f>
        <v>0</v>
      </c>
      <c r="BD46" s="306">
        <f>IF('Site Description'!$H$33&gt;1,H31*365*'Parrotfish Abundance'!BD14,"NO TRANSECT")</f>
        <v>0</v>
      </c>
      <c r="BE46" s="308">
        <f>IF('Site Description'!$H$33&gt;1,I31*365*'Parrotfish Abundance'!BE14,"NO TRANSECT")</f>
        <v>0</v>
      </c>
      <c r="BF46" s="305">
        <f>IF('Site Description'!$I$33&gt;1,B31*365*'Parrotfish Abundance'!BF14,"NO TRANSECT")</f>
        <v>0</v>
      </c>
      <c r="BG46" s="306">
        <f>IF('Site Description'!$I$33&gt;1,C31*365*'Parrotfish Abundance'!BG14,"NO TRANSECT")</f>
        <v>0</v>
      </c>
      <c r="BH46" s="306">
        <f>IF('Site Description'!$I$33&gt;1,D31*365*'Parrotfish Abundance'!BH14,"NO TRANSECT")</f>
        <v>0</v>
      </c>
      <c r="BI46" s="306">
        <f>IF('Site Description'!$I$33&gt;1,E31*365*'Parrotfish Abundance'!BI14,"NO TRANSECT")</f>
        <v>0</v>
      </c>
      <c r="BJ46" s="306">
        <f>IF('Site Description'!$I$33&gt;1,F31*365*'Parrotfish Abundance'!BJ14,"NO TRANSECT")</f>
        <v>0</v>
      </c>
      <c r="BK46" s="306">
        <f>IF('Site Description'!$I$33&gt;1,G31*365*'Parrotfish Abundance'!BK14,"NO TRANSECT")</f>
        <v>0</v>
      </c>
      <c r="BL46" s="306">
        <f>IF('Site Description'!$I$33&gt;1,H31*365*'Parrotfish Abundance'!BL14,"NO TRANSECT")</f>
        <v>0</v>
      </c>
      <c r="BM46" s="308">
        <f>IF('Site Description'!$I$33&gt;1,I31*365*'Parrotfish Abundance'!BM14,"NO TRANSECT")</f>
        <v>0</v>
      </c>
      <c r="BN46" s="305">
        <f>IF('Site Description'!$J$33&gt;1,B31*365*'Parrotfish Abundance'!BN14,"NO TRANSECT")</f>
        <v>0</v>
      </c>
      <c r="BO46" s="306">
        <f>IF('Site Description'!$J$33&gt;1,C31*365*'Parrotfish Abundance'!BO14,"NO TRANSECT")</f>
        <v>0</v>
      </c>
      <c r="BP46" s="306">
        <f>IF('Site Description'!$J$33&gt;1,D31*365*'Parrotfish Abundance'!BP14,"NO TRANSECT")</f>
        <v>0</v>
      </c>
      <c r="BQ46" s="306">
        <f>IF('Site Description'!$J$33&gt;1,E31*365*'Parrotfish Abundance'!BQ14,"NO TRANSECT")</f>
        <v>0</v>
      </c>
      <c r="BR46" s="306">
        <f>IF('Site Description'!$J$33&gt;1,F31*365*'Parrotfish Abundance'!BR14,"NO TRANSECT")</f>
        <v>0</v>
      </c>
      <c r="BS46" s="306">
        <f>IF('Site Description'!$J$33&gt;1,G31*365*'Parrotfish Abundance'!BS14,"NO TRANSECT")</f>
        <v>0</v>
      </c>
      <c r="BT46" s="306">
        <f>IF('Site Description'!$J$33&gt;1,H31*365*'Parrotfish Abundance'!BT14,"NO TRANSECT")</f>
        <v>0</v>
      </c>
      <c r="BU46" s="308">
        <f>IF('Site Description'!$J$33&gt;1,I31*365*'Parrotfish Abundance'!BU14,"NO TRANSECT")</f>
        <v>0</v>
      </c>
      <c r="BV46" s="305">
        <f>IF('Site Description'!$K$33&gt;1,B31*365*'Parrotfish Abundance'!BV14,"NO TRANSECT")</f>
        <v>0</v>
      </c>
      <c r="BW46" s="306">
        <f>IF('Site Description'!$K$33&gt;1,C31*365*'Parrotfish Abundance'!BW14,"NO TRANSECT")</f>
        <v>0</v>
      </c>
      <c r="BX46" s="306">
        <f>IF('Site Description'!$K$33&gt;1,D31*365*'Parrotfish Abundance'!BX14,"NO TRANSECT")</f>
        <v>0</v>
      </c>
      <c r="BY46" s="306">
        <f>IF('Site Description'!$K$33&gt;1,E31*365*'Parrotfish Abundance'!BY14,"NO TRANSECT")</f>
        <v>0</v>
      </c>
      <c r="BZ46" s="306">
        <f>IF('Site Description'!$K$33&gt;1,F31*365*'Parrotfish Abundance'!BZ14,"NO TRANSECT")</f>
        <v>0</v>
      </c>
      <c r="CA46" s="306">
        <f>IF('Site Description'!$K$33&gt;1,G31*365*'Parrotfish Abundance'!CA14,"NO TRANSECT")</f>
        <v>0</v>
      </c>
      <c r="CB46" s="306">
        <f>IF('Site Description'!$K$33&gt;1,H31*365*'Parrotfish Abundance'!CB14,"NO TRANSECT")</f>
        <v>0</v>
      </c>
      <c r="CC46" s="308">
        <f>IF('Site Description'!$K$33&gt;1,I31*365*'Parrotfish Abundance'!CC14,"NO TRANSECT")</f>
        <v>0</v>
      </c>
    </row>
    <row r="47" spans="1:81" ht="15">
      <c r="A47" s="309" t="s">
        <v>11</v>
      </c>
      <c r="B47" s="302">
        <f>IF('Site Description'!$B$33&gt;1,B32*365*'Parrotfish Abundance'!B15,"NO TRANSECT")</f>
        <v>0</v>
      </c>
      <c r="C47" s="303">
        <f>IF('Site Description'!$B$33&gt;1,C32*365*'Parrotfish Abundance'!C15,"NO TRANSECT")</f>
        <v>0</v>
      </c>
      <c r="D47" s="303">
        <f>IF('Site Description'!$B$33&gt;1,D32*365*'Parrotfish Abundance'!D15,"NO TRANSECT")</f>
        <v>0</v>
      </c>
      <c r="E47" s="303">
        <f>IF('Site Description'!$B$33&gt;1,E32*365*'Parrotfish Abundance'!E15,"NO TRANSECT")</f>
        <v>0</v>
      </c>
      <c r="F47" s="303">
        <f>IF('Site Description'!$B$33&gt;1,F32*365*'Parrotfish Abundance'!F15,"NO TRANSECT")</f>
        <v>0</v>
      </c>
      <c r="G47" s="303">
        <f>IF('Site Description'!$B$33&gt;1,G32*365*'Parrotfish Abundance'!G15,"NO TRANSECT")</f>
        <v>0</v>
      </c>
      <c r="H47" s="303">
        <f>IF('Site Description'!$B$33&gt;1,H32*365*'Parrotfish Abundance'!H15,"NO TRANSECT")</f>
        <v>0</v>
      </c>
      <c r="I47" s="304">
        <f>IF('Site Description'!$B$33&gt;1,I32*365*'Parrotfish Abundance'!I15,"NO TRANSECT")</f>
        <v>0</v>
      </c>
      <c r="J47" s="305">
        <f>IF('Site Description'!$C$33&gt;1,B32*365*'Parrotfish Abundance'!J15,"NO TRANSECT")</f>
        <v>0</v>
      </c>
      <c r="K47" s="306">
        <f>IF('Site Description'!$C$33&gt;1,C32*365*'Parrotfish Abundance'!K15,"NO TRANSECT")</f>
        <v>0</v>
      </c>
      <c r="L47" s="306">
        <f>IF('Site Description'!$C$33&gt;1,D32*365*'Parrotfish Abundance'!L15,"NO TRANSECT")</f>
        <v>0</v>
      </c>
      <c r="M47" s="306">
        <f>IF('Site Description'!$C$33&gt;1,E32*365*'Parrotfish Abundance'!M15,"NO TRANSECT")</f>
        <v>0</v>
      </c>
      <c r="N47" s="306">
        <f>IF('Site Description'!$C$33&gt;1,F32*365*'Parrotfish Abundance'!N15,"NO TRANSECT")</f>
        <v>0</v>
      </c>
      <c r="O47" s="306">
        <f>IF('Site Description'!$C$33&gt;1,G32*365*'Parrotfish Abundance'!O15,"NO TRANSECT")</f>
        <v>0</v>
      </c>
      <c r="P47" s="306">
        <f>IF('Site Description'!$C$33&gt;1,H32*365*'Parrotfish Abundance'!P15,"NO TRANSECT")</f>
        <v>0</v>
      </c>
      <c r="Q47" s="307">
        <f>IF('Site Description'!$C$33&gt;1,I32*365*'Parrotfish Abundance'!Q15,"NO TRANSECT")</f>
        <v>0</v>
      </c>
      <c r="R47" s="305">
        <f>IF('Site Description'!$D$33&gt;1,B32*365*'Parrotfish Abundance'!R15,"NO TRANSECT")</f>
        <v>0</v>
      </c>
      <c r="S47" s="306">
        <f>IF('Site Description'!$D$33&gt;1,C32*365*'Parrotfish Abundance'!S15,"NO TRANSECT")</f>
        <v>0</v>
      </c>
      <c r="T47" s="306">
        <f>IF('Site Description'!$D$33&gt;1,D32*365*'Parrotfish Abundance'!T15,"NO TRANSECT")</f>
        <v>0</v>
      </c>
      <c r="U47" s="306">
        <f>IF('Site Description'!$D$33&gt;1,E32*365*'Parrotfish Abundance'!U15,"NO TRANSECT")</f>
        <v>0</v>
      </c>
      <c r="V47" s="306">
        <f>IF('Site Description'!$D$33&gt;1,F32*365*'Parrotfish Abundance'!V15,"NO TRANSECT")</f>
        <v>0</v>
      </c>
      <c r="W47" s="306">
        <f>IF('Site Description'!$D$33&gt;1,G32*365*'Parrotfish Abundance'!W15,"NO TRANSECT")</f>
        <v>0</v>
      </c>
      <c r="X47" s="306">
        <f>IF('Site Description'!$D$33&gt;1,H32*365*'Parrotfish Abundance'!X15,"NO TRANSECT")</f>
        <v>0</v>
      </c>
      <c r="Y47" s="308">
        <f>IF('Site Description'!$D$33&gt;1,I32*365*'Parrotfish Abundance'!Y15,"NO TRANSECT")</f>
        <v>0</v>
      </c>
      <c r="Z47" s="305">
        <f>IF('Site Description'!$E$33&gt;1,B32*365*'Parrotfish Abundance'!Z15,"NO TRANSECT")</f>
        <v>0</v>
      </c>
      <c r="AA47" s="306">
        <f>IF('Site Description'!$E$33&gt;1,C32*365*'Parrotfish Abundance'!AA15,"NO TRANSECT")</f>
        <v>0</v>
      </c>
      <c r="AB47" s="306">
        <f>IF('Site Description'!$E$33&gt;1,D32*365*'Parrotfish Abundance'!AB15,"NO TRANSECT")</f>
        <v>0</v>
      </c>
      <c r="AC47" s="306">
        <f>IF('Site Description'!$E$33&gt;1,E32*365*'Parrotfish Abundance'!AC15,"NO TRANSECT")</f>
        <v>0</v>
      </c>
      <c r="AD47" s="306">
        <f>IF('Site Description'!$E$33&gt;1,F32*365*'Parrotfish Abundance'!AD15,"NO TRANSECT")</f>
        <v>0</v>
      </c>
      <c r="AE47" s="306">
        <f>IF('Site Description'!$E$33&gt;1,G32*365*'Parrotfish Abundance'!AE15,"NO TRANSECT")</f>
        <v>0</v>
      </c>
      <c r="AF47" s="306">
        <f>IF('Site Description'!$E$33&gt;1,H32*365*'Parrotfish Abundance'!AF15,"NO TRANSECT")</f>
        <v>0</v>
      </c>
      <c r="AG47" s="308">
        <f>IF('Site Description'!$E$33&gt;1,I32*365*'Parrotfish Abundance'!AG15,"NO TRANSECT")</f>
        <v>0</v>
      </c>
      <c r="AH47" s="305">
        <f>IF('Site Description'!$F$33&gt;1,B32*365*'Parrotfish Abundance'!AH15,"NO TRANSECT")</f>
        <v>0</v>
      </c>
      <c r="AI47" s="306">
        <f>IF('Site Description'!$F$33&gt;1,C32*365*'Parrotfish Abundance'!AI15,"NO TRANSECT")</f>
        <v>0</v>
      </c>
      <c r="AJ47" s="306">
        <f>IF('Site Description'!$F$33&gt;1,D32*365*'Parrotfish Abundance'!AJ15,"NO TRANSECT")</f>
        <v>0</v>
      </c>
      <c r="AK47" s="306">
        <f>IF('Site Description'!$F$33&gt;1,E32*365*'Parrotfish Abundance'!AK15,"NO TRANSECT")</f>
        <v>0</v>
      </c>
      <c r="AL47" s="306">
        <f>IF('Site Description'!$F$33&gt;1,F32*365*'Parrotfish Abundance'!AL15,"NO TRANSECT")</f>
        <v>0</v>
      </c>
      <c r="AM47" s="306">
        <f>IF('Site Description'!$F$33&gt;1,G32*365*'Parrotfish Abundance'!AM15,"NO TRANSECT")</f>
        <v>0</v>
      </c>
      <c r="AN47" s="306">
        <f>IF('Site Description'!$F$33&gt;1,H32*365*'Parrotfish Abundance'!AN15,"NO TRANSECT")</f>
        <v>0</v>
      </c>
      <c r="AO47" s="308">
        <f>IF('Site Description'!$F$33&gt;1,I32*365*'Parrotfish Abundance'!AO15,"NO TRANSECT")</f>
        <v>0</v>
      </c>
      <c r="AP47" s="305">
        <f>IF('Site Description'!$G$33&gt;1,B32*365*'Parrotfish Abundance'!AP15,"NO TRANSECT")</f>
        <v>0</v>
      </c>
      <c r="AQ47" s="306">
        <f>IF('Site Description'!$G$33&gt;1,C32*365*'Parrotfish Abundance'!AQ15,"NO TRANSECT")</f>
        <v>0</v>
      </c>
      <c r="AR47" s="306">
        <f>IF('Site Description'!$G$33&gt;1,D32*365*'Parrotfish Abundance'!AR15,"NO TRANSECT")</f>
        <v>0</v>
      </c>
      <c r="AS47" s="306">
        <f>IF('Site Description'!$G$33&gt;1,E32*365*'Parrotfish Abundance'!AS15,"NO TRANSECT")</f>
        <v>0</v>
      </c>
      <c r="AT47" s="306">
        <f>IF('Site Description'!$G$33&gt;1,F32*365*'Parrotfish Abundance'!AT15,"NO TRANSECT")</f>
        <v>0</v>
      </c>
      <c r="AU47" s="306">
        <f>IF('Site Description'!$G$33&gt;1,G32*365*'Parrotfish Abundance'!AU15,"NO TRANSECT")</f>
        <v>0</v>
      </c>
      <c r="AV47" s="306">
        <f>IF('Site Description'!$G$33&gt;1,H32*365*'Parrotfish Abundance'!AV15,"NO TRANSECT")</f>
        <v>0</v>
      </c>
      <c r="AW47" s="308">
        <f>IF('Site Description'!$G$33&gt;1,I32*365*'Parrotfish Abundance'!AW15,"NO TRANSECT")</f>
        <v>0</v>
      </c>
      <c r="AX47" s="305">
        <f>IF('Site Description'!$H$33&gt;1,B32*365*'Parrotfish Abundance'!AX15,"NO TRANSECT")</f>
        <v>0</v>
      </c>
      <c r="AY47" s="306">
        <f>IF('Site Description'!$H$33&gt;1,C32*365*'Parrotfish Abundance'!AY15,"NO TRANSECT")</f>
        <v>0</v>
      </c>
      <c r="AZ47" s="306">
        <f>IF('Site Description'!$H$33&gt;1,D32*365*'Parrotfish Abundance'!AZ15,"NO TRANSECT")</f>
        <v>0</v>
      </c>
      <c r="BA47" s="306">
        <f>IF('Site Description'!$H$33&gt;1,E32*365*'Parrotfish Abundance'!BA15,"NO TRANSECT")</f>
        <v>0</v>
      </c>
      <c r="BB47" s="306">
        <f>IF('Site Description'!$H$33&gt;1,F32*365*'Parrotfish Abundance'!BB15,"NO TRANSECT")</f>
        <v>0</v>
      </c>
      <c r="BC47" s="306">
        <f>IF('Site Description'!$H$33&gt;1,G32*365*'Parrotfish Abundance'!BC15,"NO TRANSECT")</f>
        <v>0</v>
      </c>
      <c r="BD47" s="306">
        <f>IF('Site Description'!$H$33&gt;1,H32*365*'Parrotfish Abundance'!BD15,"NO TRANSECT")</f>
        <v>0</v>
      </c>
      <c r="BE47" s="308">
        <f>IF('Site Description'!$H$33&gt;1,I32*365*'Parrotfish Abundance'!BE15,"NO TRANSECT")</f>
        <v>0</v>
      </c>
      <c r="BF47" s="305">
        <f>IF('Site Description'!$I$33&gt;1,B32*365*'Parrotfish Abundance'!BF15,"NO TRANSECT")</f>
        <v>0</v>
      </c>
      <c r="BG47" s="306">
        <f>IF('Site Description'!$I$33&gt;1,C32*365*'Parrotfish Abundance'!BG15,"NO TRANSECT")</f>
        <v>0</v>
      </c>
      <c r="BH47" s="306">
        <f>IF('Site Description'!$I$33&gt;1,D32*365*'Parrotfish Abundance'!BH15,"NO TRANSECT")</f>
        <v>0</v>
      </c>
      <c r="BI47" s="306">
        <f>IF('Site Description'!$I$33&gt;1,E32*365*'Parrotfish Abundance'!BI15,"NO TRANSECT")</f>
        <v>0</v>
      </c>
      <c r="BJ47" s="306">
        <f>IF('Site Description'!$I$33&gt;1,F32*365*'Parrotfish Abundance'!BJ15,"NO TRANSECT")</f>
        <v>0</v>
      </c>
      <c r="BK47" s="306">
        <f>IF('Site Description'!$I$33&gt;1,G32*365*'Parrotfish Abundance'!BK15,"NO TRANSECT")</f>
        <v>0</v>
      </c>
      <c r="BL47" s="306">
        <f>IF('Site Description'!$I$33&gt;1,H32*365*'Parrotfish Abundance'!BL15,"NO TRANSECT")</f>
        <v>0</v>
      </c>
      <c r="BM47" s="308">
        <f>IF('Site Description'!$I$33&gt;1,I32*365*'Parrotfish Abundance'!BM15,"NO TRANSECT")</f>
        <v>0</v>
      </c>
      <c r="BN47" s="305">
        <f>IF('Site Description'!$J$33&gt;1,B32*365*'Parrotfish Abundance'!BN15,"NO TRANSECT")</f>
        <v>0</v>
      </c>
      <c r="BO47" s="306">
        <f>IF('Site Description'!$J$33&gt;1,C32*365*'Parrotfish Abundance'!BO15,"NO TRANSECT")</f>
        <v>0</v>
      </c>
      <c r="BP47" s="306">
        <f>IF('Site Description'!$J$33&gt;1,D32*365*'Parrotfish Abundance'!BP15,"NO TRANSECT")</f>
        <v>0</v>
      </c>
      <c r="BQ47" s="306">
        <f>IF('Site Description'!$J$33&gt;1,E32*365*'Parrotfish Abundance'!BQ15,"NO TRANSECT")</f>
        <v>0</v>
      </c>
      <c r="BR47" s="306">
        <f>IF('Site Description'!$J$33&gt;1,F32*365*'Parrotfish Abundance'!BR15,"NO TRANSECT")</f>
        <v>0</v>
      </c>
      <c r="BS47" s="306">
        <f>IF('Site Description'!$J$33&gt;1,G32*365*'Parrotfish Abundance'!BS15,"NO TRANSECT")</f>
        <v>0</v>
      </c>
      <c r="BT47" s="306">
        <f>IF('Site Description'!$J$33&gt;1,H32*365*'Parrotfish Abundance'!BT15,"NO TRANSECT")</f>
        <v>0</v>
      </c>
      <c r="BU47" s="308">
        <f>IF('Site Description'!$J$33&gt;1,I32*365*'Parrotfish Abundance'!BU15,"NO TRANSECT")</f>
        <v>0</v>
      </c>
      <c r="BV47" s="305">
        <f>IF('Site Description'!$K$33&gt;1,B32*365*'Parrotfish Abundance'!BV15,"NO TRANSECT")</f>
        <v>0</v>
      </c>
      <c r="BW47" s="306">
        <f>IF('Site Description'!$K$33&gt;1,C32*365*'Parrotfish Abundance'!BW15,"NO TRANSECT")</f>
        <v>0</v>
      </c>
      <c r="BX47" s="306">
        <f>IF('Site Description'!$K$33&gt;1,D32*365*'Parrotfish Abundance'!BX15,"NO TRANSECT")</f>
        <v>0</v>
      </c>
      <c r="BY47" s="306">
        <f>IF('Site Description'!$K$33&gt;1,E32*365*'Parrotfish Abundance'!BY15,"NO TRANSECT")</f>
        <v>0</v>
      </c>
      <c r="BZ47" s="306">
        <f>IF('Site Description'!$K$33&gt;1,F32*365*'Parrotfish Abundance'!BZ15,"NO TRANSECT")</f>
        <v>0</v>
      </c>
      <c r="CA47" s="306">
        <f>IF('Site Description'!$K$33&gt;1,G32*365*'Parrotfish Abundance'!CA15,"NO TRANSECT")</f>
        <v>0</v>
      </c>
      <c r="CB47" s="306">
        <f>IF('Site Description'!$K$33&gt;1,H32*365*'Parrotfish Abundance'!CB15,"NO TRANSECT")</f>
        <v>0</v>
      </c>
      <c r="CC47" s="308">
        <f>IF('Site Description'!$K$33&gt;1,I32*365*'Parrotfish Abundance'!CC15,"NO TRANSECT")</f>
        <v>0</v>
      </c>
    </row>
    <row r="48" spans="1:81" ht="15.75" thickBot="1">
      <c r="A48" s="322" t="s">
        <v>12</v>
      </c>
      <c r="B48" s="323">
        <f>IF('Site Description'!$B$33&gt;1,B33*365*'Parrotfish Abundance'!B16,"NO TRANSECT")</f>
        <v>0</v>
      </c>
      <c r="C48" s="324">
        <f>IF('Site Description'!$B$33&gt;1,C33*365*'Parrotfish Abundance'!C16,"NO TRANSECT")</f>
        <v>0</v>
      </c>
      <c r="D48" s="324">
        <f>IF('Site Description'!$B$33&gt;1,D33*365*'Parrotfish Abundance'!D16,"NO TRANSECT")</f>
        <v>0</v>
      </c>
      <c r="E48" s="324">
        <f>IF('Site Description'!$B$33&gt;1,E33*365*'Parrotfish Abundance'!E16,"NO TRANSECT")</f>
        <v>0</v>
      </c>
      <c r="F48" s="324">
        <f>IF('Site Description'!$B$33&gt;1,F33*365*'Parrotfish Abundance'!F16,"NO TRANSECT")</f>
        <v>0</v>
      </c>
      <c r="G48" s="324">
        <f>IF('Site Description'!$B$33&gt;1,G33*365*'Parrotfish Abundance'!G16,"NO TRANSECT")</f>
        <v>0</v>
      </c>
      <c r="H48" s="324">
        <f>IF('Site Description'!$B$33&gt;1,H33*365*'Parrotfish Abundance'!H16,"NO TRANSECT")</f>
        <v>0</v>
      </c>
      <c r="I48" s="325">
        <f>IF('Site Description'!$B$33&gt;1,I33*365*'Parrotfish Abundance'!I16,"NO TRANSECT")</f>
        <v>0</v>
      </c>
      <c r="J48" s="323">
        <f>IF('Site Description'!$C$33&gt;1,B33*365*'Parrotfish Abundance'!J16,"NO TRANSECT")</f>
        <v>0</v>
      </c>
      <c r="K48" s="326">
        <f>IF('Site Description'!$C$33&gt;1,C33*365*'Parrotfish Abundance'!K16,"NO TRANSECT")</f>
        <v>0</v>
      </c>
      <c r="L48" s="326">
        <f>IF('Site Description'!$C$33&gt;1,D33*365*'Parrotfish Abundance'!L16,"NO TRANSECT")</f>
        <v>0</v>
      </c>
      <c r="M48" s="326">
        <f>IF('Site Description'!$C$33&gt;1,E33*365*'Parrotfish Abundance'!M16,"NO TRANSECT")</f>
        <v>0</v>
      </c>
      <c r="N48" s="326">
        <f>IF('Site Description'!$C$33&gt;1,F33*365*'Parrotfish Abundance'!N16,"NO TRANSECT")</f>
        <v>0</v>
      </c>
      <c r="O48" s="326">
        <f>IF('Site Description'!$C$33&gt;1,G33*365*'Parrotfish Abundance'!O16,"NO TRANSECT")</f>
        <v>0</v>
      </c>
      <c r="P48" s="326">
        <f>IF('Site Description'!$C$33&gt;1,H33*365*'Parrotfish Abundance'!P16,"NO TRANSECT")</f>
        <v>0</v>
      </c>
      <c r="Q48" s="327">
        <f>IF('Site Description'!$C$33&gt;1,I33*365*'Parrotfish Abundance'!Q16,"NO TRANSECT")</f>
        <v>0</v>
      </c>
      <c r="R48" s="323">
        <f>IF('Site Description'!$D$33&gt;1,B33*365*'Parrotfish Abundance'!R16,"NO TRANSECT")</f>
        <v>0</v>
      </c>
      <c r="S48" s="326">
        <f>IF('Site Description'!$D$33&gt;1,C33*365*'Parrotfish Abundance'!S16,"NO TRANSECT")</f>
        <v>0</v>
      </c>
      <c r="T48" s="326">
        <f>IF('Site Description'!$D$33&gt;1,D33*365*'Parrotfish Abundance'!T16,"NO TRANSECT")</f>
        <v>0</v>
      </c>
      <c r="U48" s="326">
        <f>IF('Site Description'!$D$33&gt;1,E33*365*'Parrotfish Abundance'!U16,"NO TRANSECT")</f>
        <v>0</v>
      </c>
      <c r="V48" s="326">
        <f>IF('Site Description'!$D$33&gt;1,F33*365*'Parrotfish Abundance'!V16,"NO TRANSECT")</f>
        <v>0</v>
      </c>
      <c r="W48" s="326">
        <f>IF('Site Description'!$D$33&gt;1,G33*365*'Parrotfish Abundance'!W16,"NO TRANSECT")</f>
        <v>0</v>
      </c>
      <c r="X48" s="326">
        <f>IF('Site Description'!$D$33&gt;1,H33*365*'Parrotfish Abundance'!X16,"NO TRANSECT")</f>
        <v>0</v>
      </c>
      <c r="Y48" s="328">
        <f>IF('Site Description'!$D$33&gt;1,I33*365*'Parrotfish Abundance'!Y16,"NO TRANSECT")</f>
        <v>0</v>
      </c>
      <c r="Z48" s="323">
        <f>IF('Site Description'!$E$33&gt;1,B33*365*'Parrotfish Abundance'!Z16,"NO TRANSECT")</f>
        <v>0</v>
      </c>
      <c r="AA48" s="326">
        <f>IF('Site Description'!$E$33&gt;1,C33*365*'Parrotfish Abundance'!AA16,"NO TRANSECT")</f>
        <v>0</v>
      </c>
      <c r="AB48" s="326">
        <f>IF('Site Description'!$E$33&gt;1,D33*365*'Parrotfish Abundance'!AB16,"NO TRANSECT")</f>
        <v>0</v>
      </c>
      <c r="AC48" s="326">
        <f>IF('Site Description'!$E$33&gt;1,E33*365*'Parrotfish Abundance'!AC16,"NO TRANSECT")</f>
        <v>0</v>
      </c>
      <c r="AD48" s="326">
        <f>IF('Site Description'!$E$33&gt;1,F33*365*'Parrotfish Abundance'!AD16,"NO TRANSECT")</f>
        <v>0</v>
      </c>
      <c r="AE48" s="326">
        <f>IF('Site Description'!$E$33&gt;1,G33*365*'Parrotfish Abundance'!AE16,"NO TRANSECT")</f>
        <v>0</v>
      </c>
      <c r="AF48" s="326">
        <f>IF('Site Description'!$E$33&gt;1,H33*365*'Parrotfish Abundance'!AF16,"NO TRANSECT")</f>
        <v>0</v>
      </c>
      <c r="AG48" s="328">
        <f>IF('Site Description'!$E$33&gt;1,I33*365*'Parrotfish Abundance'!AG16,"NO TRANSECT")</f>
        <v>0</v>
      </c>
      <c r="AH48" s="323">
        <f>IF('Site Description'!$F$33&gt;1,B33*365*'Parrotfish Abundance'!AH16,"NO TRANSECT")</f>
        <v>0</v>
      </c>
      <c r="AI48" s="326">
        <f>IF('Site Description'!$F$33&gt;1,C33*365*'Parrotfish Abundance'!AI16,"NO TRANSECT")</f>
        <v>0</v>
      </c>
      <c r="AJ48" s="326">
        <f>IF('Site Description'!$F$33&gt;1,D33*365*'Parrotfish Abundance'!AJ16,"NO TRANSECT")</f>
        <v>0</v>
      </c>
      <c r="AK48" s="326">
        <f>IF('Site Description'!$F$33&gt;1,E33*365*'Parrotfish Abundance'!AK16,"NO TRANSECT")</f>
        <v>0</v>
      </c>
      <c r="AL48" s="326">
        <f>IF('Site Description'!$F$33&gt;1,F33*365*'Parrotfish Abundance'!AL16,"NO TRANSECT")</f>
        <v>0</v>
      </c>
      <c r="AM48" s="326">
        <f>IF('Site Description'!$F$33&gt;1,G33*365*'Parrotfish Abundance'!AM16,"NO TRANSECT")</f>
        <v>0</v>
      </c>
      <c r="AN48" s="326">
        <f>IF('Site Description'!$F$33&gt;1,H33*365*'Parrotfish Abundance'!AN16,"NO TRANSECT")</f>
        <v>0</v>
      </c>
      <c r="AO48" s="328">
        <f>IF('Site Description'!$F$33&gt;1,I33*365*'Parrotfish Abundance'!AO16,"NO TRANSECT")</f>
        <v>0</v>
      </c>
      <c r="AP48" s="323">
        <f>IF('Site Description'!$G$33&gt;1,B33*365*'Parrotfish Abundance'!AP16,"NO TRANSECT")</f>
        <v>0</v>
      </c>
      <c r="AQ48" s="326">
        <f>IF('Site Description'!$G$33&gt;1,C33*365*'Parrotfish Abundance'!AQ16,"NO TRANSECT")</f>
        <v>0</v>
      </c>
      <c r="AR48" s="326">
        <f>IF('Site Description'!$G$33&gt;1,D33*365*'Parrotfish Abundance'!AR16,"NO TRANSECT")</f>
        <v>0</v>
      </c>
      <c r="AS48" s="326">
        <f>IF('Site Description'!$G$33&gt;1,E33*365*'Parrotfish Abundance'!AS16,"NO TRANSECT")</f>
        <v>0</v>
      </c>
      <c r="AT48" s="326">
        <f>IF('Site Description'!$G$33&gt;1,F33*365*'Parrotfish Abundance'!AT16,"NO TRANSECT")</f>
        <v>0</v>
      </c>
      <c r="AU48" s="326">
        <f>IF('Site Description'!$G$33&gt;1,G33*365*'Parrotfish Abundance'!AU16,"NO TRANSECT")</f>
        <v>0</v>
      </c>
      <c r="AV48" s="326">
        <f>IF('Site Description'!$G$33&gt;1,H33*365*'Parrotfish Abundance'!AV16,"NO TRANSECT")</f>
        <v>0</v>
      </c>
      <c r="AW48" s="328">
        <f>IF('Site Description'!$G$33&gt;1,I33*365*'Parrotfish Abundance'!AW16,"NO TRANSECT")</f>
        <v>0</v>
      </c>
      <c r="AX48" s="323">
        <f>IF('Site Description'!$H$33&gt;1,B33*365*'Parrotfish Abundance'!AX16,"NO TRANSECT")</f>
        <v>0</v>
      </c>
      <c r="AY48" s="326">
        <f>IF('Site Description'!$H$33&gt;1,C33*365*'Parrotfish Abundance'!AY16,"NO TRANSECT")</f>
        <v>0</v>
      </c>
      <c r="AZ48" s="326">
        <f>IF('Site Description'!$H$33&gt;1,D33*365*'Parrotfish Abundance'!AZ16,"NO TRANSECT")</f>
        <v>0</v>
      </c>
      <c r="BA48" s="326">
        <f>IF('Site Description'!$H$33&gt;1,E33*365*'Parrotfish Abundance'!BA16,"NO TRANSECT")</f>
        <v>0</v>
      </c>
      <c r="BB48" s="326">
        <f>IF('Site Description'!$H$33&gt;1,F33*365*'Parrotfish Abundance'!BB16,"NO TRANSECT")</f>
        <v>0</v>
      </c>
      <c r="BC48" s="326">
        <f>IF('Site Description'!$H$33&gt;1,G33*365*'Parrotfish Abundance'!BC16,"NO TRANSECT")</f>
        <v>0</v>
      </c>
      <c r="BD48" s="326">
        <f>IF('Site Description'!$H$33&gt;1,H33*365*'Parrotfish Abundance'!BD16,"NO TRANSECT")</f>
        <v>0</v>
      </c>
      <c r="BE48" s="328">
        <f>IF('Site Description'!$H$33&gt;1,I33*365*'Parrotfish Abundance'!BE16,"NO TRANSECT")</f>
        <v>0</v>
      </c>
      <c r="BF48" s="323">
        <f>IF('Site Description'!$I$33&gt;1,B33*365*'Parrotfish Abundance'!BF16,"NO TRANSECT")</f>
        <v>0</v>
      </c>
      <c r="BG48" s="326">
        <f>IF('Site Description'!$I$33&gt;1,C33*365*'Parrotfish Abundance'!BG16,"NO TRANSECT")</f>
        <v>0</v>
      </c>
      <c r="BH48" s="326">
        <f>IF('Site Description'!$I$33&gt;1,D33*365*'Parrotfish Abundance'!BH16,"NO TRANSECT")</f>
        <v>0</v>
      </c>
      <c r="BI48" s="326">
        <f>IF('Site Description'!$I$33&gt;1,E33*365*'Parrotfish Abundance'!BI16,"NO TRANSECT")</f>
        <v>0</v>
      </c>
      <c r="BJ48" s="326">
        <f>IF('Site Description'!$I$33&gt;1,F33*365*'Parrotfish Abundance'!BJ16,"NO TRANSECT")</f>
        <v>0</v>
      </c>
      <c r="BK48" s="326">
        <f>IF('Site Description'!$I$33&gt;1,G33*365*'Parrotfish Abundance'!BK16,"NO TRANSECT")</f>
        <v>0</v>
      </c>
      <c r="BL48" s="326">
        <f>IF('Site Description'!$I$33&gt;1,H33*365*'Parrotfish Abundance'!BL16,"NO TRANSECT")</f>
        <v>0</v>
      </c>
      <c r="BM48" s="328">
        <f>IF('Site Description'!$I$33&gt;1,I33*365*'Parrotfish Abundance'!BM16,"NO TRANSECT")</f>
        <v>0</v>
      </c>
      <c r="BN48" s="323">
        <f>IF('Site Description'!$J$33&gt;1,B33*365*'Parrotfish Abundance'!BN16,"NO TRANSECT")</f>
        <v>0</v>
      </c>
      <c r="BO48" s="326">
        <f>IF('Site Description'!$J$33&gt;1,C33*365*'Parrotfish Abundance'!BO16,"NO TRANSECT")</f>
        <v>0</v>
      </c>
      <c r="BP48" s="326">
        <f>IF('Site Description'!$J$33&gt;1,D33*365*'Parrotfish Abundance'!BP16,"NO TRANSECT")</f>
        <v>0</v>
      </c>
      <c r="BQ48" s="326">
        <f>IF('Site Description'!$J$33&gt;1,E33*365*'Parrotfish Abundance'!BQ16,"NO TRANSECT")</f>
        <v>0</v>
      </c>
      <c r="BR48" s="326">
        <f>IF('Site Description'!$J$33&gt;1,F33*365*'Parrotfish Abundance'!BR16,"NO TRANSECT")</f>
        <v>0</v>
      </c>
      <c r="BS48" s="326">
        <f>IF('Site Description'!$J$33&gt;1,G33*365*'Parrotfish Abundance'!BS16,"NO TRANSECT")</f>
        <v>0</v>
      </c>
      <c r="BT48" s="326">
        <f>IF('Site Description'!$J$33&gt;1,H33*365*'Parrotfish Abundance'!BT16,"NO TRANSECT")</f>
        <v>0</v>
      </c>
      <c r="BU48" s="328">
        <f>IF('Site Description'!$J$33&gt;1,I33*365*'Parrotfish Abundance'!BU16,"NO TRANSECT")</f>
        <v>0</v>
      </c>
      <c r="BV48" s="323">
        <f>IF('Site Description'!$K$33&gt;1,B33*365*'Parrotfish Abundance'!BV16,"NO TRANSECT")</f>
        <v>0</v>
      </c>
      <c r="BW48" s="326">
        <f>IF('Site Description'!$K$33&gt;1,C33*365*'Parrotfish Abundance'!BW16,"NO TRANSECT")</f>
        <v>0</v>
      </c>
      <c r="BX48" s="326">
        <f>IF('Site Description'!$K$33&gt;1,D33*365*'Parrotfish Abundance'!BX16,"NO TRANSECT")</f>
        <v>0</v>
      </c>
      <c r="BY48" s="326">
        <f>IF('Site Description'!$K$33&gt;1,E33*365*'Parrotfish Abundance'!BY16,"NO TRANSECT")</f>
        <v>0</v>
      </c>
      <c r="BZ48" s="326">
        <f>IF('Site Description'!$K$33&gt;1,F33*365*'Parrotfish Abundance'!BZ16,"NO TRANSECT")</f>
        <v>0</v>
      </c>
      <c r="CA48" s="326">
        <f>IF('Site Description'!$K$33&gt;1,G33*365*'Parrotfish Abundance'!CA16,"NO TRANSECT")</f>
        <v>0</v>
      </c>
      <c r="CB48" s="326">
        <f>IF('Site Description'!$K$33&gt;1,H33*365*'Parrotfish Abundance'!CB16,"NO TRANSECT")</f>
        <v>0</v>
      </c>
      <c r="CC48" s="328">
        <f>IF('Site Description'!$K$33&gt;1,I33*365*'Parrotfish Abundance'!CC16,"NO TRANSECT")</f>
        <v>0</v>
      </c>
    </row>
    <row r="49" spans="1:81" ht="15.75" thickBot="1">
      <c r="A49" s="255" t="s">
        <v>132</v>
      </c>
      <c r="B49" s="256">
        <f>IF('Site Description'!$B$33&gt;1,SUM(B39:B48),"NO TRANSECT")</f>
        <v>0</v>
      </c>
      <c r="C49" s="257">
        <f>IF('Site Description'!$B$33&gt;1,SUM(C39:C48),"NO TRANSECT")</f>
        <v>0</v>
      </c>
      <c r="D49" s="257">
        <f>IF('Site Description'!$B$33&gt;1,SUM(D39:D48),"NO TRANSECT")</f>
        <v>0</v>
      </c>
      <c r="E49" s="257">
        <f>IF('Site Description'!$B$33&gt;1,SUM(E39:E48),"NO TRANSECT")</f>
        <v>0</v>
      </c>
      <c r="F49" s="257">
        <f>IF('Site Description'!$B$33&gt;1,SUM(F39:F48),"NO TRANSECT")</f>
        <v>0</v>
      </c>
      <c r="G49" s="257">
        <f>IF('Site Description'!$B$33&gt;1,SUM(G39:G48),"NO TRANSECT")</f>
        <v>0</v>
      </c>
      <c r="H49" s="257">
        <f>IF('Site Description'!$B$33&gt;1,SUM(H39:H48),"NO TRANSECT")</f>
        <v>0</v>
      </c>
      <c r="I49" s="258">
        <f>IF('Site Description'!$B$33&gt;1,SUM(I39:I48),"NO TRANSECT")</f>
        <v>0</v>
      </c>
      <c r="J49" s="286">
        <f>IF('Site Description'!$C$33&gt;1,SUM(J39:J48),"NO TRANSECT")</f>
        <v>0</v>
      </c>
      <c r="K49" s="286">
        <f>IF('Site Description'!$C$33&gt;1,SUM(K39:K48),"NO TRANSECT")</f>
        <v>0</v>
      </c>
      <c r="L49" s="286">
        <f>IF('Site Description'!$C$33&gt;1,SUM(L39:L48),"NO TRANSECT")</f>
        <v>0</v>
      </c>
      <c r="M49" s="286">
        <f>IF('Site Description'!$C$33&gt;1,SUM(M39:M48),"NO TRANSECT")</f>
        <v>0</v>
      </c>
      <c r="N49" s="286">
        <f>IF('Site Description'!$C$33&gt;1,SUM(N39:N48),"NO TRANSECT")</f>
        <v>0</v>
      </c>
      <c r="O49" s="286">
        <f>IF('Site Description'!$C$33&gt;1,SUM(O39:O48),"NO TRANSECT")</f>
        <v>0</v>
      </c>
      <c r="P49" s="286">
        <f>IF('Site Description'!$C$33&gt;1,SUM(P39:P48),"NO TRANSECT")</f>
        <v>0</v>
      </c>
      <c r="Q49" s="286">
        <f>IF('Site Description'!$C$33&gt;1,SUM(Q39:Q48),"NO TRANSECT")</f>
        <v>0</v>
      </c>
      <c r="R49" s="287">
        <f>IF('Site Description'!$D$33&gt;1,SUM(R39:R48),"NO TRANSECT")</f>
        <v>0</v>
      </c>
      <c r="S49" s="288">
        <f>IF('Site Description'!$D$33&gt;1,SUM(S39:S48),"NO TRANSECT")</f>
        <v>0</v>
      </c>
      <c r="T49" s="288">
        <f>IF('Site Description'!$D$33&gt;1,SUM(T39:T48),"NO TRANSECT")</f>
        <v>0</v>
      </c>
      <c r="U49" s="288">
        <f>IF('Site Description'!$D$33&gt;1,SUM(U39:U48),"NO TRANSECT")</f>
        <v>0</v>
      </c>
      <c r="V49" s="288">
        <f>IF('Site Description'!$D$33&gt;1,SUM(V39:V48),"NO TRANSECT")</f>
        <v>0</v>
      </c>
      <c r="W49" s="288">
        <f>IF('Site Description'!$D$33&gt;1,SUM(W39:W48),"NO TRANSECT")</f>
        <v>0</v>
      </c>
      <c r="X49" s="288">
        <f>IF('Site Description'!$D$33&gt;1,SUM(X39:X48),"NO TRANSECT")</f>
        <v>0</v>
      </c>
      <c r="Y49" s="289">
        <f>IF('Site Description'!$D$33&gt;1,SUM(Y39:Y48),"NO TRANSECT")</f>
        <v>0</v>
      </c>
      <c r="Z49" s="256">
        <f>IF('Site Description'!$E$33&gt;1,SUM(Z39:Z48),"NO TRANSECT")</f>
        <v>0</v>
      </c>
      <c r="AA49" s="257">
        <f>IF('Site Description'!$E$33&gt;1,SUM(AA39:AA48),"NO TRANSECT")</f>
        <v>0</v>
      </c>
      <c r="AB49" s="257">
        <f>IF('Site Description'!$E$33&gt;1,SUM(AB39:AB48),"NO TRANSECT")</f>
        <v>0</v>
      </c>
      <c r="AC49" s="257">
        <f>IF('Site Description'!$E$33&gt;1,SUM(AC39:AC48),"NO TRANSECT")</f>
        <v>0</v>
      </c>
      <c r="AD49" s="257">
        <f>IF('Site Description'!$E$33&gt;1,SUM(AD39:AD48),"NO TRANSECT")</f>
        <v>0</v>
      </c>
      <c r="AE49" s="257">
        <f>IF('Site Description'!$E$33&gt;1,SUM(AE39:AE48),"NO TRANSECT")</f>
        <v>0</v>
      </c>
      <c r="AF49" s="257">
        <f>IF('Site Description'!$E$33&gt;1,SUM(AF39:AF48),"NO TRANSECT")</f>
        <v>0</v>
      </c>
      <c r="AG49" s="258">
        <f>IF('Site Description'!$E$33&gt;1,SUM(AG39:AG48),"NO TRANSECT")</f>
        <v>0</v>
      </c>
      <c r="AH49" s="256">
        <f>IF('Site Description'!$F$33&gt;1,SUM(AH39:AH48),"NO TRANSECT")</f>
        <v>0</v>
      </c>
      <c r="AI49" s="257">
        <f>IF('Site Description'!$F$33&gt;1,SUM(AI39:AI48),"NO TRANSECT")</f>
        <v>0</v>
      </c>
      <c r="AJ49" s="257">
        <f>IF('Site Description'!$F$33&gt;1,SUM(AJ39:AJ48),"NO TRANSECT")</f>
        <v>0</v>
      </c>
      <c r="AK49" s="257">
        <f>IF('Site Description'!$F$33&gt;1,SUM(AK39:AK48),"NO TRANSECT")</f>
        <v>0</v>
      </c>
      <c r="AL49" s="257">
        <f>IF('Site Description'!$F$33&gt;1,SUM(AL39:AL48),"NO TRANSECT")</f>
        <v>0</v>
      </c>
      <c r="AM49" s="257">
        <f>IF('Site Description'!$F$33&gt;1,SUM(AM39:AM48),"NO TRANSECT")</f>
        <v>0</v>
      </c>
      <c r="AN49" s="257">
        <f>IF('Site Description'!$F$33&gt;1,SUM(AN39:AN48),"NO TRANSECT")</f>
        <v>0</v>
      </c>
      <c r="AO49" s="258">
        <f>IF('Site Description'!$F$33&gt;1,SUM(AO39:AO48),"NO TRANSECT")</f>
        <v>0</v>
      </c>
      <c r="AP49" s="256">
        <f>IF('Site Description'!$G$33&gt;1,SUM(AP39:AP48),"NO TRANSECT")</f>
        <v>0</v>
      </c>
      <c r="AQ49" s="257">
        <f>IF('Site Description'!$G$33&gt;1,SUM(AQ39:AQ48),"NO TRANSECT")</f>
        <v>0</v>
      </c>
      <c r="AR49" s="257">
        <f>IF('Site Description'!$G$33&gt;1,SUM(AR39:AR48),"NO TRANSECT")</f>
        <v>0</v>
      </c>
      <c r="AS49" s="257">
        <f>IF('Site Description'!$G$33&gt;1,SUM(AS39:AS48),"NO TRANSECT")</f>
        <v>0</v>
      </c>
      <c r="AT49" s="257">
        <f>IF('Site Description'!$G$33&gt;1,SUM(AT39:AT48),"NO TRANSECT")</f>
        <v>0</v>
      </c>
      <c r="AU49" s="257">
        <f>IF('Site Description'!$G$33&gt;1,SUM(AU39:AU48),"NO TRANSECT")</f>
        <v>0</v>
      </c>
      <c r="AV49" s="257">
        <f>IF('Site Description'!$G$33&gt;1,SUM(AV39:AV48),"NO TRANSECT")</f>
        <v>0</v>
      </c>
      <c r="AW49" s="258">
        <f>IF('Site Description'!$G$33&gt;1,SUM(AW39:AW48),"NO TRANSECT")</f>
        <v>0</v>
      </c>
      <c r="AX49" s="256">
        <f>IF('Site Description'!$H$33&gt;1,SUM(AX39:AX48),"NO TRANSECT")</f>
        <v>0</v>
      </c>
      <c r="AY49" s="257">
        <f>IF('Site Description'!$H$33&gt;1,SUM(AY39:AY48),"NO TRANSECT")</f>
        <v>0</v>
      </c>
      <c r="AZ49" s="257">
        <f>IF('Site Description'!$H$33&gt;1,SUM(AZ39:AZ48),"NO TRANSECT")</f>
        <v>0</v>
      </c>
      <c r="BA49" s="257">
        <f>IF('Site Description'!$H$33&gt;1,SUM(BA39:BA48),"NO TRANSECT")</f>
        <v>0</v>
      </c>
      <c r="BB49" s="257">
        <f>IF('Site Description'!$H$33&gt;1,SUM(BB39:BB48),"NO TRANSECT")</f>
        <v>0</v>
      </c>
      <c r="BC49" s="257">
        <f>IF('Site Description'!$H$33&gt;1,SUM(BC39:BC48),"NO TRANSECT")</f>
        <v>0</v>
      </c>
      <c r="BD49" s="257">
        <f>IF('Site Description'!$H$33&gt;1,SUM(BD39:BD48),"NO TRANSECT")</f>
        <v>0</v>
      </c>
      <c r="BE49" s="258">
        <f>IF('Site Description'!$H$33&gt;1,SUM(BE39:BE48),"NO TRANSECT")</f>
        <v>0</v>
      </c>
      <c r="BF49" s="256">
        <f>IF('Site Description'!$I$33&gt;1,SUM(BF39:BF48),"NO TRANSECT")</f>
        <v>0</v>
      </c>
      <c r="BG49" s="257">
        <f>IF('Site Description'!$I$33&gt;1,SUM(BG39:BG48),"NO TRANSECT")</f>
        <v>0</v>
      </c>
      <c r="BH49" s="257">
        <f>IF('Site Description'!$I$33&gt;1,SUM(BH39:BH48),"NO TRANSECT")</f>
        <v>0</v>
      </c>
      <c r="BI49" s="257">
        <f>IF('Site Description'!$I$33&gt;1,SUM(BI39:BI48),"NO TRANSECT")</f>
        <v>0</v>
      </c>
      <c r="BJ49" s="257">
        <f>IF('Site Description'!$I$33&gt;1,SUM(BJ39:BJ48),"NO TRANSECT")</f>
        <v>0</v>
      </c>
      <c r="BK49" s="257">
        <f>IF('Site Description'!$I$33&gt;1,SUM(BK39:BK48),"NO TRANSECT")</f>
        <v>0</v>
      </c>
      <c r="BL49" s="257">
        <f>IF('Site Description'!$I$33&gt;1,SUM(BL39:BL48),"NO TRANSECT")</f>
        <v>0</v>
      </c>
      <c r="BM49" s="258">
        <f>IF('Site Description'!$I$33&gt;1,SUM(BM39:BM48),"NO TRANSECT")</f>
        <v>0</v>
      </c>
      <c r="BN49" s="256">
        <f>IF('Site Description'!$J$33&gt;1,SUM(BN39:BN48),"NO TRANSECT")</f>
        <v>0</v>
      </c>
      <c r="BO49" s="257">
        <f>IF('Site Description'!$J$33&gt;1,SUM(BO39:BO48),"NO TRANSECT")</f>
        <v>0</v>
      </c>
      <c r="BP49" s="257">
        <f>IF('Site Description'!$J$33&gt;1,SUM(BP39:BP48),"NO TRANSECT")</f>
        <v>0</v>
      </c>
      <c r="BQ49" s="257">
        <f>IF('Site Description'!$J$33&gt;1,SUM(BQ39:BQ48),"NO TRANSECT")</f>
        <v>0</v>
      </c>
      <c r="BR49" s="257">
        <f>IF('Site Description'!$J$33&gt;1,SUM(BR39:BR48),"NO TRANSECT")</f>
        <v>0</v>
      </c>
      <c r="BS49" s="257">
        <f>IF('Site Description'!$J$33&gt;1,SUM(BS39:BS48),"NO TRANSECT")</f>
        <v>0</v>
      </c>
      <c r="BT49" s="257">
        <f>IF('Site Description'!$J$33&gt;1,SUM(BT39:BT48),"NO TRANSECT")</f>
        <v>0</v>
      </c>
      <c r="BU49" s="258">
        <f>IF('Site Description'!$J$33&gt;1,SUM(BU39:BU48),"NO TRANSECT")</f>
        <v>0</v>
      </c>
      <c r="BV49" s="256">
        <f>IF('Site Description'!$K$33&gt;1,SUM(BV39:BV48),"NO TRANSECT")</f>
        <v>0</v>
      </c>
      <c r="BW49" s="257">
        <f>IF('Site Description'!$K$33&gt;1,SUM(BW39:BW48),"NO TRANSECT")</f>
        <v>0</v>
      </c>
      <c r="BX49" s="257">
        <f>IF('Site Description'!$K$33&gt;1,SUM(BX39:BX48),"NO TRANSECT")</f>
        <v>0</v>
      </c>
      <c r="BY49" s="257">
        <f>IF('Site Description'!$K$33&gt;1,SUM(BY39:BY48),"NO TRANSECT")</f>
        <v>0</v>
      </c>
      <c r="BZ49" s="257">
        <f>IF('Site Description'!$K$33&gt;1,SUM(BZ39:BZ48),"NO TRANSECT")</f>
        <v>0</v>
      </c>
      <c r="CA49" s="257">
        <f>IF('Site Description'!$K$33&gt;1,SUM(CA39:CA48),"NO TRANSECT")</f>
        <v>0</v>
      </c>
      <c r="CB49" s="257">
        <f>IF('Site Description'!$K$33&gt;1,SUM(CB39:CB48),"NO TRANSECT")</f>
        <v>0</v>
      </c>
      <c r="CC49" s="258">
        <f>IF('Site Description'!$K$33&gt;1,SUM(CC39:CC48),"NO TRANSECT")</f>
        <v>0</v>
      </c>
    </row>
    <row r="50" spans="1:81" ht="15.75" thickBot="1">
      <c r="A50" s="259" t="s">
        <v>131</v>
      </c>
      <c r="B50" s="404">
        <f>IF('Site Description'!B33&gt;1,SUM(B49:I49),"NO TRANSECT")</f>
        <v>0</v>
      </c>
      <c r="C50" s="405"/>
      <c r="D50" s="405"/>
      <c r="E50" s="405"/>
      <c r="F50" s="405"/>
      <c r="G50" s="405"/>
      <c r="H50" s="405"/>
      <c r="I50" s="406"/>
      <c r="J50" s="405">
        <f>IF('Site Description'!C33&gt;1,SUM(J49:Q49),"NO TRANSECT")</f>
        <v>0</v>
      </c>
      <c r="K50" s="405"/>
      <c r="L50" s="405"/>
      <c r="M50" s="405"/>
      <c r="N50" s="405"/>
      <c r="O50" s="405"/>
      <c r="P50" s="405"/>
      <c r="Q50" s="406"/>
      <c r="R50" s="404">
        <f>IF('Site Description'!D33&gt;1,SUM(R49:Y49),"NO TRANSECT")</f>
        <v>0</v>
      </c>
      <c r="S50" s="405"/>
      <c r="T50" s="405"/>
      <c r="U50" s="405"/>
      <c r="V50" s="405"/>
      <c r="W50" s="405"/>
      <c r="X50" s="405"/>
      <c r="Y50" s="406"/>
      <c r="Z50" s="404">
        <f>IF('Site Description'!E33&gt;1,SUM(Z49:AG49),"NO TRANSECT")</f>
        <v>0</v>
      </c>
      <c r="AA50" s="405"/>
      <c r="AB50" s="405"/>
      <c r="AC50" s="405"/>
      <c r="AD50" s="405"/>
      <c r="AE50" s="405"/>
      <c r="AF50" s="405"/>
      <c r="AG50" s="406"/>
      <c r="AH50" s="404">
        <f>IF('Site Description'!F33&gt;1,SUM(AH49:AO49),"NO TRANSECT")</f>
        <v>0</v>
      </c>
      <c r="AI50" s="405"/>
      <c r="AJ50" s="405"/>
      <c r="AK50" s="405"/>
      <c r="AL50" s="405"/>
      <c r="AM50" s="405"/>
      <c r="AN50" s="405"/>
      <c r="AO50" s="406"/>
      <c r="AP50" s="404">
        <f>IF('Site Description'!G33&gt;1,SUM(AP49:AW49),"NO TRANSECT")</f>
        <v>0</v>
      </c>
      <c r="AQ50" s="405"/>
      <c r="AR50" s="405"/>
      <c r="AS50" s="405"/>
      <c r="AT50" s="405"/>
      <c r="AU50" s="405"/>
      <c r="AV50" s="405"/>
      <c r="AW50" s="406"/>
      <c r="AX50" s="404">
        <f>IF('Site Description'!H33&gt;1,SUM(AX49:BE49),"NO TRANSECT")</f>
        <v>0</v>
      </c>
      <c r="AY50" s="405"/>
      <c r="AZ50" s="405"/>
      <c r="BA50" s="405"/>
      <c r="BB50" s="405"/>
      <c r="BC50" s="405"/>
      <c r="BD50" s="405"/>
      <c r="BE50" s="406"/>
      <c r="BF50" s="404">
        <f>IF('Site Description'!I33&gt;1,SUM(BF49:BM49),"NO TRANSECT")</f>
        <v>0</v>
      </c>
      <c r="BG50" s="405"/>
      <c r="BH50" s="405"/>
      <c r="BI50" s="405"/>
      <c r="BJ50" s="405"/>
      <c r="BK50" s="405"/>
      <c r="BL50" s="405"/>
      <c r="BM50" s="406"/>
      <c r="BN50" s="404">
        <f>IF('Site Description'!J33&gt;1,SUM(BN49:BU49),"NO TRANSECT")</f>
        <v>0</v>
      </c>
      <c r="BO50" s="405"/>
      <c r="BP50" s="405"/>
      <c r="BQ50" s="405"/>
      <c r="BR50" s="405"/>
      <c r="BS50" s="405"/>
      <c r="BT50" s="405"/>
      <c r="BU50" s="406"/>
      <c r="BV50" s="404">
        <f>IF('Site Description'!K33&gt;1,SUM(BV49:CC49),"NO TRANSECT")</f>
        <v>0</v>
      </c>
      <c r="BW50" s="405"/>
      <c r="BX50" s="405"/>
      <c r="BY50" s="405"/>
      <c r="BZ50" s="405"/>
      <c r="CA50" s="405"/>
      <c r="CB50" s="405"/>
      <c r="CC50" s="406"/>
    </row>
    <row r="51" spans="1:10" ht="15">
      <c r="A51" s="148"/>
      <c r="B51" s="148"/>
      <c r="C51" s="148"/>
      <c r="D51" s="148"/>
      <c r="E51" s="148"/>
      <c r="F51" s="148"/>
      <c r="G51" s="148"/>
      <c r="H51" s="148"/>
      <c r="I51" s="148"/>
      <c r="J51" s="148"/>
    </row>
    <row r="52" spans="1:10" ht="15">
      <c r="A52" s="148"/>
      <c r="B52" s="148"/>
      <c r="C52" s="148"/>
      <c r="D52" s="148"/>
      <c r="E52" s="148"/>
      <c r="F52" s="148"/>
      <c r="G52" s="148"/>
      <c r="H52" s="148"/>
      <c r="I52" s="148"/>
      <c r="J52" s="148"/>
    </row>
    <row r="53" spans="1:10" ht="15.75" thickBot="1">
      <c r="A53" s="148"/>
      <c r="B53" s="148"/>
      <c r="C53" s="148"/>
      <c r="D53" s="148"/>
      <c r="E53" s="148"/>
      <c r="F53" s="148"/>
      <c r="G53" s="148"/>
      <c r="H53" s="148"/>
      <c r="I53" s="148"/>
      <c r="J53" s="148"/>
    </row>
    <row r="54" spans="1:10" ht="18" thickBot="1">
      <c r="A54" s="397" t="s">
        <v>133</v>
      </c>
      <c r="B54" s="398"/>
      <c r="C54" s="398"/>
      <c r="D54" s="398"/>
      <c r="E54" s="398"/>
      <c r="F54" s="398"/>
      <c r="G54" s="398"/>
      <c r="H54" s="398"/>
      <c r="I54" s="399"/>
      <c r="J54" s="148"/>
    </row>
    <row r="55" spans="1:10" ht="15.75" thickBot="1">
      <c r="A55" s="260"/>
      <c r="B55" s="261" t="s">
        <v>13</v>
      </c>
      <c r="C55" s="400" t="s">
        <v>3</v>
      </c>
      <c r="D55" s="401"/>
      <c r="E55" s="402"/>
      <c r="F55" s="400" t="s">
        <v>4</v>
      </c>
      <c r="G55" s="401"/>
      <c r="H55" s="401"/>
      <c r="I55" s="403"/>
      <c r="J55" s="148"/>
    </row>
    <row r="56" spans="1:10" ht="15.75" thickBot="1">
      <c r="A56" s="262" t="s">
        <v>47</v>
      </c>
      <c r="B56" s="263">
        <v>10</v>
      </c>
      <c r="C56" s="264">
        <v>20</v>
      </c>
      <c r="D56" s="265">
        <v>30</v>
      </c>
      <c r="E56" s="266">
        <v>40</v>
      </c>
      <c r="F56" s="264">
        <v>20</v>
      </c>
      <c r="G56" s="265">
        <v>30</v>
      </c>
      <c r="H56" s="265">
        <v>40</v>
      </c>
      <c r="I56" s="267">
        <v>50</v>
      </c>
      <c r="J56" s="290" t="s">
        <v>62</v>
      </c>
    </row>
    <row r="57" spans="1:10" ht="15">
      <c r="A57" s="268" t="s">
        <v>5</v>
      </c>
      <c r="B57" s="246">
        <f>AVERAGE(B39,J39,R39,Z39,AH39,AP39,AX39,BF39,BN39,BV39)</f>
        <v>0</v>
      </c>
      <c r="C57" s="247">
        <f aca="true" t="shared" si="0" ref="C57:I57">AVERAGE(C39,K39,S39,AA39,AI39,AQ39,AY39,BG39,BO39,BW39)</f>
        <v>0</v>
      </c>
      <c r="D57" s="247">
        <f t="shared" si="0"/>
        <v>0</v>
      </c>
      <c r="E57" s="247">
        <f t="shared" si="0"/>
        <v>0</v>
      </c>
      <c r="F57" s="247">
        <f t="shared" si="0"/>
        <v>0</v>
      </c>
      <c r="G57" s="247">
        <f t="shared" si="0"/>
        <v>0</v>
      </c>
      <c r="H57" s="247">
        <f t="shared" si="0"/>
        <v>0</v>
      </c>
      <c r="I57" s="248">
        <f t="shared" si="0"/>
        <v>0</v>
      </c>
      <c r="J57" s="291">
        <f>SUM(B57:I57)</f>
        <v>0</v>
      </c>
    </row>
    <row r="58" spans="1:10" ht="15">
      <c r="A58" s="269" t="s">
        <v>6</v>
      </c>
      <c r="B58" s="246">
        <f aca="true" t="shared" si="1" ref="B58:B66">AVERAGE(B40,J40,R40,Z40,AH40,AP40,AX40,BF40,BN40,BV40)</f>
        <v>0</v>
      </c>
      <c r="C58" s="247">
        <f aca="true" t="shared" si="2" ref="C58:C66">AVERAGE(C40,K40,S40,AA40,AI40,AQ40,AY40,BG40,BO40,BW40)</f>
        <v>0</v>
      </c>
      <c r="D58" s="247">
        <f aca="true" t="shared" si="3" ref="D58:D66">AVERAGE(D40,L40,T40,AB40,AJ40,AR40,AZ40,BH40,BP40,BX40)</f>
        <v>0</v>
      </c>
      <c r="E58" s="247">
        <f aca="true" t="shared" si="4" ref="E58:E66">AVERAGE(E40,M40,U40,AC40,AK40,AS40,BA40,BI40,BQ40,BY40)</f>
        <v>0</v>
      </c>
      <c r="F58" s="247">
        <f aca="true" t="shared" si="5" ref="F58:F66">AVERAGE(F40,N40,V40,AD40,AL40,AT40,BB40,BJ40,BR40,BZ40)</f>
        <v>0</v>
      </c>
      <c r="G58" s="247">
        <f aca="true" t="shared" si="6" ref="G58:G66">AVERAGE(G40,O40,W40,AE40,AM40,AU40,BC40,BK40,BS40,CA40)</f>
        <v>0</v>
      </c>
      <c r="H58" s="247">
        <f aca="true" t="shared" si="7" ref="H58:H66">AVERAGE(H40,P40,X40,AF40,AN40,AV40,BD40,BL40,BT40,CB40)</f>
        <v>0</v>
      </c>
      <c r="I58" s="248">
        <f aca="true" t="shared" si="8" ref="I58:I66">AVERAGE(I40,Q40,Y40,AG40,AO40,AW40,BE40,BM40,BU40,CC40)</f>
        <v>0</v>
      </c>
      <c r="J58" s="291">
        <f>SUM(B58:I58)</f>
        <v>0</v>
      </c>
    </row>
    <row r="59" spans="1:10" ht="15">
      <c r="A59" s="269" t="s">
        <v>7</v>
      </c>
      <c r="B59" s="246">
        <f t="shared" si="1"/>
        <v>0</v>
      </c>
      <c r="C59" s="247">
        <f t="shared" si="2"/>
        <v>0</v>
      </c>
      <c r="D59" s="247">
        <f t="shared" si="3"/>
        <v>0</v>
      </c>
      <c r="E59" s="247">
        <f t="shared" si="4"/>
        <v>0</v>
      </c>
      <c r="F59" s="247">
        <f t="shared" si="5"/>
        <v>0</v>
      </c>
      <c r="G59" s="247">
        <f t="shared" si="6"/>
        <v>0</v>
      </c>
      <c r="H59" s="247">
        <f t="shared" si="7"/>
        <v>0</v>
      </c>
      <c r="I59" s="248">
        <f t="shared" si="8"/>
        <v>0</v>
      </c>
      <c r="J59" s="291">
        <f>SUM(B59:I59)</f>
        <v>0</v>
      </c>
    </row>
    <row r="60" spans="1:10" ht="15">
      <c r="A60" s="270" t="s">
        <v>19</v>
      </c>
      <c r="B60" s="246">
        <f t="shared" si="1"/>
        <v>0</v>
      </c>
      <c r="C60" s="247">
        <f t="shared" si="2"/>
        <v>0</v>
      </c>
      <c r="D60" s="247">
        <f t="shared" si="3"/>
        <v>0</v>
      </c>
      <c r="E60" s="247">
        <f t="shared" si="4"/>
        <v>0</v>
      </c>
      <c r="F60" s="247">
        <f t="shared" si="5"/>
        <v>0</v>
      </c>
      <c r="G60" s="247">
        <f t="shared" si="6"/>
        <v>0</v>
      </c>
      <c r="H60" s="247">
        <f t="shared" si="7"/>
        <v>0</v>
      </c>
      <c r="I60" s="248">
        <f t="shared" si="8"/>
        <v>0</v>
      </c>
      <c r="J60" s="291">
        <f>SUM(B60:I60)</f>
        <v>0</v>
      </c>
    </row>
    <row r="61" spans="1:10" ht="15">
      <c r="A61" s="260"/>
      <c r="B61" s="249"/>
      <c r="C61" s="250"/>
      <c r="D61" s="250"/>
      <c r="E61" s="250"/>
      <c r="F61" s="250"/>
      <c r="G61" s="250"/>
      <c r="H61" s="250"/>
      <c r="I61" s="251"/>
      <c r="J61" s="291"/>
    </row>
    <row r="62" spans="1:10" ht="15">
      <c r="A62" s="271" t="s">
        <v>8</v>
      </c>
      <c r="B62" s="272">
        <f t="shared" si="1"/>
        <v>0</v>
      </c>
      <c r="C62" s="273">
        <f t="shared" si="2"/>
        <v>0</v>
      </c>
      <c r="D62" s="273">
        <f t="shared" si="3"/>
        <v>0</v>
      </c>
      <c r="E62" s="273">
        <f t="shared" si="4"/>
        <v>0</v>
      </c>
      <c r="F62" s="273">
        <f t="shared" si="5"/>
        <v>0</v>
      </c>
      <c r="G62" s="273">
        <f t="shared" si="6"/>
        <v>0</v>
      </c>
      <c r="H62" s="273">
        <f t="shared" si="7"/>
        <v>0</v>
      </c>
      <c r="I62" s="274">
        <f t="shared" si="8"/>
        <v>0</v>
      </c>
      <c r="J62" s="291">
        <f>SUM(B62:I62)</f>
        <v>0</v>
      </c>
    </row>
    <row r="63" spans="1:10" ht="15">
      <c r="A63" s="269" t="s">
        <v>9</v>
      </c>
      <c r="B63" s="246">
        <f t="shared" si="1"/>
        <v>0</v>
      </c>
      <c r="C63" s="247">
        <f t="shared" si="2"/>
        <v>0</v>
      </c>
      <c r="D63" s="247">
        <f t="shared" si="3"/>
        <v>0</v>
      </c>
      <c r="E63" s="247">
        <f t="shared" si="4"/>
        <v>0</v>
      </c>
      <c r="F63" s="247">
        <f t="shared" si="5"/>
        <v>0</v>
      </c>
      <c r="G63" s="247">
        <f t="shared" si="6"/>
        <v>0</v>
      </c>
      <c r="H63" s="247">
        <f t="shared" si="7"/>
        <v>0</v>
      </c>
      <c r="I63" s="248">
        <f t="shared" si="8"/>
        <v>0</v>
      </c>
      <c r="J63" s="291">
        <f>SUM(B63:I63)</f>
        <v>0</v>
      </c>
    </row>
    <row r="64" spans="1:10" ht="15">
      <c r="A64" s="269" t="s">
        <v>10</v>
      </c>
      <c r="B64" s="246">
        <f t="shared" si="1"/>
        <v>0</v>
      </c>
      <c r="C64" s="247">
        <f t="shared" si="2"/>
        <v>0</v>
      </c>
      <c r="D64" s="247">
        <f t="shared" si="3"/>
        <v>0</v>
      </c>
      <c r="E64" s="247">
        <f t="shared" si="4"/>
        <v>0</v>
      </c>
      <c r="F64" s="247">
        <f t="shared" si="5"/>
        <v>0</v>
      </c>
      <c r="G64" s="247">
        <f t="shared" si="6"/>
        <v>0</v>
      </c>
      <c r="H64" s="247">
        <f t="shared" si="7"/>
        <v>0</v>
      </c>
      <c r="I64" s="248">
        <f t="shared" si="8"/>
        <v>0</v>
      </c>
      <c r="J64" s="291">
        <f>SUM(B64:I64)</f>
        <v>0</v>
      </c>
    </row>
    <row r="65" spans="1:10" ht="15">
      <c r="A65" s="269" t="s">
        <v>11</v>
      </c>
      <c r="B65" s="246">
        <f t="shared" si="1"/>
        <v>0</v>
      </c>
      <c r="C65" s="247">
        <f t="shared" si="2"/>
        <v>0</v>
      </c>
      <c r="D65" s="247">
        <f t="shared" si="3"/>
        <v>0</v>
      </c>
      <c r="E65" s="247">
        <f t="shared" si="4"/>
        <v>0</v>
      </c>
      <c r="F65" s="247">
        <f t="shared" si="5"/>
        <v>0</v>
      </c>
      <c r="G65" s="247">
        <f t="shared" si="6"/>
        <v>0</v>
      </c>
      <c r="H65" s="247">
        <f t="shared" si="7"/>
        <v>0</v>
      </c>
      <c r="I65" s="248">
        <f t="shared" si="8"/>
        <v>0</v>
      </c>
      <c r="J65" s="291">
        <f>SUM(B65:I65)</f>
        <v>0</v>
      </c>
    </row>
    <row r="66" spans="1:10" ht="15.75" thickBot="1">
      <c r="A66" s="275" t="s">
        <v>12</v>
      </c>
      <c r="B66" s="252">
        <f t="shared" si="1"/>
        <v>0</v>
      </c>
      <c r="C66" s="253">
        <f t="shared" si="2"/>
        <v>0</v>
      </c>
      <c r="D66" s="253">
        <f t="shared" si="3"/>
        <v>0</v>
      </c>
      <c r="E66" s="253">
        <f t="shared" si="4"/>
        <v>0</v>
      </c>
      <c r="F66" s="253">
        <f t="shared" si="5"/>
        <v>0</v>
      </c>
      <c r="G66" s="253">
        <f t="shared" si="6"/>
        <v>0</v>
      </c>
      <c r="H66" s="253">
        <f t="shared" si="7"/>
        <v>0</v>
      </c>
      <c r="I66" s="254">
        <f t="shared" si="8"/>
        <v>0</v>
      </c>
      <c r="J66" s="291">
        <f>SUM(B66:I66)</f>
        <v>0</v>
      </c>
    </row>
    <row r="67" spans="1:10" ht="15.75" thickBot="1">
      <c r="A67" s="276" t="s">
        <v>63</v>
      </c>
      <c r="B67" s="277">
        <f>SUM(B57:B66)</f>
        <v>0</v>
      </c>
      <c r="C67" s="277">
        <f aca="true" t="shared" si="9" ref="C67:I67">SUM(C57:C66)</f>
        <v>0</v>
      </c>
      <c r="D67" s="277">
        <f t="shared" si="9"/>
        <v>0</v>
      </c>
      <c r="E67" s="277">
        <f t="shared" si="9"/>
        <v>0</v>
      </c>
      <c r="F67" s="277">
        <f t="shared" si="9"/>
        <v>0</v>
      </c>
      <c r="G67" s="277">
        <f t="shared" si="9"/>
        <v>0</v>
      </c>
      <c r="H67" s="277">
        <f t="shared" si="9"/>
        <v>0</v>
      </c>
      <c r="I67" s="277">
        <f t="shared" si="9"/>
        <v>0</v>
      </c>
      <c r="J67" s="292">
        <f>SUM(J57:J66)</f>
        <v>0</v>
      </c>
    </row>
    <row r="68" spans="1:10" ht="15">
      <c r="A68" s="148"/>
      <c r="B68" s="148"/>
      <c r="C68" s="148"/>
      <c r="D68" s="148"/>
      <c r="E68" s="148"/>
      <c r="F68" s="148"/>
      <c r="G68" s="148"/>
      <c r="H68" s="148"/>
      <c r="I68" s="148"/>
      <c r="J68" s="148"/>
    </row>
    <row r="69" spans="1:10" ht="15.75" thickBot="1">
      <c r="A69" s="148"/>
      <c r="B69" s="148"/>
      <c r="C69" s="148"/>
      <c r="D69" s="148"/>
      <c r="E69" s="148"/>
      <c r="F69" s="148"/>
      <c r="G69" s="148"/>
      <c r="H69" s="148"/>
      <c r="I69" s="148"/>
      <c r="J69" s="148"/>
    </row>
    <row r="70" spans="1:10" ht="18" thickBot="1">
      <c r="A70" s="397" t="s">
        <v>94</v>
      </c>
      <c r="B70" s="398"/>
      <c r="C70" s="398"/>
      <c r="D70" s="398"/>
      <c r="E70" s="398"/>
      <c r="F70" s="398"/>
      <c r="G70" s="398"/>
      <c r="H70" s="398"/>
      <c r="I70" s="399"/>
      <c r="J70" s="148"/>
    </row>
    <row r="71" spans="1:10" ht="15.75" thickBot="1">
      <c r="A71" s="278"/>
      <c r="B71" s="261" t="s">
        <v>13</v>
      </c>
      <c r="C71" s="400" t="s">
        <v>3</v>
      </c>
      <c r="D71" s="401"/>
      <c r="E71" s="402"/>
      <c r="F71" s="400" t="s">
        <v>4</v>
      </c>
      <c r="G71" s="401"/>
      <c r="H71" s="401"/>
      <c r="I71" s="403"/>
      <c r="J71" s="148"/>
    </row>
    <row r="72" spans="1:10" ht="15.75" thickBot="1">
      <c r="A72" s="279" t="s">
        <v>47</v>
      </c>
      <c r="B72" s="263">
        <v>10</v>
      </c>
      <c r="C72" s="264">
        <v>20</v>
      </c>
      <c r="D72" s="265">
        <v>30</v>
      </c>
      <c r="E72" s="266">
        <v>40</v>
      </c>
      <c r="F72" s="264">
        <v>20</v>
      </c>
      <c r="G72" s="265">
        <v>30</v>
      </c>
      <c r="H72" s="265">
        <v>40</v>
      </c>
      <c r="I72" s="267">
        <v>50</v>
      </c>
      <c r="J72" s="290" t="s">
        <v>62</v>
      </c>
    </row>
    <row r="73" spans="1:10" ht="15">
      <c r="A73" s="280" t="s">
        <v>5</v>
      </c>
      <c r="B73" s="246">
        <f>STDEV(B39,J39,R39,Z39,AH39,AP39,AX39,BF39,BN39,BV39)</f>
        <v>0</v>
      </c>
      <c r="C73" s="247">
        <f aca="true" t="shared" si="10" ref="C73:I73">STDEV(C39,K39,S39,AA39,AI39,AQ39,AY39,BG39,BO39,BW39)</f>
        <v>0</v>
      </c>
      <c r="D73" s="247">
        <f t="shared" si="10"/>
        <v>0</v>
      </c>
      <c r="E73" s="247">
        <f t="shared" si="10"/>
        <v>0</v>
      </c>
      <c r="F73" s="247">
        <f t="shared" si="10"/>
        <v>0</v>
      </c>
      <c r="G73" s="247">
        <f t="shared" si="10"/>
        <v>0</v>
      </c>
      <c r="H73" s="247">
        <f t="shared" si="10"/>
        <v>0</v>
      </c>
      <c r="I73" s="248">
        <f t="shared" si="10"/>
        <v>0</v>
      </c>
      <c r="J73" s="291">
        <f>SQRT(POWER(B73,2)+POWER(C73,2)+POWER(D73,2)+POWER(E73,2)+POWER(F73,2)+POWER(G73,2)+POWER(H73,2)+POWER(I73,2))</f>
        <v>0</v>
      </c>
    </row>
    <row r="74" spans="1:10" ht="15">
      <c r="A74" s="281" t="s">
        <v>6</v>
      </c>
      <c r="B74" s="246">
        <f aca="true" t="shared" si="11" ref="B74:B82">STDEV(B40,J40,R40,Z40,AH40,AP40,AX40,BF40,BN40,BV40)</f>
        <v>0</v>
      </c>
      <c r="C74" s="247">
        <f aca="true" t="shared" si="12" ref="C74:C83">STDEV(C40,K40,S40,AA40,AI40,AQ40,AY40,BG40,BO40,BW40)</f>
        <v>0</v>
      </c>
      <c r="D74" s="247">
        <f aca="true" t="shared" si="13" ref="D74:D83">STDEV(D40,L40,T40,AB40,AJ40,AR40,AZ40,BH40,BP40,BX40)</f>
        <v>0</v>
      </c>
      <c r="E74" s="247">
        <f aca="true" t="shared" si="14" ref="E74:E83">STDEV(E40,M40,U40,AC40,AK40,AS40,BA40,BI40,BQ40,BY40)</f>
        <v>0</v>
      </c>
      <c r="F74" s="247">
        <f aca="true" t="shared" si="15" ref="F74:F83">STDEV(F40,N40,V40,AD40,AL40,AT40,BB40,BJ40,BR40,BZ40)</f>
        <v>0</v>
      </c>
      <c r="G74" s="247">
        <f aca="true" t="shared" si="16" ref="G74:G83">STDEV(G40,O40,W40,AE40,AM40,AU40,BC40,BK40,BS40,CA40)</f>
        <v>0</v>
      </c>
      <c r="H74" s="247">
        <f aca="true" t="shared" si="17" ref="H74:H83">STDEV(H40,P40,X40,AF40,AN40,AV40,BD40,BL40,BT40,CB40)</f>
        <v>0</v>
      </c>
      <c r="I74" s="248">
        <f aca="true" t="shared" si="18" ref="I74:I83">STDEV(I40,Q40,Y40,AG40,AO40,AW40,BE40,BM40,BU40,CC40)</f>
        <v>0</v>
      </c>
      <c r="J74" s="291">
        <f aca="true" t="shared" si="19" ref="J74:J82">SQRT(POWER(B74,2)+POWER(C74,2)+POWER(D74,2)+POWER(E74,2)+POWER(F74,2)+POWER(G74,2)+POWER(H74,2)+POWER(I74,2))</f>
        <v>0</v>
      </c>
    </row>
    <row r="75" spans="1:10" ht="15">
      <c r="A75" s="281" t="s">
        <v>7</v>
      </c>
      <c r="B75" s="246">
        <f t="shared" si="11"/>
        <v>0</v>
      </c>
      <c r="C75" s="247">
        <f t="shared" si="12"/>
        <v>0</v>
      </c>
      <c r="D75" s="247">
        <f t="shared" si="13"/>
        <v>0</v>
      </c>
      <c r="E75" s="247">
        <f t="shared" si="14"/>
        <v>0</v>
      </c>
      <c r="F75" s="247">
        <f t="shared" si="15"/>
        <v>0</v>
      </c>
      <c r="G75" s="247">
        <f t="shared" si="16"/>
        <v>0</v>
      </c>
      <c r="H75" s="247">
        <f t="shared" si="17"/>
        <v>0</v>
      </c>
      <c r="I75" s="248">
        <f t="shared" si="18"/>
        <v>0</v>
      </c>
      <c r="J75" s="291">
        <f t="shared" si="19"/>
        <v>0</v>
      </c>
    </row>
    <row r="76" spans="1:10" ht="15">
      <c r="A76" s="282" t="s">
        <v>19</v>
      </c>
      <c r="B76" s="246">
        <f t="shared" si="11"/>
        <v>0</v>
      </c>
      <c r="C76" s="247">
        <f t="shared" si="12"/>
        <v>0</v>
      </c>
      <c r="D76" s="247">
        <f t="shared" si="13"/>
        <v>0</v>
      </c>
      <c r="E76" s="247">
        <f t="shared" si="14"/>
        <v>0</v>
      </c>
      <c r="F76" s="247">
        <f t="shared" si="15"/>
        <v>0</v>
      </c>
      <c r="G76" s="247">
        <f t="shared" si="16"/>
        <v>0</v>
      </c>
      <c r="H76" s="247">
        <f t="shared" si="17"/>
        <v>0</v>
      </c>
      <c r="I76" s="248">
        <f t="shared" si="18"/>
        <v>0</v>
      </c>
      <c r="J76" s="291">
        <f t="shared" si="19"/>
        <v>0</v>
      </c>
    </row>
    <row r="77" spans="1:10" ht="15">
      <c r="A77" s="283"/>
      <c r="B77" s="249"/>
      <c r="C77" s="250"/>
      <c r="D77" s="250"/>
      <c r="E77" s="250"/>
      <c r="F77" s="250"/>
      <c r="G77" s="250"/>
      <c r="H77" s="250"/>
      <c r="I77" s="251"/>
      <c r="J77" s="291"/>
    </row>
    <row r="78" spans="1:10" ht="15">
      <c r="A78" s="284" t="s">
        <v>8</v>
      </c>
      <c r="B78" s="272">
        <f t="shared" si="11"/>
        <v>0</v>
      </c>
      <c r="C78" s="273">
        <f t="shared" si="12"/>
        <v>0</v>
      </c>
      <c r="D78" s="273">
        <f t="shared" si="13"/>
        <v>0</v>
      </c>
      <c r="E78" s="273">
        <f t="shared" si="14"/>
        <v>0</v>
      </c>
      <c r="F78" s="273">
        <f t="shared" si="15"/>
        <v>0</v>
      </c>
      <c r="G78" s="273">
        <f t="shared" si="16"/>
        <v>0</v>
      </c>
      <c r="H78" s="273">
        <f t="shared" si="17"/>
        <v>0</v>
      </c>
      <c r="I78" s="274">
        <f t="shared" si="18"/>
        <v>0</v>
      </c>
      <c r="J78" s="291">
        <f t="shared" si="19"/>
        <v>0</v>
      </c>
    </row>
    <row r="79" spans="1:10" ht="15">
      <c r="A79" s="281" t="s">
        <v>9</v>
      </c>
      <c r="B79" s="246">
        <f t="shared" si="11"/>
        <v>0</v>
      </c>
      <c r="C79" s="247">
        <f t="shared" si="12"/>
        <v>0</v>
      </c>
      <c r="D79" s="247">
        <f t="shared" si="13"/>
        <v>0</v>
      </c>
      <c r="E79" s="247">
        <f t="shared" si="14"/>
        <v>0</v>
      </c>
      <c r="F79" s="247">
        <f t="shared" si="15"/>
        <v>0</v>
      </c>
      <c r="G79" s="247">
        <f t="shared" si="16"/>
        <v>0</v>
      </c>
      <c r="H79" s="247">
        <f t="shared" si="17"/>
        <v>0</v>
      </c>
      <c r="I79" s="248">
        <f t="shared" si="18"/>
        <v>0</v>
      </c>
      <c r="J79" s="291">
        <f t="shared" si="19"/>
        <v>0</v>
      </c>
    </row>
    <row r="80" spans="1:10" ht="15">
      <c r="A80" s="281" t="s">
        <v>10</v>
      </c>
      <c r="B80" s="246">
        <f t="shared" si="11"/>
        <v>0</v>
      </c>
      <c r="C80" s="247">
        <f t="shared" si="12"/>
        <v>0</v>
      </c>
      <c r="D80" s="247">
        <f t="shared" si="13"/>
        <v>0</v>
      </c>
      <c r="E80" s="247">
        <f t="shared" si="14"/>
        <v>0</v>
      </c>
      <c r="F80" s="247">
        <f t="shared" si="15"/>
        <v>0</v>
      </c>
      <c r="G80" s="247">
        <f t="shared" si="16"/>
        <v>0</v>
      </c>
      <c r="H80" s="247">
        <f t="shared" si="17"/>
        <v>0</v>
      </c>
      <c r="I80" s="248">
        <f t="shared" si="18"/>
        <v>0</v>
      </c>
      <c r="J80" s="291">
        <f t="shared" si="19"/>
        <v>0</v>
      </c>
    </row>
    <row r="81" spans="1:10" ht="15">
      <c r="A81" s="281" t="s">
        <v>11</v>
      </c>
      <c r="B81" s="246">
        <f t="shared" si="11"/>
        <v>0</v>
      </c>
      <c r="C81" s="247">
        <f t="shared" si="12"/>
        <v>0</v>
      </c>
      <c r="D81" s="247">
        <f t="shared" si="13"/>
        <v>0</v>
      </c>
      <c r="E81" s="247">
        <f t="shared" si="14"/>
        <v>0</v>
      </c>
      <c r="F81" s="247">
        <f t="shared" si="15"/>
        <v>0</v>
      </c>
      <c r="G81" s="247">
        <f t="shared" si="16"/>
        <v>0</v>
      </c>
      <c r="H81" s="247">
        <f t="shared" si="17"/>
        <v>0</v>
      </c>
      <c r="I81" s="248">
        <f t="shared" si="18"/>
        <v>0</v>
      </c>
      <c r="J81" s="291">
        <f t="shared" si="19"/>
        <v>0</v>
      </c>
    </row>
    <row r="82" spans="1:10" ht="15.75" thickBot="1">
      <c r="A82" s="285" t="s">
        <v>12</v>
      </c>
      <c r="B82" s="252">
        <f t="shared" si="11"/>
        <v>0</v>
      </c>
      <c r="C82" s="253">
        <f t="shared" si="12"/>
        <v>0</v>
      </c>
      <c r="D82" s="253">
        <f t="shared" si="13"/>
        <v>0</v>
      </c>
      <c r="E82" s="253">
        <f t="shared" si="14"/>
        <v>0</v>
      </c>
      <c r="F82" s="253">
        <f t="shared" si="15"/>
        <v>0</v>
      </c>
      <c r="G82" s="253">
        <f t="shared" si="16"/>
        <v>0</v>
      </c>
      <c r="H82" s="253">
        <f t="shared" si="17"/>
        <v>0</v>
      </c>
      <c r="I82" s="254">
        <f t="shared" si="18"/>
        <v>0</v>
      </c>
      <c r="J82" s="291">
        <f t="shared" si="19"/>
        <v>0</v>
      </c>
    </row>
    <row r="83" spans="1:10" ht="15.75" thickBot="1">
      <c r="A83" s="276" t="s">
        <v>63</v>
      </c>
      <c r="B83" s="277">
        <f>STDEV(B49,J49,R49,Z49,AH49,AP49,AX49,BF49,BN49,BV49)</f>
        <v>0</v>
      </c>
      <c r="C83" s="277">
        <f t="shared" si="12"/>
        <v>0</v>
      </c>
      <c r="D83" s="277">
        <f t="shared" si="13"/>
        <v>0</v>
      </c>
      <c r="E83" s="277">
        <f t="shared" si="14"/>
        <v>0</v>
      </c>
      <c r="F83" s="277">
        <f t="shared" si="15"/>
        <v>0</v>
      </c>
      <c r="G83" s="277">
        <f t="shared" si="16"/>
        <v>0</v>
      </c>
      <c r="H83" s="277">
        <f t="shared" si="17"/>
        <v>0</v>
      </c>
      <c r="I83" s="277">
        <f t="shared" si="18"/>
        <v>0</v>
      </c>
      <c r="J83" s="292">
        <f>STDEV(B50,J50,R50,Z50,AH50,AP50,AX50,BF50,BN50,BV50)</f>
        <v>0</v>
      </c>
    </row>
  </sheetData>
  <sheetProtection password="C66F" sheet="1"/>
  <mergeCells count="52">
    <mergeCell ref="A6:I6"/>
    <mergeCell ref="C7:E7"/>
    <mergeCell ref="F7:I7"/>
    <mergeCell ref="A21:I21"/>
    <mergeCell ref="Z36:AG36"/>
    <mergeCell ref="AH36:AO36"/>
    <mergeCell ref="AP36:AW36"/>
    <mergeCell ref="AX36:BE36"/>
    <mergeCell ref="C22:E22"/>
    <mergeCell ref="F22:I22"/>
    <mergeCell ref="B36:I36"/>
    <mergeCell ref="BF36:BM36"/>
    <mergeCell ref="BN36:BU36"/>
    <mergeCell ref="BV36:CC36"/>
    <mergeCell ref="K37:M37"/>
    <mergeCell ref="N37:Q37"/>
    <mergeCell ref="S37:U37"/>
    <mergeCell ref="V37:Y37"/>
    <mergeCell ref="AA37:AC37"/>
    <mergeCell ref="J36:Q36"/>
    <mergeCell ref="R36:Y36"/>
    <mergeCell ref="BW37:BY37"/>
    <mergeCell ref="AD37:AG37"/>
    <mergeCell ref="AI37:AK37"/>
    <mergeCell ref="AL37:AO37"/>
    <mergeCell ref="AQ37:AS37"/>
    <mergeCell ref="AT37:AW37"/>
    <mergeCell ref="AY37:BA37"/>
    <mergeCell ref="B50:I50"/>
    <mergeCell ref="J50:Q50"/>
    <mergeCell ref="R50:Y50"/>
    <mergeCell ref="Z50:AG50"/>
    <mergeCell ref="AH50:AO50"/>
    <mergeCell ref="BB37:BE37"/>
    <mergeCell ref="C37:E37"/>
    <mergeCell ref="F37:I37"/>
    <mergeCell ref="AP50:AW50"/>
    <mergeCell ref="AX50:BE50"/>
    <mergeCell ref="BF50:BM50"/>
    <mergeCell ref="BN50:BU50"/>
    <mergeCell ref="BV50:CC50"/>
    <mergeCell ref="BZ37:CC37"/>
    <mergeCell ref="BG37:BI37"/>
    <mergeCell ref="BJ37:BM37"/>
    <mergeCell ref="BO37:BQ37"/>
    <mergeCell ref="BR37:BU37"/>
    <mergeCell ref="A54:I54"/>
    <mergeCell ref="C55:E55"/>
    <mergeCell ref="F55:I55"/>
    <mergeCell ref="A70:I70"/>
    <mergeCell ref="C71:E71"/>
    <mergeCell ref="F71:I71"/>
  </mergeCells>
  <printOptions/>
  <pageMargins left="0.3937007874015748" right="0.3937007874015748"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34"/>
  <sheetViews>
    <sheetView tabSelected="1" zoomScalePageLayoutView="0" workbookViewId="0" topLeftCell="A1">
      <selection activeCell="C33" sqref="C33:D33"/>
    </sheetView>
  </sheetViews>
  <sheetFormatPr defaultColWidth="9.140625" defaultRowHeight="15"/>
  <cols>
    <col min="1" max="6" width="15.7109375" style="0" customWidth="1"/>
    <col min="7" max="9" width="14.28125" style="0" customWidth="1"/>
    <col min="10" max="10" width="24.8515625" style="0" bestFit="1" customWidth="1"/>
  </cols>
  <sheetData>
    <row r="1" spans="1:6" ht="19.5" thickBot="1">
      <c r="A1" s="439" t="s">
        <v>98</v>
      </c>
      <c r="B1" s="440"/>
      <c r="C1" s="440"/>
      <c r="D1" s="440"/>
      <c r="E1" s="440"/>
      <c r="F1" s="441"/>
    </row>
    <row r="2" spans="1:6" ht="18.75">
      <c r="A2" s="229"/>
      <c r="B2" s="230"/>
      <c r="C2" s="230"/>
      <c r="D2" s="230"/>
      <c r="E2" s="230"/>
      <c r="F2" s="231"/>
    </row>
    <row r="3" spans="1:6" ht="18.75">
      <c r="A3" s="229"/>
      <c r="B3" s="230"/>
      <c r="C3" s="230"/>
      <c r="D3" s="230"/>
      <c r="E3" s="230"/>
      <c r="F3" s="231"/>
    </row>
    <row r="4" spans="1:6" ht="18.75">
      <c r="A4" s="442">
        <f>'Site Description'!B16</f>
        <v>0</v>
      </c>
      <c r="B4" s="443"/>
      <c r="C4" s="443">
        <f>'Site Description'!B18</f>
        <v>0</v>
      </c>
      <c r="D4" s="443"/>
      <c r="E4" s="444">
        <f>'Site Description'!G16</f>
        <v>0</v>
      </c>
      <c r="F4" s="445"/>
    </row>
    <row r="5" spans="1:6" ht="15">
      <c r="A5" s="232"/>
      <c r="B5" s="233"/>
      <c r="C5" s="233"/>
      <c r="D5" s="233"/>
      <c r="E5" s="233"/>
      <c r="F5" s="234"/>
    </row>
    <row r="6" spans="1:6" ht="15.75" thickBot="1">
      <c r="A6" s="232"/>
      <c r="B6" s="233"/>
      <c r="C6" s="233"/>
      <c r="D6" s="233"/>
      <c r="E6" s="233"/>
      <c r="F6" s="234"/>
    </row>
    <row r="7" spans="1:6" s="148" customFormat="1" ht="22.5" thickBot="1">
      <c r="A7" s="417" t="s">
        <v>88</v>
      </c>
      <c r="B7" s="418"/>
      <c r="C7" s="418"/>
      <c r="D7" s="418"/>
      <c r="E7" s="418"/>
      <c r="F7" s="419"/>
    </row>
    <row r="8" spans="1:6" s="148" customFormat="1" ht="15.75" thickBot="1">
      <c r="A8" s="235"/>
      <c r="B8" s="236"/>
      <c r="C8" s="433" t="s">
        <v>96</v>
      </c>
      <c r="D8" s="434"/>
      <c r="E8" s="446" t="s">
        <v>95</v>
      </c>
      <c r="F8" s="447"/>
    </row>
    <row r="9" spans="1:6" s="148" customFormat="1" ht="15">
      <c r="A9" s="422" t="s">
        <v>30</v>
      </c>
      <c r="B9" s="423"/>
      <c r="C9" s="424">
        <f>'Bioerosion Rates'!J57/1000</f>
        <v>0</v>
      </c>
      <c r="D9" s="425"/>
      <c r="E9" s="420">
        <f>'Bioerosion Rates'!J73/1000</f>
        <v>0</v>
      </c>
      <c r="F9" s="421"/>
    </row>
    <row r="10" spans="1:6" s="148" customFormat="1" ht="15">
      <c r="A10" s="422" t="s">
        <v>31</v>
      </c>
      <c r="B10" s="423"/>
      <c r="C10" s="424">
        <f>'Bioerosion Rates'!J58/1000</f>
        <v>0</v>
      </c>
      <c r="D10" s="425"/>
      <c r="E10" s="415">
        <f>'Bioerosion Rates'!J74/1000</f>
        <v>0</v>
      </c>
      <c r="F10" s="416"/>
    </row>
    <row r="11" spans="1:6" s="148" customFormat="1" ht="15">
      <c r="A11" s="422" t="s">
        <v>32</v>
      </c>
      <c r="B11" s="423"/>
      <c r="C11" s="424">
        <f>'Bioerosion Rates'!J59/1000</f>
        <v>0</v>
      </c>
      <c r="D11" s="425"/>
      <c r="E11" s="415">
        <f>'Bioerosion Rates'!J75/1000</f>
        <v>0</v>
      </c>
      <c r="F11" s="416"/>
    </row>
    <row r="12" spans="1:6" s="148" customFormat="1" ht="15">
      <c r="A12" s="430" t="s">
        <v>86</v>
      </c>
      <c r="B12" s="423"/>
      <c r="C12" s="424">
        <f>'Bioerosion Rates'!J60/1000</f>
        <v>0</v>
      </c>
      <c r="D12" s="425"/>
      <c r="E12" s="415">
        <f>'Bioerosion Rates'!J76/1000</f>
        <v>0</v>
      </c>
      <c r="F12" s="416"/>
    </row>
    <row r="13" spans="1:6" s="148" customFormat="1" ht="15">
      <c r="A13" s="426"/>
      <c r="B13" s="427"/>
      <c r="C13" s="424"/>
      <c r="D13" s="425"/>
      <c r="E13" s="415"/>
      <c r="F13" s="416"/>
    </row>
    <row r="14" spans="1:6" s="148" customFormat="1" ht="15">
      <c r="A14" s="422" t="s">
        <v>37</v>
      </c>
      <c r="B14" s="423"/>
      <c r="C14" s="424">
        <f>'Bioerosion Rates'!J62/1000</f>
        <v>0</v>
      </c>
      <c r="D14" s="425"/>
      <c r="E14" s="415">
        <f>'Bioerosion Rates'!J78/1000</f>
        <v>0</v>
      </c>
      <c r="F14" s="416"/>
    </row>
    <row r="15" spans="1:6" s="148" customFormat="1" ht="15">
      <c r="A15" s="422" t="s">
        <v>38</v>
      </c>
      <c r="B15" s="423"/>
      <c r="C15" s="424">
        <f>'Bioerosion Rates'!J63/1000</f>
        <v>0</v>
      </c>
      <c r="D15" s="425"/>
      <c r="E15" s="415">
        <f>'Bioerosion Rates'!J79/1000</f>
        <v>0</v>
      </c>
      <c r="F15" s="416"/>
    </row>
    <row r="16" spans="1:6" s="148" customFormat="1" ht="15">
      <c r="A16" s="422" t="s">
        <v>39</v>
      </c>
      <c r="B16" s="423"/>
      <c r="C16" s="424">
        <f>'Bioerosion Rates'!J64/1000</f>
        <v>0</v>
      </c>
      <c r="D16" s="425"/>
      <c r="E16" s="415">
        <f>'Bioerosion Rates'!J80/1000</f>
        <v>0</v>
      </c>
      <c r="F16" s="416"/>
    </row>
    <row r="17" spans="1:6" s="148" customFormat="1" ht="15">
      <c r="A17" s="422" t="s">
        <v>40</v>
      </c>
      <c r="B17" s="423"/>
      <c r="C17" s="424">
        <f>'Bioerosion Rates'!J65/1000</f>
        <v>0</v>
      </c>
      <c r="D17" s="425"/>
      <c r="E17" s="415">
        <f>'Bioerosion Rates'!J81/1000</f>
        <v>0</v>
      </c>
      <c r="F17" s="416"/>
    </row>
    <row r="18" spans="1:6" ht="15.75" thickBot="1">
      <c r="A18" s="430" t="s">
        <v>87</v>
      </c>
      <c r="B18" s="423"/>
      <c r="C18" s="424">
        <f>'Bioerosion Rates'!J66/1000</f>
        <v>0</v>
      </c>
      <c r="D18" s="425"/>
      <c r="E18" s="428">
        <f>'Bioerosion Rates'!J82/1000</f>
        <v>0</v>
      </c>
      <c r="F18" s="429"/>
    </row>
    <row r="19" spans="1:6" ht="19.5" thickBot="1">
      <c r="A19" s="417" t="s">
        <v>63</v>
      </c>
      <c r="B19" s="419"/>
      <c r="C19" s="435">
        <f>'Bioerosion Rates'!J67/1000</f>
        <v>0</v>
      </c>
      <c r="D19" s="436"/>
      <c r="E19" s="431">
        <f>'Bioerosion Rates'!J83/1000</f>
        <v>0</v>
      </c>
      <c r="F19" s="432"/>
    </row>
    <row r="20" spans="1:6" ht="19.5" thickBot="1">
      <c r="A20" s="237"/>
      <c r="B20" s="237"/>
      <c r="C20" s="238"/>
      <c r="D20" s="239"/>
      <c r="E20" s="240"/>
      <c r="F20" s="240"/>
    </row>
    <row r="21" spans="1:6" ht="21.75" thickBot="1">
      <c r="A21" s="417" t="s">
        <v>103</v>
      </c>
      <c r="B21" s="449"/>
      <c r="C21" s="449"/>
      <c r="D21" s="449"/>
      <c r="E21" s="449"/>
      <c r="F21" s="436"/>
    </row>
    <row r="22" spans="1:10" ht="15.75" thickBot="1">
      <c r="A22" s="232"/>
      <c r="B22" s="233"/>
      <c r="C22" s="452" t="s">
        <v>96</v>
      </c>
      <c r="D22" s="453"/>
      <c r="E22" s="454" t="s">
        <v>95</v>
      </c>
      <c r="F22" s="455"/>
      <c r="J22" s="1"/>
    </row>
    <row r="23" spans="1:10" ht="15">
      <c r="A23" s="422" t="s">
        <v>30</v>
      </c>
      <c r="B23" s="423"/>
      <c r="C23" s="450">
        <f>'Parrotfish Abundance'!T23</f>
        <v>0</v>
      </c>
      <c r="D23" s="451"/>
      <c r="E23" s="450">
        <f>'Parrotfish Abundance'!T39</f>
        <v>0</v>
      </c>
      <c r="F23" s="451"/>
      <c r="J23" s="1"/>
    </row>
    <row r="24" spans="1:10" ht="15">
      <c r="A24" s="422" t="s">
        <v>31</v>
      </c>
      <c r="B24" s="423"/>
      <c r="C24" s="437">
        <f>'Parrotfish Abundance'!T24</f>
        <v>0</v>
      </c>
      <c r="D24" s="438"/>
      <c r="E24" s="437">
        <f>'Parrotfish Abundance'!T40</f>
        <v>0</v>
      </c>
      <c r="F24" s="438"/>
      <c r="I24" s="148"/>
      <c r="J24" s="1"/>
    </row>
    <row r="25" spans="1:10" ht="15">
      <c r="A25" s="422" t="s">
        <v>32</v>
      </c>
      <c r="B25" s="423"/>
      <c r="C25" s="437">
        <f>'Parrotfish Abundance'!T25</f>
        <v>0</v>
      </c>
      <c r="D25" s="438"/>
      <c r="E25" s="437">
        <f>'Parrotfish Abundance'!T41</f>
        <v>0</v>
      </c>
      <c r="F25" s="438"/>
      <c r="J25" s="1"/>
    </row>
    <row r="26" spans="1:10" ht="15">
      <c r="A26" s="430" t="s">
        <v>86</v>
      </c>
      <c r="B26" s="448"/>
      <c r="C26" s="437">
        <f>'Parrotfish Abundance'!T26</f>
        <v>0</v>
      </c>
      <c r="D26" s="438"/>
      <c r="E26" s="437">
        <f>'Parrotfish Abundance'!T42</f>
        <v>0</v>
      </c>
      <c r="F26" s="438"/>
      <c r="J26" s="1"/>
    </row>
    <row r="27" spans="1:6" ht="15">
      <c r="A27" s="241"/>
      <c r="B27" s="242"/>
      <c r="C27" s="243"/>
      <c r="D27" s="244"/>
      <c r="E27" s="245"/>
      <c r="F27" s="244"/>
    </row>
    <row r="28" spans="1:6" ht="15">
      <c r="A28" s="422" t="s">
        <v>37</v>
      </c>
      <c r="B28" s="423"/>
      <c r="C28" s="437">
        <f>'Parrotfish Abundance'!T28</f>
        <v>0</v>
      </c>
      <c r="D28" s="438"/>
      <c r="E28" s="437">
        <f>'Parrotfish Abundance'!T44</f>
        <v>0</v>
      </c>
      <c r="F28" s="438"/>
    </row>
    <row r="29" spans="1:6" ht="15">
      <c r="A29" s="422" t="s">
        <v>38</v>
      </c>
      <c r="B29" s="423"/>
      <c r="C29" s="437">
        <f>'Parrotfish Abundance'!T29</f>
        <v>0</v>
      </c>
      <c r="D29" s="438"/>
      <c r="E29" s="437">
        <f>'Parrotfish Abundance'!T45</f>
        <v>0</v>
      </c>
      <c r="F29" s="438"/>
    </row>
    <row r="30" spans="1:6" ht="15">
      <c r="A30" s="422" t="s">
        <v>39</v>
      </c>
      <c r="B30" s="423"/>
      <c r="C30" s="437">
        <f>'Parrotfish Abundance'!T30</f>
        <v>0</v>
      </c>
      <c r="D30" s="438"/>
      <c r="E30" s="437">
        <f>'Parrotfish Abundance'!T46</f>
        <v>0</v>
      </c>
      <c r="F30" s="438"/>
    </row>
    <row r="31" spans="1:6" ht="15">
      <c r="A31" s="422" t="s">
        <v>40</v>
      </c>
      <c r="B31" s="423"/>
      <c r="C31" s="437">
        <f>'Parrotfish Abundance'!T31</f>
        <v>0</v>
      </c>
      <c r="D31" s="438"/>
      <c r="E31" s="437">
        <f>'Parrotfish Abundance'!T47</f>
        <v>0</v>
      </c>
      <c r="F31" s="438"/>
    </row>
    <row r="32" spans="1:6" ht="15.75" thickBot="1">
      <c r="A32" s="452" t="s">
        <v>87</v>
      </c>
      <c r="B32" s="453"/>
      <c r="C32" s="456">
        <f>'Parrotfish Abundance'!T32</f>
        <v>0</v>
      </c>
      <c r="D32" s="457"/>
      <c r="E32" s="456">
        <f>'Parrotfish Abundance'!T48</f>
        <v>0</v>
      </c>
      <c r="F32" s="457"/>
    </row>
    <row r="33" spans="1:6" ht="19.5" thickBot="1">
      <c r="A33" s="417" t="s">
        <v>104</v>
      </c>
      <c r="B33" s="419"/>
      <c r="C33" s="435">
        <f>SUM(C23:D32)</f>
        <v>0</v>
      </c>
      <c r="D33" s="436"/>
      <c r="E33" s="458">
        <f>'Parrotfish Abundance'!T49</f>
        <v>0</v>
      </c>
      <c r="F33" s="459"/>
    </row>
    <row r="34" ht="15">
      <c r="I34" s="143"/>
    </row>
  </sheetData>
  <sheetProtection password="C66F" sheet="1"/>
  <mergeCells count="73">
    <mergeCell ref="E31:F31"/>
    <mergeCell ref="E32:F32"/>
    <mergeCell ref="A33:B33"/>
    <mergeCell ref="C33:D33"/>
    <mergeCell ref="E33:F33"/>
    <mergeCell ref="A32:B32"/>
    <mergeCell ref="C32:D32"/>
    <mergeCell ref="C22:D22"/>
    <mergeCell ref="E22:F22"/>
    <mergeCell ref="C23:D23"/>
    <mergeCell ref="C24:D24"/>
    <mergeCell ref="C25:D25"/>
    <mergeCell ref="C26:D26"/>
    <mergeCell ref="E26:F26"/>
    <mergeCell ref="C28:D28"/>
    <mergeCell ref="C29:D29"/>
    <mergeCell ref="C30:D30"/>
    <mergeCell ref="A29:B29"/>
    <mergeCell ref="A30:B30"/>
    <mergeCell ref="A31:B31"/>
    <mergeCell ref="A24:B24"/>
    <mergeCell ref="A25:B25"/>
    <mergeCell ref="A26:B26"/>
    <mergeCell ref="A28:B28"/>
    <mergeCell ref="C31:D31"/>
    <mergeCell ref="A21:F21"/>
    <mergeCell ref="A23:B23"/>
    <mergeCell ref="E23:F23"/>
    <mergeCell ref="E24:F24"/>
    <mergeCell ref="E25:F25"/>
    <mergeCell ref="E28:F28"/>
    <mergeCell ref="E29:F29"/>
    <mergeCell ref="E30:F30"/>
    <mergeCell ref="C16:D16"/>
    <mergeCell ref="A1:F1"/>
    <mergeCell ref="A4:B4"/>
    <mergeCell ref="C4:D4"/>
    <mergeCell ref="E4:F4"/>
    <mergeCell ref="A16:B16"/>
    <mergeCell ref="E8:F8"/>
    <mergeCell ref="A18:B18"/>
    <mergeCell ref="A19:B19"/>
    <mergeCell ref="C17:D17"/>
    <mergeCell ref="C18:D18"/>
    <mergeCell ref="C19:D19"/>
    <mergeCell ref="A17:B17"/>
    <mergeCell ref="E19:F19"/>
    <mergeCell ref="E12:F12"/>
    <mergeCell ref="C8:D8"/>
    <mergeCell ref="C12:D12"/>
    <mergeCell ref="E15:F15"/>
    <mergeCell ref="E14:F14"/>
    <mergeCell ref="C15:D15"/>
    <mergeCell ref="C9:D9"/>
    <mergeCell ref="C10:D10"/>
    <mergeCell ref="C13:D13"/>
    <mergeCell ref="E17:F17"/>
    <mergeCell ref="C11:D11"/>
    <mergeCell ref="A13:B13"/>
    <mergeCell ref="A9:B9"/>
    <mergeCell ref="A10:B10"/>
    <mergeCell ref="E18:F18"/>
    <mergeCell ref="A11:B11"/>
    <mergeCell ref="A12:B12"/>
    <mergeCell ref="A15:B15"/>
    <mergeCell ref="C14:D14"/>
    <mergeCell ref="E13:F13"/>
    <mergeCell ref="A7:F7"/>
    <mergeCell ref="E9:F9"/>
    <mergeCell ref="E10:F10"/>
    <mergeCell ref="E11:F11"/>
    <mergeCell ref="E16:F16"/>
    <mergeCell ref="A14:B14"/>
  </mergeCells>
  <printOptions/>
  <pageMargins left="0.35433070866141736" right="0.35433070866141736"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MMU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mmu-user</dc:creator>
  <cp:keywords/>
  <dc:description/>
  <cp:lastModifiedBy>Chris</cp:lastModifiedBy>
  <cp:lastPrinted>2011-07-20T13:17:21Z</cp:lastPrinted>
  <dcterms:created xsi:type="dcterms:W3CDTF">2010-07-09T14:24:44Z</dcterms:created>
  <dcterms:modified xsi:type="dcterms:W3CDTF">2011-12-05T15:51:22Z</dcterms:modified>
  <cp:category/>
  <cp:version/>
  <cp:contentType/>
  <cp:contentStatus/>
</cp:coreProperties>
</file>