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513\Downloads\"/>
    </mc:Choice>
  </mc:AlternateContent>
  <xr:revisionPtr revIDLastSave="0" documentId="8_{29E3EE22-20D3-4A20-A2B4-78A1B513C8CF}" xr6:coauthVersionLast="47" xr6:coauthVersionMax="47" xr10:uidLastSave="{00000000-0000-0000-0000-000000000000}"/>
  <bookViews>
    <workbookView xWindow="47880" yWindow="660" windowWidth="19440" windowHeight="14880" xr2:uid="{00000000-000D-0000-FFFF-FFFF00000000}"/>
  </bookViews>
  <sheets>
    <sheet name="Rates" sheetId="1" r:id="rId1"/>
    <sheet name="Sheet2" sheetId="2" r:id="rId2"/>
  </sheets>
  <definedNames>
    <definedName name="_xlnm._FilterDatabase" localSheetId="0" hidden="1">Rates!$A$5:$F$5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F17" i="1" s="1"/>
  <c r="D17" i="1" l="1"/>
  <c r="E53" i="1" l="1"/>
  <c r="F53" i="1" s="1"/>
  <c r="E52" i="1"/>
  <c r="F52" i="1" s="1"/>
  <c r="E51" i="1"/>
  <c r="F51" i="1" s="1"/>
  <c r="E19" i="1"/>
  <c r="F19" i="1" s="1"/>
  <c r="E13" i="1"/>
  <c r="E14" i="1"/>
  <c r="E15" i="1"/>
  <c r="E16" i="1"/>
  <c r="F16" i="1" s="1"/>
  <c r="E11" i="1"/>
  <c r="E12" i="1"/>
  <c r="E9" i="1"/>
  <c r="E10" i="1"/>
  <c r="C47" i="1"/>
  <c r="E47" i="1" s="1"/>
  <c r="C50" i="1"/>
  <c r="E50" i="1" s="1"/>
  <c r="C49" i="1"/>
  <c r="E49" i="1" s="1"/>
  <c r="C56" i="1"/>
  <c r="C60" i="1" s="1"/>
  <c r="E59" i="1"/>
  <c r="F59" i="1" s="1"/>
  <c r="E55" i="1"/>
  <c r="E56" i="1" s="1"/>
  <c r="F56" i="1" s="1"/>
  <c r="E7" i="1"/>
  <c r="E8" i="1"/>
  <c r="E18" i="1"/>
  <c r="E20" i="1"/>
  <c r="E21" i="1"/>
  <c r="E22" i="1"/>
  <c r="E23" i="1"/>
  <c r="F23" i="1" s="1"/>
  <c r="E24" i="1"/>
  <c r="E25" i="1"/>
  <c r="F25" i="1" s="1"/>
  <c r="D25" i="1" s="1"/>
  <c r="E26" i="1"/>
  <c r="E27" i="1"/>
  <c r="F27" i="1" s="1"/>
  <c r="D27" i="1" s="1"/>
  <c r="E28" i="1"/>
  <c r="F28" i="1" s="1"/>
  <c r="E29" i="1"/>
  <c r="F29" i="1" s="1"/>
  <c r="D29" i="1" s="1"/>
  <c r="E30" i="1"/>
  <c r="E31" i="1"/>
  <c r="F31" i="1" s="1"/>
  <c r="E32" i="1"/>
  <c r="F32" i="1" s="1"/>
  <c r="D32" i="1" s="1"/>
  <c r="E33" i="1"/>
  <c r="E34" i="1"/>
  <c r="E35" i="1"/>
  <c r="F35" i="1" s="1"/>
  <c r="E36" i="1"/>
  <c r="F36" i="1" s="1"/>
  <c r="D36" i="1" s="1"/>
  <c r="E37" i="1"/>
  <c r="E38" i="1"/>
  <c r="F38" i="1" s="1"/>
  <c r="D38" i="1" s="1"/>
  <c r="E39" i="1"/>
  <c r="F39" i="1" s="1"/>
  <c r="E40" i="1"/>
  <c r="F40" i="1" s="1"/>
  <c r="D40" i="1" s="1"/>
  <c r="E41" i="1"/>
  <c r="F41" i="1" s="1"/>
  <c r="E42" i="1"/>
  <c r="F42" i="1" s="1"/>
  <c r="D42" i="1" s="1"/>
  <c r="E43" i="1"/>
  <c r="F43" i="1" s="1"/>
  <c r="E44" i="1"/>
  <c r="F44" i="1" s="1"/>
  <c r="D44" i="1" s="1"/>
  <c r="E45" i="1"/>
  <c r="F45" i="1" s="1"/>
  <c r="D45" i="1" s="1"/>
  <c r="E46" i="1"/>
  <c r="F46" i="1" s="1"/>
  <c r="D46" i="1" s="1"/>
  <c r="B17" i="1"/>
  <c r="B18" i="1" s="1"/>
  <c r="B20" i="1"/>
  <c r="B21" i="1" s="1"/>
  <c r="B22" i="1" s="1"/>
  <c r="B23" i="1" s="1"/>
  <c r="B24" i="1" s="1"/>
  <c r="B25" i="1" s="1"/>
  <c r="B27" i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D53" i="1" l="1"/>
  <c r="D52" i="1"/>
  <c r="D51" i="1"/>
  <c r="F18" i="1"/>
  <c r="F8" i="1"/>
  <c r="D8" i="1" s="1"/>
  <c r="F7" i="1"/>
  <c r="D7" i="1" s="1"/>
  <c r="F10" i="1"/>
  <c r="D10" i="1" s="1"/>
  <c r="F9" i="1"/>
  <c r="D9" i="1" s="1"/>
  <c r="F12" i="1"/>
  <c r="D12" i="1" s="1"/>
  <c r="F11" i="1"/>
  <c r="D11" i="1" s="1"/>
  <c r="F15" i="1"/>
  <c r="D15" i="1" s="1"/>
  <c r="F14" i="1"/>
  <c r="D14" i="1" s="1"/>
  <c r="F13" i="1"/>
  <c r="D13" i="1" s="1"/>
  <c r="C48" i="1"/>
  <c r="E48" i="1" s="1"/>
  <c r="F48" i="1" s="1"/>
  <c r="D39" i="1"/>
  <c r="D41" i="1"/>
  <c r="D23" i="1"/>
  <c r="F21" i="1"/>
  <c r="D21" i="1" s="1"/>
  <c r="F20" i="1"/>
  <c r="D20" i="1" s="1"/>
  <c r="F37" i="1"/>
  <c r="D37" i="1" s="1"/>
  <c r="D35" i="1"/>
  <c r="F34" i="1"/>
  <c r="D34" i="1" s="1"/>
  <c r="F33" i="1"/>
  <c r="D31" i="1"/>
  <c r="F30" i="1"/>
  <c r="D30" i="1" s="1"/>
  <c r="F26" i="1"/>
  <c r="D26" i="1" s="1"/>
  <c r="F24" i="1"/>
  <c r="F22" i="1"/>
  <c r="D19" i="1"/>
  <c r="F55" i="1"/>
  <c r="F49" i="1"/>
  <c r="D49" i="1" s="1"/>
  <c r="F47" i="1"/>
  <c r="D47" i="1" s="1"/>
  <c r="D56" i="1"/>
  <c r="E60" i="1"/>
  <c r="D59" i="1"/>
  <c r="F50" i="1"/>
  <c r="D28" i="1"/>
  <c r="D43" i="1"/>
  <c r="D18" i="1" l="1"/>
  <c r="D16" i="1"/>
  <c r="D22" i="1"/>
  <c r="D24" i="1"/>
  <c r="D33" i="1"/>
  <c r="D55" i="1"/>
  <c r="D50" i="1"/>
  <c r="F60" i="1"/>
  <c r="D48" i="1"/>
  <c r="D60" i="1" l="1"/>
</calcChain>
</file>

<file path=xl/sharedStrings.xml><?xml version="1.0" encoding="utf-8"?>
<sst xmlns="http://schemas.openxmlformats.org/spreadsheetml/2006/main" count="57" uniqueCount="45">
  <si>
    <t>Temporary Worker Rates</t>
  </si>
  <si>
    <t>Scale Point</t>
  </si>
  <si>
    <t>Annual Salary</t>
  </si>
  <si>
    <t>Rate to Temp inc of Holiday</t>
  </si>
  <si>
    <t>Basic Rate to Temp per hr</t>
  </si>
  <si>
    <t>Holiday Pay Provision</t>
  </si>
  <si>
    <t>£</t>
  </si>
  <si>
    <t>B</t>
  </si>
  <si>
    <t>L1</t>
  </si>
  <si>
    <t>L2</t>
  </si>
  <si>
    <t>L3</t>
  </si>
  <si>
    <t>L4</t>
  </si>
  <si>
    <t>C</t>
  </si>
  <si>
    <t>L5</t>
  </si>
  <si>
    <t>L6</t>
  </si>
  <si>
    <t>L7</t>
  </si>
  <si>
    <t>L8</t>
  </si>
  <si>
    <t>L9</t>
  </si>
  <si>
    <t>D</t>
  </si>
  <si>
    <t>E</t>
  </si>
  <si>
    <t>F</t>
  </si>
  <si>
    <t>G</t>
  </si>
  <si>
    <t>H</t>
  </si>
  <si>
    <t>OT</t>
  </si>
  <si>
    <t>T101</t>
  </si>
  <si>
    <t>*</t>
  </si>
  <si>
    <t>T102</t>
  </si>
  <si>
    <t>T103</t>
  </si>
  <si>
    <t>T104</t>
  </si>
  <si>
    <t>T105</t>
  </si>
  <si>
    <t>Consultants</t>
  </si>
  <si>
    <t>T106</t>
  </si>
  <si>
    <t>DRs in training</t>
  </si>
  <si>
    <t>T110</t>
  </si>
  <si>
    <t>Other clinical</t>
  </si>
  <si>
    <t>LW</t>
  </si>
  <si>
    <t>LW1 + 3.5%</t>
  </si>
  <si>
    <t>SA</t>
  </si>
  <si>
    <t>NI per hr (inc. NI on Hol Pay)</t>
  </si>
  <si>
    <t>Apprentiship levey</t>
  </si>
  <si>
    <t>NEST</t>
  </si>
  <si>
    <t>Total ERS cost</t>
  </si>
  <si>
    <t>Salary of £89,117</t>
  </si>
  <si>
    <t>Based on statutory holiday pay</t>
  </si>
  <si>
    <t>Based on University holiday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</si>
</sst>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_-&quot;£&quot;* #,##0_-;\-&quot;£&quot;* #,##0_-;_-&quot;£&quot;* &quot;-&quot;??_-;_-@_-"/>
    <numFmt numFmtId="166" formatCode="&quot;£&quot;#,##0"/>
  </numFmts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0" fillId="0" borderId="0" xfId="0" applyNumberFormat="1"/>
    <xf numFmtId="0" fontId="2" fillId="0" borderId="0" xfId="0" applyFont="1"/>
    <xf numFmtId="165" fontId="1" fillId="0" borderId="1" xfId="1" applyNumberFormat="1" applyFont="1" applyFill="1" applyBorder="1"/>
    <xf numFmtId="0" fontId="1" fillId="0" borderId="1" xfId="0" applyFont="1" applyBorder="1" applyAlignment="1">
      <alignment horizontal="center"/>
    </xf>
    <xf numFmtId="10" fontId="1" fillId="0" borderId="1" xfId="2" applyNumberFormat="1" applyFont="1" applyFill="1" applyBorder="1" applyAlignment="1">
      <alignment horizontal="center"/>
    </xf>
    <xf numFmtId="4" fontId="1" fillId="3" borderId="1" xfId="0" applyNumberFormat="1" applyFont="1" applyFill="1" applyBorder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1" fillId="0" borderId="0" xfId="0" applyFont="1"/>
    <xf numFmtId="0" fontId="2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65" fontId="1" fillId="0" borderId="1" xfId="1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165" fontId="1" fillId="5" borderId="1" xfId="1" applyNumberFormat="1" applyFont="1" applyFill="1" applyBorder="1"/>
    <xf numFmtId="4" fontId="1" fillId="5" borderId="1" xfId="0" applyNumberFormat="1" applyFont="1" applyFill="1" applyBorder="1"/>
    <xf numFmtId="4" fontId="2" fillId="5" borderId="1" xfId="0" applyNumberFormat="1" applyFont="1" applyFill="1" applyBorder="1"/>
    <xf numFmtId="6" fontId="1" fillId="6" borderId="1" xfId="0" applyNumberFormat="1" applyFont="1" applyFill="1" applyBorder="1"/>
    <xf numFmtId="6" fontId="1" fillId="7" borderId="1" xfId="0" applyNumberFormat="1" applyFont="1" applyFill="1" applyBorder="1"/>
    <xf numFmtId="6" fontId="1" fillId="8" borderId="1" xfId="0" applyNumberFormat="1" applyFont="1" applyFill="1" applyBorder="1" applyAlignment="1">
      <alignment horizontal="right"/>
    </xf>
    <xf numFmtId="6" fontId="1" fillId="8" borderId="1" xfId="0" applyNumberFormat="1" applyFont="1" applyFill="1" applyBorder="1"/>
    <xf numFmtId="165" fontId="1" fillId="3" borderId="1" xfId="1" applyNumberFormat="1" applyFont="1" applyFill="1" applyBorder="1"/>
    <xf numFmtId="4" fontId="1" fillId="3" borderId="8" xfId="0" applyNumberFormat="1" applyFont="1" applyFill="1" applyBorder="1"/>
    <xf numFmtId="4" fontId="0" fillId="3" borderId="8" xfId="0" applyNumberFormat="1" applyFill="1" applyBorder="1"/>
    <xf numFmtId="4" fontId="2" fillId="3" borderId="8" xfId="0" applyNumberFormat="1" applyFont="1" applyFill="1" applyBorder="1"/>
    <xf numFmtId="4" fontId="1" fillId="9" borderId="8" xfId="0" applyNumberFormat="1" applyFont="1" applyFill="1" applyBorder="1"/>
    <xf numFmtId="4" fontId="1" fillId="10" borderId="8" xfId="0" applyNumberFormat="1" applyFont="1" applyFill="1" applyBorder="1"/>
    <xf numFmtId="0" fontId="0" fillId="3" borderId="8" xfId="0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2" fontId="2" fillId="0" borderId="8" xfId="0" applyNumberFormat="1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wrapText="1"/>
    </xf>
    <xf numFmtId="0" fontId="1" fillId="3" borderId="8" xfId="0" applyFont="1" applyFill="1" applyBorder="1" applyAlignment="1">
      <alignment horizontal="center"/>
    </xf>
    <xf numFmtId="6" fontId="1" fillId="3" borderId="8" xfId="0" applyNumberFormat="1" applyFont="1" applyFill="1" applyBorder="1"/>
    <xf numFmtId="165" fontId="1" fillId="3" borderId="8" xfId="1" applyNumberFormat="1" applyFont="1" applyFill="1" applyBorder="1"/>
    <xf numFmtId="0" fontId="0" fillId="0" borderId="1" xfId="0" applyBorder="1" applyAlignment="1">
      <alignment horizontal="center"/>
    </xf>
    <xf numFmtId="6" fontId="1" fillId="5" borderId="1" xfId="0" applyNumberFormat="1" applyFont="1" applyFill="1" applyBorder="1"/>
    <xf numFmtId="165" fontId="1" fillId="0" borderId="0" xfId="1" applyNumberFormat="1" applyFont="1" applyFill="1" applyBorder="1"/>
    <xf numFmtId="166" fontId="1" fillId="0" borderId="1" xfId="0" applyNumberFormat="1" applyFont="1" applyBorder="1"/>
    <xf numFmtId="164" fontId="1" fillId="0" borderId="1" xfId="0" applyNumberFormat="1" applyFont="1" applyBorder="1"/>
    <xf numFmtId="166" fontId="0" fillId="0" borderId="1" xfId="0" applyNumberFormat="1" applyBorder="1"/>
    <xf numFmtId="2" fontId="1" fillId="0" borderId="1" xfId="0" applyNumberFormat="1" applyFont="1" applyBorder="1"/>
    <xf numFmtId="43" fontId="1" fillId="0" borderId="1" xfId="0" applyNumberFormat="1" applyFont="1" applyBorder="1"/>
    <xf numFmtId="1" fontId="0" fillId="0" borderId="1" xfId="0" applyNumberFormat="1" applyBorder="1"/>
    <xf numFmtId="4" fontId="0" fillId="0" borderId="0" xfId="0" applyNumberFormat="1"/>
    <xf numFmtId="0" fontId="2" fillId="11" borderId="1" xfId="0" applyFont="1" applyFill="1" applyBorder="1" applyAlignment="1">
      <alignment horizontal="center"/>
    </xf>
    <xf numFmtId="3" fontId="1" fillId="11" borderId="1" xfId="0" applyNumberFormat="1" applyFont="1" applyFill="1" applyBorder="1" applyAlignment="1">
      <alignment horizontal="center"/>
    </xf>
    <xf numFmtId="165" fontId="1" fillId="11" borderId="1" xfId="1" applyNumberFormat="1" applyFont="1" applyFill="1" applyBorder="1"/>
    <xf numFmtId="4" fontId="2" fillId="11" borderId="1" xfId="0" applyNumberFormat="1" applyFont="1" applyFill="1" applyBorder="1"/>
    <xf numFmtId="4" fontId="1" fillId="11" borderId="1" xfId="0" applyNumberFormat="1" applyFont="1" applyFill="1" applyBorder="1"/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165" fontId="1" fillId="11" borderId="1" xfId="1" applyNumberFormat="1" applyFont="1" applyFill="1" applyBorder="1" applyAlignment="1">
      <alignment horizontal="right"/>
    </xf>
    <xf numFmtId="165" fontId="1" fillId="11" borderId="9" xfId="1" applyNumberFormat="1" applyFont="1" applyFill="1" applyBorder="1"/>
    <xf numFmtId="0" fontId="0" fillId="11" borderId="9" xfId="0" applyFill="1" applyBorder="1"/>
    <xf numFmtId="0" fontId="0" fillId="11" borderId="12" xfId="0" applyFill="1" applyBorder="1" applyAlignment="1">
      <alignment horizontal="center"/>
    </xf>
    <xf numFmtId="165" fontId="1" fillId="11" borderId="8" xfId="1" applyNumberFormat="1" applyFont="1" applyFill="1" applyBorder="1"/>
    <xf numFmtId="4" fontId="1" fillId="11" borderId="13" xfId="0" applyNumberFormat="1" applyFont="1" applyFill="1" applyBorder="1"/>
    <xf numFmtId="4" fontId="1" fillId="11" borderId="9" xfId="0" applyNumberFormat="1" applyFont="1" applyFill="1" applyBorder="1"/>
    <xf numFmtId="0" fontId="0" fillId="11" borderId="11" xfId="0" applyFill="1" applyBorder="1"/>
    <xf numFmtId="0" fontId="0" fillId="11" borderId="16" xfId="0" applyFill="1" applyBorder="1" applyAlignment="1">
      <alignment horizontal="center"/>
    </xf>
    <xf numFmtId="165" fontId="1" fillId="11" borderId="15" xfId="1" applyNumberFormat="1" applyFont="1" applyFill="1" applyBorder="1"/>
    <xf numFmtId="4" fontId="1" fillId="11" borderId="14" xfId="0" applyNumberFormat="1" applyFont="1" applyFill="1" applyBorder="1"/>
    <xf numFmtId="4" fontId="1" fillId="11" borderId="8" xfId="0" applyNumberFormat="1" applyFont="1" applyFill="1" applyBorder="1"/>
    <xf numFmtId="165" fontId="1" fillId="11" borderId="18" xfId="1" applyNumberFormat="1" applyFont="1" applyFill="1" applyBorder="1"/>
    <xf numFmtId="4" fontId="1" fillId="11" borderId="17" xfId="0" applyNumberFormat="1" applyFont="1" applyFill="1" applyBorder="1"/>
    <xf numFmtId="4" fontId="1" fillId="11" borderId="11" xfId="0" applyNumberFormat="1" applyFont="1" applyFill="1" applyBorder="1"/>
    <xf numFmtId="0" fontId="0" fillId="11" borderId="16" xfId="0" applyFill="1" applyBorder="1"/>
    <xf numFmtId="0" fontId="2" fillId="12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66" fontId="1" fillId="12" borderId="1" xfId="0" applyNumberFormat="1" applyFont="1" applyFill="1" applyBorder="1"/>
    <xf numFmtId="164" fontId="1" fillId="12" borderId="1" xfId="0" applyNumberFormat="1" applyFont="1" applyFill="1" applyBorder="1"/>
    <xf numFmtId="166" fontId="0" fillId="12" borderId="1" xfId="0" applyNumberFormat="1" applyFill="1" applyBorder="1"/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10" fontId="1" fillId="0" borderId="10" xfId="0" applyNumberFormat="1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17" fontId="2" fillId="0" borderId="4" xfId="0" applyNumberFormat="1" applyFont="1" applyBorder="1" applyAlignment="1">
      <alignment horizontal="left"/>
    </xf>
    <xf numFmtId="17" fontId="2" fillId="0" borderId="5" xfId="0" applyNumberFormat="1" applyFont="1" applyBorder="1" applyAlignment="1">
      <alignment horizontal="left"/>
    </xf>
    <xf numFmtId="0" fontId="2" fillId="13" borderId="12" xfId="0" applyFont="1" applyFill="1" applyBorder="1" applyAlignment="1">
      <alignment horizontal="center" vertical="top"/>
    </xf>
    <xf numFmtId="0" fontId="2" fillId="13" borderId="19" xfId="0" applyFont="1" applyFill="1" applyBorder="1" applyAlignment="1">
      <alignment horizontal="center" vertical="top"/>
    </xf>
    <xf numFmtId="0" fontId="2" fillId="13" borderId="13" xfId="0" applyFont="1" applyFill="1" applyBorder="1" applyAlignment="1">
      <alignment horizontal="center" vertical="top"/>
    </xf>
    <xf numFmtId="17" fontId="2" fillId="13" borderId="6" xfId="0" applyNumberFormat="1" applyFont="1" applyFill="1" applyBorder="1" applyAlignment="1">
      <alignment horizontal="center" vertical="top"/>
    </xf>
    <xf numFmtId="17" fontId="2" fillId="13" borderId="2" xfId="0" applyNumberFormat="1" applyFont="1" applyFill="1" applyBorder="1" applyAlignment="1">
      <alignment horizontal="center" vertical="top"/>
    </xf>
    <xf numFmtId="17" fontId="2" fillId="13" borderId="7" xfId="0" applyNumberFormat="1" applyFont="1" applyFill="1" applyBorder="1" applyAlignment="1">
      <alignment horizontal="center" vertical="top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9" defaultPivotStyle="PivotStyleLight16"/>
  <colors>
    <mruColors>
      <color rgb="FFC6E0B4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zoomScaleNormal="100" workbookViewId="0">
      <selection activeCell="C7" sqref="C7"/>
    </sheetView>
  </sheetViews>
  <sheetFormatPr defaultRowHeight="12.95"/>
  <cols>
    <col min="1" max="1" width="4.85546875" customWidth="1"/>
    <col min="3" max="3" width="18.140625" bestFit="1" customWidth="1"/>
    <col min="4" max="4" width="10.7109375" customWidth="1"/>
    <col min="6" max="6" width="8.7109375" customWidth="1"/>
    <col min="7" max="7" width="9.140625" customWidth="1"/>
    <col min="8" max="9" width="9.140625" style="4" customWidth="1"/>
    <col min="10" max="10" width="9.140625" style="5" customWidth="1"/>
    <col min="11" max="11" width="10.85546875" bestFit="1" customWidth="1"/>
  </cols>
  <sheetData>
    <row r="1" spans="1:10">
      <c r="A1" s="90" t="s">
        <v>0</v>
      </c>
      <c r="B1" s="91"/>
      <c r="C1" s="91"/>
      <c r="D1" s="91"/>
      <c r="E1" s="91"/>
      <c r="F1" s="92"/>
      <c r="G1" s="80"/>
      <c r="H1" s="80"/>
      <c r="I1" s="80"/>
      <c r="J1" s="80"/>
    </row>
    <row r="2" spans="1:10" ht="14.1" customHeight="1">
      <c r="A2" s="93">
        <v>46235</v>
      </c>
      <c r="B2" s="94"/>
      <c r="C2" s="94"/>
      <c r="D2" s="94"/>
      <c r="E2" s="94"/>
      <c r="F2" s="95"/>
      <c r="G2" s="84"/>
      <c r="H2" s="84"/>
      <c r="I2" s="84"/>
      <c r="J2" s="84"/>
    </row>
    <row r="3" spans="1:10" ht="18" customHeight="1">
      <c r="A3" s="85"/>
      <c r="B3" s="86"/>
      <c r="C3" s="81"/>
      <c r="D3" s="81"/>
      <c r="E3" s="82"/>
      <c r="F3" s="83">
        <v>0.18720000000000001</v>
      </c>
      <c r="H3"/>
      <c r="I3"/>
      <c r="J3"/>
    </row>
    <row r="4" spans="1:10" ht="15" customHeight="1">
      <c r="A4" s="1"/>
      <c r="B4" s="7"/>
      <c r="C4" s="7"/>
      <c r="D4" s="7"/>
      <c r="E4" s="7"/>
      <c r="F4" s="8">
        <v>0.1207</v>
      </c>
      <c r="H4"/>
      <c r="I4"/>
      <c r="J4"/>
    </row>
    <row r="5" spans="1:10" ht="51.95">
      <c r="A5" s="1"/>
      <c r="B5" s="2" t="s">
        <v>1</v>
      </c>
      <c r="C5" s="2" t="s">
        <v>2</v>
      </c>
      <c r="D5" s="2" t="s">
        <v>3</v>
      </c>
      <c r="E5" s="3" t="s">
        <v>4</v>
      </c>
      <c r="F5" s="3" t="s">
        <v>5</v>
      </c>
      <c r="H5"/>
      <c r="I5"/>
      <c r="J5"/>
    </row>
    <row r="6" spans="1:10">
      <c r="A6" s="1"/>
      <c r="B6" s="1"/>
      <c r="C6" s="2" t="s">
        <v>6</v>
      </c>
      <c r="D6" s="2"/>
      <c r="E6" s="3" t="s">
        <v>6</v>
      </c>
      <c r="F6" s="3" t="s">
        <v>6</v>
      </c>
      <c r="H6"/>
      <c r="I6"/>
      <c r="J6"/>
    </row>
    <row r="7" spans="1:10" ht="12.75">
      <c r="A7" s="18" t="s">
        <v>7</v>
      </c>
      <c r="B7" s="19" t="s">
        <v>8</v>
      </c>
      <c r="C7" s="20">
        <v>25528</v>
      </c>
      <c r="D7" s="21">
        <f t="shared" ref="D7:D26" si="0">E7+F7</f>
        <v>15.0733</v>
      </c>
      <c r="E7" s="21">
        <f t="shared" ref="E7:E26" si="1">ROUND(C7/52/36.5,4)</f>
        <v>13.4499</v>
      </c>
      <c r="F7" s="21">
        <f t="shared" ref="F7:F28" si="2">ROUND(E7*$F$4,4)</f>
        <v>1.6234</v>
      </c>
      <c r="H7"/>
      <c r="I7"/>
      <c r="J7"/>
    </row>
    <row r="8" spans="1:10" ht="12.75">
      <c r="A8" s="1"/>
      <c r="B8" s="10" t="s">
        <v>9</v>
      </c>
      <c r="C8" s="6">
        <v>25911</v>
      </c>
      <c r="D8" s="11">
        <f t="shared" si="0"/>
        <v>15.2995</v>
      </c>
      <c r="E8" s="11">
        <f t="shared" si="1"/>
        <v>13.6517</v>
      </c>
      <c r="F8" s="11">
        <f t="shared" si="2"/>
        <v>1.6477999999999999</v>
      </c>
      <c r="H8"/>
      <c r="I8"/>
      <c r="J8"/>
    </row>
    <row r="9" spans="1:10" ht="12.75">
      <c r="A9" s="1"/>
      <c r="B9" s="10" t="s">
        <v>10</v>
      </c>
      <c r="C9" s="17">
        <v>26320</v>
      </c>
      <c r="D9" s="11">
        <f t="shared" ref="D9:D10" si="3">E9+F9</f>
        <v>15.541</v>
      </c>
      <c r="E9" s="11">
        <f t="shared" ref="E9:E10" si="4">ROUND(C9/52/36.5,4)</f>
        <v>13.8672</v>
      </c>
      <c r="F9" s="11">
        <f t="shared" ref="F9:F10" si="5">ROUND(E9*$F$4,4)</f>
        <v>1.6738</v>
      </c>
      <c r="H9"/>
      <c r="I9"/>
      <c r="J9"/>
    </row>
    <row r="10" spans="1:10" ht="12.75">
      <c r="A10" s="1"/>
      <c r="B10" s="10" t="s">
        <v>11</v>
      </c>
      <c r="C10" s="6">
        <v>26694</v>
      </c>
      <c r="D10" s="11">
        <f t="shared" si="3"/>
        <v>15.761899999999999</v>
      </c>
      <c r="E10" s="11">
        <f t="shared" si="4"/>
        <v>14.064299999999999</v>
      </c>
      <c r="F10" s="11">
        <f t="shared" si="5"/>
        <v>1.6976</v>
      </c>
      <c r="H10"/>
      <c r="I10"/>
      <c r="J10"/>
    </row>
    <row r="11" spans="1:10" ht="12.75">
      <c r="A11" s="18" t="s">
        <v>12</v>
      </c>
      <c r="B11" s="19" t="s">
        <v>13</v>
      </c>
      <c r="C11" s="20">
        <v>28029</v>
      </c>
      <c r="D11" s="21">
        <f t="shared" ref="D11:D12" si="6">E11+F11</f>
        <v>16.5502</v>
      </c>
      <c r="E11" s="21">
        <f t="shared" ref="E11:E12" si="7">ROUND(C11/52/36.5,4)</f>
        <v>14.7677</v>
      </c>
      <c r="F11" s="21">
        <f t="shared" ref="F11:F12" si="8">ROUND(E11*$F$4,4)</f>
        <v>1.7825</v>
      </c>
      <c r="H11"/>
      <c r="I11"/>
      <c r="J11"/>
    </row>
    <row r="12" spans="1:10" ht="12.75">
      <c r="A12" s="1"/>
      <c r="B12" s="10" t="s">
        <v>14</v>
      </c>
      <c r="C12" s="6">
        <v>28589</v>
      </c>
      <c r="D12" s="11">
        <f t="shared" si="6"/>
        <v>16.880800000000001</v>
      </c>
      <c r="E12" s="11">
        <f t="shared" si="7"/>
        <v>15.0627</v>
      </c>
      <c r="F12" s="11">
        <f t="shared" si="8"/>
        <v>1.8181</v>
      </c>
      <c r="H12"/>
      <c r="I12"/>
      <c r="J12"/>
    </row>
    <row r="13" spans="1:10" ht="12.75">
      <c r="A13" s="1"/>
      <c r="B13" s="10" t="s">
        <v>15</v>
      </c>
      <c r="C13" s="6">
        <v>29161</v>
      </c>
      <c r="D13" s="11">
        <f t="shared" si="0"/>
        <v>17.218499999999999</v>
      </c>
      <c r="E13" s="11">
        <f t="shared" ref="E13:E16" si="9">ROUND(C13/52/36.5,4)</f>
        <v>15.364100000000001</v>
      </c>
      <c r="F13" s="11">
        <f t="shared" ref="F13:F15" si="10">ROUND(E13*$F$4,4)</f>
        <v>1.8544</v>
      </c>
      <c r="H13"/>
      <c r="I13"/>
      <c r="J13"/>
    </row>
    <row r="14" spans="1:10" ht="12.75">
      <c r="A14" s="1"/>
      <c r="B14" s="10" t="s">
        <v>16</v>
      </c>
      <c r="C14" s="6">
        <v>29744</v>
      </c>
      <c r="D14" s="11">
        <f t="shared" si="0"/>
        <v>17.5627</v>
      </c>
      <c r="E14" s="11">
        <f t="shared" si="9"/>
        <v>15.671200000000001</v>
      </c>
      <c r="F14" s="11">
        <f t="shared" si="10"/>
        <v>1.8915</v>
      </c>
      <c r="H14"/>
      <c r="I14"/>
      <c r="J14"/>
    </row>
    <row r="15" spans="1:10" ht="12.75">
      <c r="A15" s="1"/>
      <c r="B15" s="10" t="s">
        <v>17</v>
      </c>
      <c r="C15" s="6">
        <v>30339</v>
      </c>
      <c r="D15" s="11">
        <f t="shared" si="0"/>
        <v>17.914100000000001</v>
      </c>
      <c r="E15" s="11">
        <f t="shared" si="9"/>
        <v>15.9847</v>
      </c>
      <c r="F15" s="11">
        <f t="shared" si="10"/>
        <v>1.9294</v>
      </c>
      <c r="H15"/>
      <c r="I15"/>
      <c r="J15"/>
    </row>
    <row r="16" spans="1:10" ht="12.75">
      <c r="A16" s="18" t="s">
        <v>18</v>
      </c>
      <c r="B16" s="19">
        <v>21</v>
      </c>
      <c r="C16" s="43">
        <v>30986</v>
      </c>
      <c r="D16" s="22">
        <f t="shared" si="0"/>
        <v>18.296100000000003</v>
      </c>
      <c r="E16" s="21">
        <f t="shared" si="9"/>
        <v>16.325600000000001</v>
      </c>
      <c r="F16" s="21">
        <f>ROUND(E16*$F$4,4)</f>
        <v>1.9704999999999999</v>
      </c>
      <c r="H16"/>
      <c r="I16"/>
      <c r="J16"/>
    </row>
    <row r="17" spans="1:10" ht="12.75">
      <c r="A17" s="1"/>
      <c r="B17" s="10">
        <f t="shared" ref="B17:B45" si="11">1+B16</f>
        <v>22</v>
      </c>
      <c r="C17" s="24">
        <v>31861</v>
      </c>
      <c r="D17" s="11">
        <f t="shared" ref="D17" si="12">E17+F17</f>
        <v>18.8127</v>
      </c>
      <c r="E17" s="11">
        <f t="shared" ref="E17" si="13">ROUND(C17/52/36.5,4)</f>
        <v>16.7866</v>
      </c>
      <c r="F17" s="11">
        <f>ROUND(E17*$F$4,4)</f>
        <v>2.0261</v>
      </c>
      <c r="H17"/>
      <c r="I17"/>
      <c r="J17"/>
    </row>
    <row r="18" spans="1:10" ht="12.75">
      <c r="A18" s="1"/>
      <c r="B18" s="10">
        <f t="shared" si="11"/>
        <v>23</v>
      </c>
      <c r="C18" s="24">
        <v>32722</v>
      </c>
      <c r="D18" s="11">
        <f t="shared" si="0"/>
        <v>19.321200000000001</v>
      </c>
      <c r="E18" s="9">
        <f t="shared" si="1"/>
        <v>17.240300000000001</v>
      </c>
      <c r="F18" s="9">
        <f t="shared" si="2"/>
        <v>2.0809000000000002</v>
      </c>
      <c r="H18"/>
      <c r="I18"/>
      <c r="J18"/>
    </row>
    <row r="19" spans="1:10" ht="12.75">
      <c r="A19" s="18" t="s">
        <v>19</v>
      </c>
      <c r="B19" s="19">
        <v>25</v>
      </c>
      <c r="C19" s="23">
        <v>34630</v>
      </c>
      <c r="D19" s="22">
        <f t="shared" si="0"/>
        <v>20.447700000000001</v>
      </c>
      <c r="E19" s="21">
        <f t="shared" si="1"/>
        <v>18.2455</v>
      </c>
      <c r="F19" s="21">
        <f t="shared" si="2"/>
        <v>2.2021999999999999</v>
      </c>
      <c r="H19"/>
      <c r="I19"/>
      <c r="J19"/>
    </row>
    <row r="20" spans="1:10" ht="12.75">
      <c r="A20" s="1"/>
      <c r="B20" s="10">
        <f t="shared" si="11"/>
        <v>26</v>
      </c>
      <c r="C20" s="27">
        <v>35302</v>
      </c>
      <c r="D20" s="11">
        <f t="shared" si="0"/>
        <v>20.8446</v>
      </c>
      <c r="E20" s="9">
        <f t="shared" si="1"/>
        <v>18.599599999999999</v>
      </c>
      <c r="F20" s="9">
        <f t="shared" si="2"/>
        <v>2.2450000000000001</v>
      </c>
      <c r="H20"/>
      <c r="I20"/>
      <c r="J20"/>
    </row>
    <row r="21" spans="1:10" ht="12.75">
      <c r="A21" s="1"/>
      <c r="B21" s="10">
        <f t="shared" si="11"/>
        <v>27</v>
      </c>
      <c r="C21" s="27">
        <v>36320</v>
      </c>
      <c r="D21" s="11">
        <f t="shared" si="0"/>
        <v>21.445599999999999</v>
      </c>
      <c r="E21" s="9">
        <f t="shared" si="1"/>
        <v>19.135899999999999</v>
      </c>
      <c r="F21" s="9">
        <f t="shared" si="2"/>
        <v>2.3096999999999999</v>
      </c>
      <c r="H21"/>
      <c r="I21"/>
      <c r="J21"/>
    </row>
    <row r="22" spans="1:10" ht="12.75">
      <c r="A22" s="13"/>
      <c r="B22" s="14">
        <f t="shared" si="11"/>
        <v>28</v>
      </c>
      <c r="C22" s="25">
        <v>37369</v>
      </c>
      <c r="D22" s="15">
        <f t="shared" si="0"/>
        <v>22.065000000000001</v>
      </c>
      <c r="E22" s="15">
        <f t="shared" si="1"/>
        <v>19.688600000000001</v>
      </c>
      <c r="F22" s="15">
        <f t="shared" si="2"/>
        <v>2.3763999999999998</v>
      </c>
      <c r="H22"/>
      <c r="I22"/>
      <c r="J22"/>
    </row>
    <row r="23" spans="1:10" ht="12.75">
      <c r="A23" s="13"/>
      <c r="B23" s="14">
        <f t="shared" si="11"/>
        <v>29</v>
      </c>
      <c r="C23" s="26">
        <v>38448</v>
      </c>
      <c r="D23" s="15">
        <f t="shared" si="0"/>
        <v>22.702100000000002</v>
      </c>
      <c r="E23" s="15">
        <f t="shared" si="1"/>
        <v>20.257100000000001</v>
      </c>
      <c r="F23" s="15">
        <f t="shared" si="2"/>
        <v>2.4449999999999998</v>
      </c>
      <c r="H23"/>
      <c r="I23"/>
      <c r="J23"/>
    </row>
    <row r="24" spans="1:10" ht="12.75">
      <c r="A24" s="13"/>
      <c r="B24" s="14">
        <f t="shared" si="11"/>
        <v>30</v>
      </c>
      <c r="C24" s="26">
        <v>39560</v>
      </c>
      <c r="D24" s="15">
        <f t="shared" si="0"/>
        <v>23.358799999999999</v>
      </c>
      <c r="E24" s="15">
        <f t="shared" si="1"/>
        <v>20.843</v>
      </c>
      <c r="F24" s="15">
        <f t="shared" si="2"/>
        <v>2.5158</v>
      </c>
      <c r="H24"/>
      <c r="I24"/>
      <c r="J24"/>
    </row>
    <row r="25" spans="1:10" ht="12.75">
      <c r="A25" s="13"/>
      <c r="B25" s="14">
        <f t="shared" si="11"/>
        <v>31</v>
      </c>
      <c r="C25" s="26">
        <v>40704</v>
      </c>
      <c r="D25" s="15">
        <f t="shared" si="0"/>
        <v>24.034199999999998</v>
      </c>
      <c r="E25" s="15">
        <f t="shared" si="1"/>
        <v>21.445699999999999</v>
      </c>
      <c r="F25" s="15">
        <f t="shared" si="2"/>
        <v>2.5884999999999998</v>
      </c>
      <c r="H25"/>
      <c r="I25"/>
      <c r="J25"/>
    </row>
    <row r="26" spans="1:10" ht="12.75">
      <c r="A26" s="18" t="s">
        <v>20</v>
      </c>
      <c r="B26" s="19">
        <v>34</v>
      </c>
      <c r="C26" s="23">
        <v>44352</v>
      </c>
      <c r="D26" s="22">
        <f t="shared" si="0"/>
        <v>26.188299999999998</v>
      </c>
      <c r="E26" s="21">
        <f t="shared" si="1"/>
        <v>23.367799999999999</v>
      </c>
      <c r="F26" s="21">
        <f t="shared" si="2"/>
        <v>2.8205</v>
      </c>
      <c r="H26"/>
      <c r="I26"/>
      <c r="J26"/>
    </row>
    <row r="27" spans="1:10" ht="12.75">
      <c r="A27" s="1"/>
      <c r="B27" s="10">
        <f t="shared" si="11"/>
        <v>35</v>
      </c>
      <c r="C27" s="24">
        <v>45641</v>
      </c>
      <c r="D27" s="11">
        <f t="shared" ref="D27:D46" si="14">E27+F27</f>
        <v>26.949400000000001</v>
      </c>
      <c r="E27" s="9">
        <f t="shared" ref="E27:E46" si="15">ROUND(C27/52/36.5,4)</f>
        <v>24.046900000000001</v>
      </c>
      <c r="F27" s="9">
        <f t="shared" si="2"/>
        <v>2.9024999999999999</v>
      </c>
      <c r="H27"/>
      <c r="I27"/>
      <c r="J27"/>
    </row>
    <row r="28" spans="1:10" ht="12.75">
      <c r="A28" s="1"/>
      <c r="B28" s="10">
        <f t="shared" si="11"/>
        <v>36</v>
      </c>
      <c r="C28" s="24">
        <v>46970</v>
      </c>
      <c r="D28" s="11">
        <f t="shared" si="14"/>
        <v>27.734099999999998</v>
      </c>
      <c r="E28" s="9">
        <f t="shared" si="15"/>
        <v>24.7471</v>
      </c>
      <c r="F28" s="9">
        <f t="shared" si="2"/>
        <v>2.9870000000000001</v>
      </c>
      <c r="H28"/>
      <c r="I28"/>
      <c r="J28"/>
    </row>
    <row r="29" spans="1:10" ht="12.75">
      <c r="A29" s="13"/>
      <c r="B29" s="14">
        <f t="shared" si="11"/>
        <v>37</v>
      </c>
      <c r="C29" s="26">
        <v>48337</v>
      </c>
      <c r="D29" s="15">
        <f t="shared" si="14"/>
        <v>28.541200000000003</v>
      </c>
      <c r="E29" s="15">
        <f t="shared" si="15"/>
        <v>25.467300000000002</v>
      </c>
      <c r="F29" s="15">
        <f t="shared" ref="F29:F46" si="16">ROUND(E29*$F$4,4)</f>
        <v>3.0739000000000001</v>
      </c>
      <c r="H29"/>
      <c r="I29"/>
      <c r="J29"/>
    </row>
    <row r="30" spans="1:10" ht="12.75">
      <c r="A30" s="13"/>
      <c r="B30" s="14">
        <f t="shared" si="11"/>
        <v>38</v>
      </c>
      <c r="C30" s="26">
        <v>49798</v>
      </c>
      <c r="D30" s="15">
        <f t="shared" si="14"/>
        <v>29.4039</v>
      </c>
      <c r="E30" s="15">
        <f t="shared" si="15"/>
        <v>26.237100000000002</v>
      </c>
      <c r="F30" s="15">
        <f t="shared" si="16"/>
        <v>3.1667999999999998</v>
      </c>
      <c r="H30"/>
      <c r="I30"/>
      <c r="J30"/>
    </row>
    <row r="31" spans="1:10" ht="12.75">
      <c r="A31" s="18" t="s">
        <v>21</v>
      </c>
      <c r="B31" s="19">
        <f t="shared" si="11"/>
        <v>39</v>
      </c>
      <c r="C31" s="23">
        <v>51258</v>
      </c>
      <c r="D31" s="22">
        <f t="shared" si="14"/>
        <v>30.265999999999998</v>
      </c>
      <c r="E31" s="21">
        <f t="shared" si="15"/>
        <v>27.0063</v>
      </c>
      <c r="F31" s="21">
        <f t="shared" si="16"/>
        <v>3.2597</v>
      </c>
      <c r="H31"/>
      <c r="I31"/>
      <c r="J31"/>
    </row>
    <row r="32" spans="1:10" ht="12.75">
      <c r="A32" s="1"/>
      <c r="B32" s="10">
        <f t="shared" si="11"/>
        <v>40</v>
      </c>
      <c r="C32" s="24">
        <v>52788</v>
      </c>
      <c r="D32" s="11">
        <f t="shared" si="14"/>
        <v>31.1694</v>
      </c>
      <c r="E32" s="9">
        <f t="shared" si="15"/>
        <v>27.8124</v>
      </c>
      <c r="F32" s="9">
        <f t="shared" si="16"/>
        <v>3.3570000000000002</v>
      </c>
      <c r="H32"/>
      <c r="I32"/>
      <c r="J32"/>
    </row>
    <row r="33" spans="1:10" ht="12.75">
      <c r="A33" s="1"/>
      <c r="B33" s="10">
        <f t="shared" si="11"/>
        <v>41</v>
      </c>
      <c r="C33" s="24">
        <v>54367</v>
      </c>
      <c r="D33" s="11">
        <f t="shared" si="14"/>
        <v>32.101799999999997</v>
      </c>
      <c r="E33" s="9">
        <f t="shared" si="15"/>
        <v>28.644400000000001</v>
      </c>
      <c r="F33" s="9">
        <f t="shared" si="16"/>
        <v>3.4573999999999998</v>
      </c>
      <c r="H33"/>
      <c r="I33"/>
      <c r="J33"/>
    </row>
    <row r="34" spans="1:10" ht="12.75">
      <c r="A34" s="1"/>
      <c r="B34" s="10">
        <f t="shared" si="11"/>
        <v>42</v>
      </c>
      <c r="C34" s="24">
        <v>55991</v>
      </c>
      <c r="D34" s="11">
        <f t="shared" si="14"/>
        <v>33.060699999999997</v>
      </c>
      <c r="E34" s="9">
        <f t="shared" si="15"/>
        <v>29.5</v>
      </c>
      <c r="F34" s="9">
        <f t="shared" si="16"/>
        <v>3.5607000000000002</v>
      </c>
      <c r="H34"/>
      <c r="I34"/>
      <c r="J34"/>
    </row>
    <row r="35" spans="1:10" ht="12.75">
      <c r="A35" s="1"/>
      <c r="B35" s="10">
        <f t="shared" si="11"/>
        <v>43</v>
      </c>
      <c r="C35" s="24">
        <v>57666</v>
      </c>
      <c r="D35" s="11">
        <f t="shared" si="14"/>
        <v>34.049700000000001</v>
      </c>
      <c r="E35" s="9">
        <f t="shared" si="15"/>
        <v>30.3825</v>
      </c>
      <c r="F35" s="9">
        <f t="shared" si="16"/>
        <v>3.6671999999999998</v>
      </c>
      <c r="H35"/>
      <c r="I35"/>
      <c r="J35"/>
    </row>
    <row r="36" spans="1:10" ht="12.75">
      <c r="A36" s="1"/>
      <c r="B36" s="10">
        <f t="shared" si="11"/>
        <v>44</v>
      </c>
      <c r="C36" s="24">
        <v>59390</v>
      </c>
      <c r="D36" s="11">
        <f t="shared" si="14"/>
        <v>35.067599999999999</v>
      </c>
      <c r="E36" s="9">
        <f t="shared" si="15"/>
        <v>31.290800000000001</v>
      </c>
      <c r="F36" s="9">
        <f t="shared" si="16"/>
        <v>3.7768000000000002</v>
      </c>
      <c r="H36"/>
      <c r="I36"/>
      <c r="J36"/>
    </row>
    <row r="37" spans="1:10" ht="12.75">
      <c r="A37" s="13"/>
      <c r="B37" s="14">
        <f t="shared" si="11"/>
        <v>45</v>
      </c>
      <c r="C37" s="26">
        <v>61165</v>
      </c>
      <c r="D37" s="15">
        <f t="shared" si="14"/>
        <v>36.115699999999997</v>
      </c>
      <c r="E37" s="15">
        <f t="shared" si="15"/>
        <v>32.225999999999999</v>
      </c>
      <c r="F37" s="15">
        <f t="shared" si="16"/>
        <v>3.8896999999999999</v>
      </c>
      <c r="H37"/>
      <c r="I37"/>
      <c r="J37"/>
    </row>
    <row r="38" spans="1:10" ht="12.75">
      <c r="A38" s="13"/>
      <c r="B38" s="14">
        <f t="shared" si="11"/>
        <v>46</v>
      </c>
      <c r="C38" s="26">
        <v>62994</v>
      </c>
      <c r="D38" s="15">
        <f t="shared" si="14"/>
        <v>37.195700000000002</v>
      </c>
      <c r="E38" s="15">
        <f t="shared" si="15"/>
        <v>33.189700000000002</v>
      </c>
      <c r="F38" s="15">
        <f t="shared" si="16"/>
        <v>4.0060000000000002</v>
      </c>
      <c r="H38"/>
      <c r="I38"/>
      <c r="J38"/>
    </row>
    <row r="39" spans="1:10" ht="12.75">
      <c r="A39" s="13"/>
      <c r="B39" s="14">
        <f t="shared" si="11"/>
        <v>47</v>
      </c>
      <c r="C39" s="26">
        <v>64878</v>
      </c>
      <c r="D39" s="15">
        <f t="shared" si="14"/>
        <v>38.308099999999996</v>
      </c>
      <c r="E39" s="15">
        <f t="shared" si="15"/>
        <v>34.182299999999998</v>
      </c>
      <c r="F39" s="15">
        <f t="shared" si="16"/>
        <v>4.1257999999999999</v>
      </c>
      <c r="H39"/>
      <c r="I39"/>
      <c r="J39"/>
    </row>
    <row r="40" spans="1:10" ht="12.75">
      <c r="A40" s="18" t="s">
        <v>22</v>
      </c>
      <c r="B40" s="19">
        <f t="shared" si="11"/>
        <v>48</v>
      </c>
      <c r="C40" s="23">
        <v>67144</v>
      </c>
      <c r="D40" s="22">
        <f t="shared" si="14"/>
        <v>39.646099999999997</v>
      </c>
      <c r="E40" s="21">
        <f t="shared" si="15"/>
        <v>35.376199999999997</v>
      </c>
      <c r="F40" s="21">
        <f t="shared" si="16"/>
        <v>4.2698999999999998</v>
      </c>
      <c r="H40"/>
      <c r="I40"/>
      <c r="J40"/>
    </row>
    <row r="41" spans="1:10" ht="12.75">
      <c r="A41" s="1"/>
      <c r="B41" s="10">
        <f t="shared" si="11"/>
        <v>49</v>
      </c>
      <c r="C41" s="24">
        <v>68817</v>
      </c>
      <c r="D41" s="11">
        <f t="shared" si="14"/>
        <v>40.633899999999997</v>
      </c>
      <c r="E41" s="9">
        <f t="shared" si="15"/>
        <v>36.257599999999996</v>
      </c>
      <c r="F41" s="9">
        <f t="shared" si="16"/>
        <v>4.3762999999999996</v>
      </c>
      <c r="H41"/>
      <c r="I41"/>
      <c r="J41"/>
    </row>
    <row r="42" spans="1:10" ht="12.75">
      <c r="A42" s="1"/>
      <c r="B42" s="10">
        <f t="shared" si="11"/>
        <v>50</v>
      </c>
      <c r="C42" s="24">
        <v>70878</v>
      </c>
      <c r="D42" s="11">
        <f t="shared" si="14"/>
        <v>41.850899999999996</v>
      </c>
      <c r="E42" s="9">
        <f t="shared" si="15"/>
        <v>37.343499999999999</v>
      </c>
      <c r="F42" s="9">
        <f t="shared" si="16"/>
        <v>4.5073999999999996</v>
      </c>
      <c r="H42"/>
      <c r="I42"/>
      <c r="J42"/>
    </row>
    <row r="43" spans="1:10" ht="12.75">
      <c r="A43" s="13"/>
      <c r="B43" s="14">
        <f t="shared" si="11"/>
        <v>51</v>
      </c>
      <c r="C43" s="26">
        <v>72997</v>
      </c>
      <c r="D43" s="15">
        <f t="shared" si="14"/>
        <v>43.1021</v>
      </c>
      <c r="E43" s="15">
        <f t="shared" si="15"/>
        <v>38.46</v>
      </c>
      <c r="F43" s="15">
        <f t="shared" si="16"/>
        <v>4.6421000000000001</v>
      </c>
      <c r="H43"/>
      <c r="I43"/>
      <c r="J43"/>
    </row>
    <row r="44" spans="1:10" ht="12.75">
      <c r="A44" s="13"/>
      <c r="B44" s="14">
        <f t="shared" si="11"/>
        <v>52</v>
      </c>
      <c r="C44" s="26">
        <v>75184</v>
      </c>
      <c r="D44" s="15">
        <f t="shared" si="14"/>
        <v>44.3934</v>
      </c>
      <c r="E44" s="15">
        <f t="shared" si="15"/>
        <v>39.612200000000001</v>
      </c>
      <c r="F44" s="15">
        <f t="shared" si="16"/>
        <v>4.7812000000000001</v>
      </c>
      <c r="H44"/>
      <c r="I44"/>
      <c r="J44"/>
    </row>
    <row r="45" spans="1:10" ht="12.75">
      <c r="A45" s="13"/>
      <c r="B45" s="14">
        <f t="shared" si="11"/>
        <v>53</v>
      </c>
      <c r="C45" s="26">
        <v>77435</v>
      </c>
      <c r="D45" s="15">
        <f t="shared" si="14"/>
        <v>45.722500000000004</v>
      </c>
      <c r="E45" s="15">
        <f t="shared" si="15"/>
        <v>40.798200000000001</v>
      </c>
      <c r="F45" s="15">
        <f t="shared" si="16"/>
        <v>4.9242999999999997</v>
      </c>
      <c r="H45"/>
      <c r="I45"/>
      <c r="J45"/>
    </row>
    <row r="46" spans="1:10" ht="12.75">
      <c r="A46" s="13"/>
      <c r="B46" s="16">
        <v>54</v>
      </c>
      <c r="C46" s="26">
        <v>79753</v>
      </c>
      <c r="D46" s="15">
        <f t="shared" si="14"/>
        <v>47.091300000000004</v>
      </c>
      <c r="E46" s="15">
        <f t="shared" si="15"/>
        <v>42.019500000000001</v>
      </c>
      <c r="F46" s="15">
        <f t="shared" si="16"/>
        <v>5.0717999999999996</v>
      </c>
      <c r="H46"/>
      <c r="I46"/>
      <c r="J46"/>
    </row>
    <row r="47" spans="1:10">
      <c r="A47" s="52" t="s">
        <v>23</v>
      </c>
      <c r="B47" s="53" t="s">
        <v>24</v>
      </c>
      <c r="C47" s="54">
        <f>C19</f>
        <v>34630</v>
      </c>
      <c r="D47" s="55">
        <f t="shared" ref="D47:D50" si="17">E47+F47</f>
        <v>21.661100000000001</v>
      </c>
      <c r="E47" s="56">
        <f t="shared" ref="E47:E50" si="18">ROUND(C47/52/36.5,4)</f>
        <v>18.2455</v>
      </c>
      <c r="F47" s="56">
        <f t="shared" ref="F47:F50" si="19">ROUND(E47*$F$3,4)</f>
        <v>3.4156</v>
      </c>
      <c r="G47" t="s">
        <v>25</v>
      </c>
      <c r="H47"/>
      <c r="I47"/>
      <c r="J47"/>
    </row>
    <row r="48" spans="1:10" ht="12.6">
      <c r="A48" s="57"/>
      <c r="B48" s="58" t="s">
        <v>26</v>
      </c>
      <c r="C48" s="59">
        <f>C47*2</f>
        <v>69260</v>
      </c>
      <c r="D48" s="56">
        <f t="shared" si="17"/>
        <v>43.322099999999999</v>
      </c>
      <c r="E48" s="56">
        <f t="shared" si="18"/>
        <v>36.491</v>
      </c>
      <c r="F48" s="56">
        <f t="shared" si="19"/>
        <v>6.8311000000000002</v>
      </c>
      <c r="G48" t="s">
        <v>25</v>
      </c>
      <c r="H48"/>
      <c r="I48"/>
      <c r="J48"/>
    </row>
    <row r="49" spans="1:10" ht="12.6">
      <c r="A49" s="57"/>
      <c r="B49" s="58" t="s">
        <v>27</v>
      </c>
      <c r="C49" s="60">
        <f>C22*2</f>
        <v>74738</v>
      </c>
      <c r="D49" s="56">
        <f t="shared" si="17"/>
        <v>46.748600000000003</v>
      </c>
      <c r="E49" s="56">
        <f t="shared" si="18"/>
        <v>39.377200000000002</v>
      </c>
      <c r="F49" s="56">
        <f t="shared" si="19"/>
        <v>7.3714000000000004</v>
      </c>
      <c r="G49" t="s">
        <v>25</v>
      </c>
      <c r="H49"/>
      <c r="I49"/>
      <c r="J49"/>
    </row>
    <row r="50" spans="1:10" ht="12.6">
      <c r="A50" s="61"/>
      <c r="B50" s="62" t="s">
        <v>28</v>
      </c>
      <c r="C50" s="63">
        <f>C26*2</f>
        <v>88704</v>
      </c>
      <c r="D50" s="64">
        <f t="shared" si="17"/>
        <v>55.484400000000001</v>
      </c>
      <c r="E50" s="65">
        <f t="shared" si="18"/>
        <v>46.735500000000002</v>
      </c>
      <c r="F50" s="65">
        <f t="shared" si="19"/>
        <v>8.7489000000000008</v>
      </c>
      <c r="G50" t="s">
        <v>25</v>
      </c>
      <c r="H50"/>
      <c r="I50"/>
      <c r="J50"/>
    </row>
    <row r="51" spans="1:10" ht="12.75">
      <c r="A51" s="66"/>
      <c r="B51" s="67" t="s">
        <v>29</v>
      </c>
      <c r="C51" s="68">
        <v>109905</v>
      </c>
      <c r="D51" s="69">
        <f t="shared" ref="D51" si="20">E51+F51</f>
        <v>68.745599999999996</v>
      </c>
      <c r="E51" s="70">
        <f t="shared" ref="E51" si="21">ROUND(C51/52/36.5,4)</f>
        <v>57.905700000000003</v>
      </c>
      <c r="F51" s="70">
        <f t="shared" ref="F51" si="22">ROUND(E51*$F$3,4)</f>
        <v>10.8399</v>
      </c>
      <c r="G51" t="s">
        <v>30</v>
      </c>
      <c r="H51"/>
      <c r="I51"/>
      <c r="J51"/>
    </row>
    <row r="52" spans="1:10" ht="12.75">
      <c r="A52" s="66"/>
      <c r="B52" s="67" t="s">
        <v>31</v>
      </c>
      <c r="C52" s="71">
        <v>54121</v>
      </c>
      <c r="D52" s="72">
        <f t="shared" ref="D52" si="23">E52+F52</f>
        <v>33.852800000000002</v>
      </c>
      <c r="E52" s="73">
        <f t="shared" ref="E52" si="24">ROUND(C52/52/36.5,4)</f>
        <v>28.514800000000001</v>
      </c>
      <c r="F52" s="70">
        <f t="shared" ref="F52" si="25">ROUND(E52*$F$3,4)</f>
        <v>5.3380000000000001</v>
      </c>
      <c r="G52" t="s">
        <v>32</v>
      </c>
      <c r="H52"/>
      <c r="I52"/>
      <c r="J52"/>
    </row>
    <row r="53" spans="1:10" ht="12.75">
      <c r="A53" s="74"/>
      <c r="B53" s="58" t="s">
        <v>33</v>
      </c>
      <c r="C53" s="54">
        <v>44352</v>
      </c>
      <c r="D53" s="56">
        <f t="shared" ref="D53" si="26">E53+F53</f>
        <v>27.7423</v>
      </c>
      <c r="E53" s="56">
        <f t="shared" ref="E53" si="27">ROUND(C53/52/36.5,4)</f>
        <v>23.367799999999999</v>
      </c>
      <c r="F53" s="69">
        <f t="shared" ref="F53" si="28">ROUND(E53*$F$3,4)</f>
        <v>4.3745000000000003</v>
      </c>
      <c r="G53" t="s">
        <v>34</v>
      </c>
      <c r="H53"/>
      <c r="I53"/>
      <c r="J53"/>
    </row>
    <row r="54" spans="1:10" ht="12.6">
      <c r="C54" s="44"/>
      <c r="D54" s="4"/>
      <c r="H54"/>
      <c r="I54"/>
      <c r="J54"/>
    </row>
    <row r="55" spans="1:10">
      <c r="A55" s="1" t="s">
        <v>35</v>
      </c>
      <c r="B55" s="42">
        <v>1</v>
      </c>
      <c r="C55" s="45">
        <v>25528</v>
      </c>
      <c r="D55" s="46">
        <f>E55+F55</f>
        <v>15.0733</v>
      </c>
      <c r="E55" s="46">
        <f>ROUND(C55/52/36.5,4)</f>
        <v>13.4499</v>
      </c>
      <c r="F55" s="46">
        <f>ROUND(E55*$F$4,4)</f>
        <v>1.6234</v>
      </c>
      <c r="H55"/>
      <c r="I55"/>
      <c r="J55"/>
    </row>
    <row r="56" spans="1:10">
      <c r="A56" s="1" t="s">
        <v>35</v>
      </c>
      <c r="B56" s="42">
        <v>2</v>
      </c>
      <c r="C56" s="47">
        <f>(C55*0.035)+C55</f>
        <v>26421.48</v>
      </c>
      <c r="D56" s="46">
        <f>E56+F56</f>
        <v>15.600846499999999</v>
      </c>
      <c r="E56" s="46">
        <f>(E55*0.035)+E55</f>
        <v>13.9206465</v>
      </c>
      <c r="F56" s="46">
        <f>ROUND(E56*$F$4,4)</f>
        <v>1.6801999999999999</v>
      </c>
      <c r="G56" s="12" t="s">
        <v>36</v>
      </c>
      <c r="H56"/>
      <c r="I56"/>
      <c r="J56"/>
    </row>
    <row r="57" spans="1:10">
      <c r="A57" s="87"/>
      <c r="B57" s="88"/>
      <c r="C57" s="89"/>
      <c r="D57" s="48"/>
      <c r="E57" s="49"/>
      <c r="F57" s="49"/>
      <c r="H57"/>
      <c r="I57"/>
      <c r="J57"/>
    </row>
    <row r="58" spans="1:10">
      <c r="A58" s="1"/>
      <c r="B58" s="42"/>
      <c r="C58" s="50"/>
      <c r="D58" s="48"/>
      <c r="E58" s="49"/>
      <c r="F58" s="49"/>
      <c r="H58"/>
      <c r="I58"/>
      <c r="J58"/>
    </row>
    <row r="59" spans="1:10">
      <c r="A59" s="75" t="s">
        <v>37</v>
      </c>
      <c r="B59" s="76">
        <v>1</v>
      </c>
      <c r="C59" s="77">
        <v>25528</v>
      </c>
      <c r="D59" s="78">
        <f>E59+F59</f>
        <v>15.0733</v>
      </c>
      <c r="E59" s="78">
        <f>ROUND(C59/52/36.5,4)</f>
        <v>13.4499</v>
      </c>
      <c r="F59" s="78">
        <f>ROUND(E59*$F$4,4)</f>
        <v>1.6234</v>
      </c>
      <c r="H59"/>
      <c r="I59"/>
      <c r="J59"/>
    </row>
    <row r="60" spans="1:10">
      <c r="A60" s="75" t="s">
        <v>37</v>
      </c>
      <c r="B60" s="76">
        <v>2</v>
      </c>
      <c r="C60" s="79">
        <f>C56</f>
        <v>26421.48</v>
      </c>
      <c r="D60" s="78">
        <f>E60+F60</f>
        <v>15.600846499999999</v>
      </c>
      <c r="E60" s="78">
        <f>(E59*0.035)+E59</f>
        <v>13.9206465</v>
      </c>
      <c r="F60" s="78">
        <f>ROUND(E60*$F$4,4)</f>
        <v>1.6801999999999999</v>
      </c>
    </row>
    <row r="61" spans="1:10" ht="12.6">
      <c r="G61" s="51"/>
      <c r="I61"/>
      <c r="J61"/>
    </row>
  </sheetData>
  <mergeCells count="3">
    <mergeCell ref="A57:C57"/>
    <mergeCell ref="A1:F1"/>
    <mergeCell ref="A2:F2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84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C6B5-41A5-4A2F-BE6D-19821228A1D8}">
  <dimension ref="A1:I4"/>
  <sheetViews>
    <sheetView workbookViewId="0">
      <selection sqref="A1:I4"/>
    </sheetView>
  </sheetViews>
  <sheetFormatPr defaultRowHeight="12.6"/>
  <cols>
    <col min="1" max="1" width="28" customWidth="1"/>
    <col min="2" max="2" width="10.7109375" customWidth="1"/>
  </cols>
  <sheetData>
    <row r="1" spans="1:9" ht="51.95">
      <c r="A1" s="34" t="s">
        <v>1</v>
      </c>
      <c r="B1" s="34" t="s">
        <v>2</v>
      </c>
      <c r="C1" s="34" t="s">
        <v>3</v>
      </c>
      <c r="D1" s="35" t="s">
        <v>4</v>
      </c>
      <c r="E1" s="35" t="s">
        <v>5</v>
      </c>
      <c r="F1" s="34" t="s">
        <v>38</v>
      </c>
      <c r="G1" s="36" t="s">
        <v>39</v>
      </c>
      <c r="H1" s="37" t="s">
        <v>40</v>
      </c>
      <c r="I1" s="38" t="s">
        <v>41</v>
      </c>
    </row>
    <row r="2" spans="1:9" ht="12.95">
      <c r="A2" s="39" t="s">
        <v>42</v>
      </c>
      <c r="B2" s="40">
        <v>89117</v>
      </c>
      <c r="C2" s="31">
        <v>52.6203</v>
      </c>
      <c r="D2" s="32">
        <v>46.953099999999999</v>
      </c>
      <c r="E2" s="28">
        <v>5.6672000000000002</v>
      </c>
      <c r="F2" s="28">
        <v>6.3465999999999996</v>
      </c>
      <c r="G2" s="29">
        <v>0.26310149999999999</v>
      </c>
      <c r="H2" s="29">
        <v>2.1048119999999999</v>
      </c>
      <c r="I2" s="30">
        <v>61.334813500000003</v>
      </c>
    </row>
    <row r="3" spans="1:9" ht="12.95">
      <c r="A3" s="39" t="s">
        <v>43</v>
      </c>
      <c r="B3" s="41">
        <v>105699</v>
      </c>
      <c r="C3" s="31">
        <v>62.4114</v>
      </c>
      <c r="D3" s="32">
        <v>55.689700000000002</v>
      </c>
      <c r="E3" s="28">
        <v>6.7217000000000002</v>
      </c>
      <c r="F3" s="28">
        <v>7.6978</v>
      </c>
      <c r="G3" s="29">
        <v>0.31205700000000003</v>
      </c>
      <c r="H3" s="29">
        <v>2.4964560000000002</v>
      </c>
      <c r="I3" s="30">
        <v>72.917712999999992</v>
      </c>
    </row>
    <row r="4" spans="1:9" ht="12.95">
      <c r="A4" s="33" t="s">
        <v>44</v>
      </c>
      <c r="B4" s="41">
        <v>105699</v>
      </c>
      <c r="C4" s="31">
        <v>66.114800000000002</v>
      </c>
      <c r="D4" s="32">
        <v>55.689700000000002</v>
      </c>
      <c r="E4" s="28">
        <v>10.4251</v>
      </c>
      <c r="F4" s="28">
        <v>8.2088999999999999</v>
      </c>
      <c r="G4" s="29">
        <v>0.33057400000000003</v>
      </c>
      <c r="H4" s="29">
        <v>2.6445920000000003</v>
      </c>
      <c r="I4" s="30">
        <v>77.298866000000004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UMS xmlns="50cb5de6-f12a-4aa8-8384-78222a2e2c5e" xsi:nil="true"/>
    <SSIS xmlns="50cb5de6-f12a-4aa8-8384-78222a2e2c5e" xsi:nil="true"/>
    <reissued xmlns="50cb5de6-f12a-4aa8-8384-78222a2e2c5e" xsi:nil="true"/>
    <TaxCatchAll xmlns="5df0194d-3606-4a33-96d0-98a07738492e" xsi:nil="true"/>
    <lcf76f155ced4ddcb4097134ff3c332f xmlns="50cb5de6-f12a-4aa8-8384-78222a2e2c5e">
      <Terms xmlns="http://schemas.microsoft.com/office/infopath/2007/PartnerControls"/>
    </lcf76f155ced4ddcb4097134ff3c332f>
    <SharedWithUsers xmlns="5df0194d-3606-4a33-96d0-98a07738492e">
      <UserInfo>
        <DisplayName>Wasniowski, Andy</DisplayName>
        <AccountId>181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D16965E40354E83AF52B4F100C0BC" ma:contentTypeVersion="20" ma:contentTypeDescription="Create a new document." ma:contentTypeScope="" ma:versionID="d3484fb65e053c0c0cd9234bb3636805">
  <xsd:schema xmlns:xsd="http://www.w3.org/2001/XMLSchema" xmlns:xs="http://www.w3.org/2001/XMLSchema" xmlns:p="http://schemas.microsoft.com/office/2006/metadata/properties" xmlns:ns2="50cb5de6-f12a-4aa8-8384-78222a2e2c5e" xmlns:ns3="5df0194d-3606-4a33-96d0-98a07738492e" targetNamespace="http://schemas.microsoft.com/office/2006/metadata/properties" ma:root="true" ma:fieldsID="ccfc86f7ac0d110bf5f3dcf306271f63" ns2:_="" ns3:_="">
    <xsd:import namespace="50cb5de6-f12a-4aa8-8384-78222a2e2c5e"/>
    <xsd:import namespace="5df0194d-3606-4a33-96d0-98a0773849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HUMS" minOccurs="0"/>
                <xsd:element ref="ns2:SSIS" minOccurs="0"/>
                <xsd:element ref="ns2:reissued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b5de6-f12a-4aa8-8384-78222a2e2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UMS" ma:index="20" nillable="true" ma:displayName="HUMS" ma:format="Dropdown" ma:internalName="HUMS">
      <xsd:simpleType>
        <xsd:restriction base="dms:Text">
          <xsd:maxLength value="255"/>
        </xsd:restriction>
      </xsd:simpleType>
    </xsd:element>
    <xsd:element name="SSIS" ma:index="21" nillable="true" ma:displayName="SSIS" ma:format="Dropdown" ma:internalName="SSIS">
      <xsd:simpleType>
        <xsd:restriction base="dms:Text">
          <xsd:maxLength value="255"/>
        </xsd:restriction>
      </xsd:simpleType>
    </xsd:element>
    <xsd:element name="reissued" ma:index="22" nillable="true" ma:displayName="reissued" ma:format="Dropdown" ma:internalName="reissued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103e67f-0598-4a90-8a4a-cec34b03bf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0194d-3606-4a33-96d0-98a0773849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0320acf-9aca-4d8c-bd1c-a7c82d28f1f4}" ma:internalName="TaxCatchAll" ma:showField="CatchAllData" ma:web="5df0194d-3606-4a33-96d0-98a0773849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DF662-09F8-4CF3-AA06-EE22DE9E6EBD}"/>
</file>

<file path=customXml/itemProps2.xml><?xml version="1.0" encoding="utf-8"?>
<ds:datastoreItem xmlns:ds="http://schemas.openxmlformats.org/officeDocument/2006/customXml" ds:itemID="{A7B43C3A-B580-4978-8610-A789DAEE535B}"/>
</file>

<file path=customXml/itemProps3.xml><?xml version="1.0" encoding="utf-8"?>
<ds:datastoreItem xmlns:ds="http://schemas.openxmlformats.org/officeDocument/2006/customXml" ds:itemID="{C22E4DD8-0064-4F60-9922-304B1DB447C5}"/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Exeter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University of Exeter</dc:creator>
  <cp:keywords/>
  <dc:description/>
  <cp:lastModifiedBy/>
  <cp:revision/>
  <dcterms:created xsi:type="dcterms:W3CDTF">2011-02-24T17:26:45Z</dcterms:created>
  <dcterms:modified xsi:type="dcterms:W3CDTF">2026-10-08T08:00:21Z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UMS">
    <vt:lpwstr/>
  </property>
  <property fmtid="{D5CDD505-2E9C-101B-9397-08002B2CF9AE}" pid="3" name="SSIS">
    <vt:lpwstr/>
  </property>
  <property fmtid="{D5CDD505-2E9C-101B-9397-08002B2CF9AE}" pid="4" name="reissued">
    <vt:lpwstr/>
  </property>
  <property fmtid="{D5CDD505-2E9C-101B-9397-08002B2CF9AE}" pid="5" name="ContentTypeId">
    <vt:lpwstr>0x01010049CD16965E40354E83AF52B4F100C0BC</vt:lpwstr>
  </property>
  <property fmtid="{D5CDD505-2E9C-101B-9397-08002B2CF9AE}" pid="6" name="MediaServiceImageTags">
    <vt:lpwstr/>
  </property>
</Properties>
</file>