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c_perry_exeter_ac_uk/Documents/Research folder/SedBudget - Sediment production/Sediment prod method and sheets/Indian Ocean version/"/>
    </mc:Choice>
  </mc:AlternateContent>
  <xr:revisionPtr revIDLastSave="65" documentId="8_{E096C20C-233E-4085-ABC9-3DEF5AC51D4C}" xr6:coauthVersionLast="47" xr6:coauthVersionMax="47" xr10:uidLastSave="{0A7244A1-40BD-4C0C-957D-7F16BD563CB5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G">Sheet1!$V$186:$V$190</definedName>
    <definedName name="W">Sheet1!$W$186:$W$190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4" i="1" l="1"/>
  <c r="B164" i="1"/>
  <c r="C166" i="1" l="1"/>
  <c r="D166" i="1"/>
  <c r="E166" i="1"/>
  <c r="F166" i="1"/>
  <c r="G166" i="1"/>
  <c r="H166" i="1"/>
  <c r="I166" i="1"/>
  <c r="J166" i="1"/>
  <c r="K166" i="1"/>
  <c r="L166" i="1"/>
  <c r="M166" i="1"/>
  <c r="B166" i="1"/>
  <c r="C165" i="1"/>
  <c r="D165" i="1"/>
  <c r="E165" i="1"/>
  <c r="F165" i="1"/>
  <c r="G165" i="1"/>
  <c r="H165" i="1"/>
  <c r="I165" i="1"/>
  <c r="J165" i="1"/>
  <c r="K165" i="1"/>
  <c r="L165" i="1"/>
  <c r="M165" i="1"/>
  <c r="B165" i="1"/>
  <c r="C164" i="1"/>
  <c r="D164" i="1"/>
  <c r="E164" i="1"/>
  <c r="F164" i="1"/>
  <c r="G164" i="1"/>
  <c r="H164" i="1"/>
  <c r="I164" i="1"/>
  <c r="J164" i="1"/>
  <c r="K164" i="1"/>
  <c r="L164" i="1"/>
  <c r="M164" i="1"/>
  <c r="K19" i="1"/>
  <c r="C19" i="1"/>
  <c r="D19" i="1"/>
  <c r="E19" i="1"/>
  <c r="F19" i="1"/>
  <c r="G19" i="1"/>
  <c r="H19" i="1"/>
  <c r="I19" i="1"/>
  <c r="B19" i="1"/>
  <c r="K18" i="1"/>
  <c r="C18" i="1"/>
  <c r="D18" i="1"/>
  <c r="E18" i="1"/>
  <c r="F18" i="1"/>
  <c r="G18" i="1"/>
  <c r="H18" i="1"/>
  <c r="I18" i="1"/>
  <c r="B18" i="1"/>
  <c r="N164" i="1" l="1"/>
  <c r="I20" i="1"/>
  <c r="H20" i="1"/>
  <c r="E20" i="1"/>
  <c r="C175" i="1" l="1"/>
  <c r="C190" i="1" s="1"/>
  <c r="D175" i="1"/>
  <c r="D190" i="1" s="1"/>
  <c r="E175" i="1"/>
  <c r="E190" i="1" s="1"/>
  <c r="F175" i="1"/>
  <c r="F190" i="1" s="1"/>
  <c r="G175" i="1"/>
  <c r="G190" i="1" s="1"/>
  <c r="H175" i="1"/>
  <c r="H190" i="1" s="1"/>
  <c r="I175" i="1"/>
  <c r="I190" i="1" s="1"/>
  <c r="J175" i="1"/>
  <c r="J190" i="1" s="1"/>
  <c r="K175" i="1"/>
  <c r="K190" i="1" s="1"/>
  <c r="L175" i="1"/>
  <c r="L190" i="1" s="1"/>
  <c r="M175" i="1"/>
  <c r="M190" i="1" s="1"/>
  <c r="B175" i="1"/>
  <c r="B190" i="1" s="1"/>
  <c r="C174" i="1"/>
  <c r="D174" i="1"/>
  <c r="E174" i="1"/>
  <c r="E189" i="1" s="1"/>
  <c r="F174" i="1"/>
  <c r="G174" i="1"/>
  <c r="G189" i="1" s="1"/>
  <c r="H174" i="1"/>
  <c r="I174" i="1"/>
  <c r="I189" i="1" s="1"/>
  <c r="J174" i="1"/>
  <c r="K174" i="1"/>
  <c r="K189" i="1" s="1"/>
  <c r="L174" i="1"/>
  <c r="L189" i="1" s="1"/>
  <c r="M174" i="1"/>
  <c r="B174" i="1"/>
  <c r="C173" i="1"/>
  <c r="D173" i="1"/>
  <c r="E173" i="1"/>
  <c r="F173" i="1"/>
  <c r="G173" i="1"/>
  <c r="H173" i="1"/>
  <c r="I173" i="1"/>
  <c r="J173" i="1"/>
  <c r="K173" i="1"/>
  <c r="L173" i="1"/>
  <c r="M173" i="1"/>
  <c r="B173" i="1"/>
  <c r="C172" i="1"/>
  <c r="C188" i="1" s="1"/>
  <c r="D172" i="1"/>
  <c r="D188" i="1" s="1"/>
  <c r="E172" i="1"/>
  <c r="E188" i="1" s="1"/>
  <c r="F172" i="1"/>
  <c r="F188" i="1" s="1"/>
  <c r="G172" i="1"/>
  <c r="H172" i="1"/>
  <c r="I172" i="1"/>
  <c r="I188" i="1" s="1"/>
  <c r="J172" i="1"/>
  <c r="K172" i="1"/>
  <c r="L172" i="1"/>
  <c r="L188" i="1" s="1"/>
  <c r="M172" i="1"/>
  <c r="M188" i="1" s="1"/>
  <c r="B172" i="1"/>
  <c r="B188" i="1" s="1"/>
  <c r="C171" i="1"/>
  <c r="D171" i="1"/>
  <c r="E171" i="1"/>
  <c r="F171" i="1"/>
  <c r="G171" i="1"/>
  <c r="H171" i="1"/>
  <c r="I171" i="1"/>
  <c r="J171" i="1"/>
  <c r="K171" i="1"/>
  <c r="L171" i="1"/>
  <c r="M171" i="1"/>
  <c r="B171" i="1"/>
  <c r="C170" i="1"/>
  <c r="C187" i="1" s="1"/>
  <c r="D170" i="1"/>
  <c r="E170" i="1"/>
  <c r="E187" i="1" s="1"/>
  <c r="F170" i="1"/>
  <c r="F187" i="1" s="1"/>
  <c r="G170" i="1"/>
  <c r="H170" i="1"/>
  <c r="I170" i="1"/>
  <c r="J170" i="1"/>
  <c r="K170" i="1"/>
  <c r="K187" i="1" s="1"/>
  <c r="L170" i="1"/>
  <c r="L187" i="1" s="1"/>
  <c r="M170" i="1"/>
  <c r="M187" i="1" s="1"/>
  <c r="B170" i="1"/>
  <c r="B187" i="1" s="1"/>
  <c r="C169" i="1"/>
  <c r="C186" i="1" s="1"/>
  <c r="D169" i="1"/>
  <c r="D186" i="1" s="1"/>
  <c r="E169" i="1"/>
  <c r="E186" i="1" s="1"/>
  <c r="F169" i="1"/>
  <c r="F186" i="1" s="1"/>
  <c r="G169" i="1"/>
  <c r="G186" i="1" s="1"/>
  <c r="H169" i="1"/>
  <c r="H186" i="1" s="1"/>
  <c r="I169" i="1"/>
  <c r="I186" i="1" s="1"/>
  <c r="J169" i="1"/>
  <c r="J186" i="1" s="1"/>
  <c r="K169" i="1"/>
  <c r="K186" i="1" s="1"/>
  <c r="L169" i="1"/>
  <c r="L186" i="1" s="1"/>
  <c r="M169" i="1"/>
  <c r="M186" i="1" s="1"/>
  <c r="B169" i="1"/>
  <c r="B186" i="1" s="1"/>
  <c r="C168" i="1"/>
  <c r="D168" i="1"/>
  <c r="E168" i="1"/>
  <c r="F168" i="1"/>
  <c r="G168" i="1"/>
  <c r="H168" i="1"/>
  <c r="I168" i="1"/>
  <c r="J168" i="1"/>
  <c r="K168" i="1"/>
  <c r="L168" i="1"/>
  <c r="M168" i="1"/>
  <c r="B168" i="1"/>
  <c r="C167" i="1"/>
  <c r="D167" i="1"/>
  <c r="E167" i="1"/>
  <c r="F167" i="1"/>
  <c r="G167" i="1"/>
  <c r="H167" i="1"/>
  <c r="I167" i="1"/>
  <c r="J167" i="1"/>
  <c r="K167" i="1"/>
  <c r="L167" i="1"/>
  <c r="M167" i="1"/>
  <c r="B167" i="1"/>
  <c r="N145" i="1"/>
  <c r="N144" i="1"/>
  <c r="X144" i="1" s="1"/>
  <c r="N143" i="1"/>
  <c r="W143" i="1" s="1"/>
  <c r="N142" i="1"/>
  <c r="W142" i="1" s="1"/>
  <c r="N141" i="1"/>
  <c r="V141" i="1" s="1"/>
  <c r="N140" i="1"/>
  <c r="V140" i="1" s="1"/>
  <c r="N139" i="1"/>
  <c r="U139" i="1" s="1"/>
  <c r="N138" i="1"/>
  <c r="S138" i="1" s="1"/>
  <c r="N137" i="1"/>
  <c r="N132" i="1"/>
  <c r="N131" i="1"/>
  <c r="X131" i="1" s="1"/>
  <c r="N130" i="1"/>
  <c r="W130" i="1" s="1"/>
  <c r="N129" i="1"/>
  <c r="W129" i="1" s="1"/>
  <c r="N128" i="1"/>
  <c r="V128" i="1" s="1"/>
  <c r="N127" i="1"/>
  <c r="V127" i="1" s="1"/>
  <c r="N126" i="1"/>
  <c r="U126" i="1" s="1"/>
  <c r="N125" i="1"/>
  <c r="S125" i="1" s="1"/>
  <c r="N119" i="1"/>
  <c r="N118" i="1"/>
  <c r="X118" i="1" s="1"/>
  <c r="N117" i="1"/>
  <c r="W117" i="1" s="1"/>
  <c r="N116" i="1"/>
  <c r="W116" i="1" s="1"/>
  <c r="N115" i="1"/>
  <c r="V115" i="1" s="1"/>
  <c r="N114" i="1"/>
  <c r="V114" i="1" s="1"/>
  <c r="N113" i="1"/>
  <c r="U113" i="1" s="1"/>
  <c r="N112" i="1"/>
  <c r="S112" i="1" s="1"/>
  <c r="N111" i="1"/>
  <c r="N106" i="1"/>
  <c r="N105" i="1"/>
  <c r="X105" i="1" s="1"/>
  <c r="N104" i="1"/>
  <c r="W104" i="1" s="1"/>
  <c r="N103" i="1"/>
  <c r="W103" i="1" s="1"/>
  <c r="N102" i="1"/>
  <c r="V102" i="1" s="1"/>
  <c r="N101" i="1"/>
  <c r="V101" i="1" s="1"/>
  <c r="N100" i="1"/>
  <c r="U100" i="1" s="1"/>
  <c r="N99" i="1"/>
  <c r="S99" i="1" s="1"/>
  <c r="N98" i="1"/>
  <c r="N93" i="1"/>
  <c r="N92" i="1"/>
  <c r="X92" i="1" s="1"/>
  <c r="N91" i="1"/>
  <c r="W91" i="1" s="1"/>
  <c r="N90" i="1"/>
  <c r="W90" i="1" s="1"/>
  <c r="N89" i="1"/>
  <c r="V89" i="1" s="1"/>
  <c r="N88" i="1"/>
  <c r="V88" i="1" s="1"/>
  <c r="N87" i="1"/>
  <c r="U87" i="1" s="1"/>
  <c r="N86" i="1"/>
  <c r="S86" i="1" s="1"/>
  <c r="N85" i="1"/>
  <c r="N73" i="1"/>
  <c r="S73" i="1" s="1"/>
  <c r="N74" i="1"/>
  <c r="U74" i="1" s="1"/>
  <c r="N75" i="1"/>
  <c r="V75" i="1" s="1"/>
  <c r="N76" i="1"/>
  <c r="V76" i="1" s="1"/>
  <c r="N77" i="1"/>
  <c r="W77" i="1" s="1"/>
  <c r="N78" i="1"/>
  <c r="W78" i="1" s="1"/>
  <c r="N79" i="1"/>
  <c r="X79" i="1" s="1"/>
  <c r="N80" i="1"/>
  <c r="N72" i="1"/>
  <c r="N30" i="1"/>
  <c r="S30" i="1" s="1"/>
  <c r="N29" i="1"/>
  <c r="S29" i="1" s="1"/>
  <c r="N28" i="1"/>
  <c r="N37" i="1"/>
  <c r="S37" i="1" s="1"/>
  <c r="N36" i="1"/>
  <c r="S36" i="1" s="1"/>
  <c r="N35" i="1"/>
  <c r="N44" i="1"/>
  <c r="S44" i="1" s="1"/>
  <c r="N43" i="1"/>
  <c r="S43" i="1" s="1"/>
  <c r="N42" i="1"/>
  <c r="N51" i="1"/>
  <c r="S51" i="1" s="1"/>
  <c r="N50" i="1"/>
  <c r="S50" i="1" s="1"/>
  <c r="N49" i="1"/>
  <c r="N65" i="1"/>
  <c r="S65" i="1" s="1"/>
  <c r="N64" i="1"/>
  <c r="S64" i="1" s="1"/>
  <c r="N63" i="1"/>
  <c r="N57" i="1"/>
  <c r="S57" i="1" s="1"/>
  <c r="N58" i="1"/>
  <c r="S58" i="1" s="1"/>
  <c r="N56" i="1"/>
  <c r="X106" i="1" l="1"/>
  <c r="Y106" i="1"/>
  <c r="S106" i="1"/>
  <c r="S80" i="1"/>
  <c r="Y80" i="1"/>
  <c r="X80" i="1"/>
  <c r="S93" i="1"/>
  <c r="Y93" i="1"/>
  <c r="X93" i="1"/>
  <c r="Y119" i="1"/>
  <c r="X119" i="1"/>
  <c r="S119" i="1"/>
  <c r="S132" i="1"/>
  <c r="Y132" i="1"/>
  <c r="X132" i="1"/>
  <c r="S145" i="1"/>
  <c r="Y145" i="1"/>
  <c r="X145" i="1"/>
  <c r="N59" i="1"/>
  <c r="J188" i="1"/>
  <c r="J189" i="1"/>
  <c r="H188" i="1"/>
  <c r="H189" i="1"/>
  <c r="N66" i="1"/>
  <c r="B155" i="1" s="1"/>
  <c r="M189" i="1"/>
  <c r="G188" i="1"/>
  <c r="F189" i="1"/>
  <c r="D189" i="1"/>
  <c r="C189" i="1"/>
  <c r="N146" i="1"/>
  <c r="K188" i="1"/>
  <c r="O169" i="1"/>
  <c r="O168" i="1"/>
  <c r="P168" i="1" s="1"/>
  <c r="N133" i="1"/>
  <c r="B189" i="1"/>
  <c r="N52" i="1"/>
  <c r="G187" i="1"/>
  <c r="I187" i="1"/>
  <c r="N38" i="1"/>
  <c r="N107" i="1"/>
  <c r="N120" i="1"/>
  <c r="N186" i="1"/>
  <c r="J187" i="1"/>
  <c r="N190" i="1"/>
  <c r="N31" i="1"/>
  <c r="O164" i="1"/>
  <c r="N45" i="1"/>
  <c r="N81" i="1"/>
  <c r="H187" i="1"/>
  <c r="N94" i="1"/>
  <c r="D187" i="1"/>
  <c r="O167" i="1"/>
  <c r="P167" i="1" s="1"/>
  <c r="O172" i="1"/>
  <c r="O175" i="1"/>
  <c r="O171" i="1"/>
  <c r="P171" i="1" s="1"/>
  <c r="O165" i="1"/>
  <c r="P165" i="1" s="1"/>
  <c r="O174" i="1"/>
  <c r="O170" i="1"/>
  <c r="O166" i="1"/>
  <c r="P166" i="1" s="1"/>
  <c r="O173" i="1"/>
  <c r="P173" i="1" s="1"/>
  <c r="N165" i="1"/>
  <c r="N167" i="1"/>
  <c r="N168" i="1"/>
  <c r="N169" i="1"/>
  <c r="N170" i="1"/>
  <c r="N172" i="1"/>
  <c r="N173" i="1"/>
  <c r="N174" i="1"/>
  <c r="N166" i="1"/>
  <c r="N171" i="1"/>
  <c r="N175" i="1"/>
  <c r="C155" i="1" l="1"/>
  <c r="T146" i="1"/>
  <c r="W146" i="1"/>
  <c r="Y146" i="1"/>
  <c r="U146" i="1"/>
  <c r="S146" i="1"/>
  <c r="V146" i="1"/>
  <c r="X146" i="1"/>
  <c r="C153" i="1"/>
  <c r="Y120" i="1"/>
  <c r="U120" i="1"/>
  <c r="W120" i="1"/>
  <c r="X120" i="1"/>
  <c r="V120" i="1"/>
  <c r="C151" i="1"/>
  <c r="W94" i="1"/>
  <c r="Y94" i="1"/>
  <c r="U94" i="1"/>
  <c r="V94" i="1"/>
  <c r="X94" i="1"/>
  <c r="C150" i="1"/>
  <c r="V81" i="1"/>
  <c r="X81" i="1"/>
  <c r="W81" i="1"/>
  <c r="U81" i="1"/>
  <c r="Y81" i="1"/>
  <c r="C152" i="1"/>
  <c r="V107" i="1"/>
  <c r="X107" i="1"/>
  <c r="Y107" i="1"/>
  <c r="U107" i="1"/>
  <c r="W107" i="1"/>
  <c r="C154" i="1"/>
  <c r="X133" i="1"/>
  <c r="T133" i="1"/>
  <c r="V133" i="1"/>
  <c r="W133" i="1"/>
  <c r="Y133" i="1"/>
  <c r="U133" i="1"/>
  <c r="S133" i="1"/>
  <c r="B154" i="1"/>
  <c r="T59" i="1"/>
  <c r="S59" i="1"/>
  <c r="T66" i="1"/>
  <c r="S66" i="1"/>
  <c r="N188" i="1"/>
  <c r="P170" i="1"/>
  <c r="P175" i="1"/>
  <c r="B152" i="1"/>
  <c r="B153" i="1"/>
  <c r="P169" i="1"/>
  <c r="P174" i="1"/>
  <c r="P172" i="1"/>
  <c r="P164" i="1"/>
  <c r="B151" i="1"/>
  <c r="B150" i="1"/>
  <c r="N187" i="1"/>
  <c r="N189" i="1"/>
  <c r="N176" i="1"/>
  <c r="C157" i="1" l="1"/>
  <c r="C158" i="1" s="1"/>
  <c r="C156" i="1"/>
  <c r="O188" i="1"/>
  <c r="P188" i="1" s="1"/>
  <c r="O190" i="1"/>
  <c r="P190" i="1" s="1"/>
  <c r="O189" i="1"/>
  <c r="P189" i="1" s="1"/>
  <c r="O186" i="1"/>
  <c r="P186" i="1" s="1"/>
  <c r="O187" i="1"/>
  <c r="P187" i="1" s="1"/>
  <c r="B156" i="1"/>
  <c r="D156" i="1" s="1"/>
  <c r="B157" i="1"/>
  <c r="D157" i="1" s="1"/>
  <c r="Q172" i="1"/>
  <c r="Q165" i="1"/>
  <c r="Q164" i="1"/>
  <c r="Q171" i="1"/>
  <c r="Q174" i="1"/>
  <c r="Q173" i="1"/>
  <c r="Q166" i="1"/>
  <c r="Q169" i="1"/>
  <c r="Q167" i="1"/>
  <c r="Q175" i="1"/>
  <c r="Q168" i="1"/>
  <c r="Q170" i="1"/>
  <c r="B158" i="1" l="1"/>
  <c r="D158" i="1" s="1"/>
  <c r="C201" i="1"/>
  <c r="C200" i="1"/>
  <c r="S42" i="1" l="1"/>
  <c r="S45" i="1" s="1"/>
  <c r="S63" i="1"/>
  <c r="S35" i="1"/>
  <c r="S38" i="1" s="1"/>
  <c r="S49" i="1"/>
  <c r="S52" i="1" s="1"/>
  <c r="S56" i="1"/>
  <c r="T63" i="1"/>
  <c r="T35" i="1"/>
  <c r="T38" i="1" s="1"/>
  <c r="T49" i="1"/>
  <c r="T52" i="1" s="1"/>
  <c r="T56" i="1"/>
  <c r="T42" i="1"/>
  <c r="T45" i="1" s="1"/>
  <c r="S28" i="1"/>
  <c r="S31" i="1" s="1"/>
  <c r="T28" i="1"/>
  <c r="T31" i="1" s="1"/>
  <c r="C20" i="1"/>
  <c r="D20" i="1"/>
  <c r="G20" i="1"/>
  <c r="K20" i="1"/>
  <c r="B20" i="1"/>
  <c r="D207" i="1"/>
  <c r="D206" i="1"/>
  <c r="S72" i="1" l="1"/>
  <c r="S81" i="1" s="1"/>
  <c r="S124" i="1"/>
  <c r="S85" i="1"/>
  <c r="S94" i="1" s="1"/>
  <c r="S111" i="1"/>
  <c r="S120" i="1" s="1"/>
  <c r="S98" i="1"/>
  <c r="S107" i="1" s="1"/>
  <c r="S137" i="1"/>
  <c r="T72" i="1"/>
  <c r="T81" i="1" s="1"/>
  <c r="T124" i="1"/>
  <c r="T111" i="1"/>
  <c r="T120" i="1" s="1"/>
  <c r="T98" i="1"/>
  <c r="T107" i="1" s="1"/>
  <c r="T85" i="1"/>
  <c r="T94" i="1" s="1"/>
  <c r="T137" i="1"/>
  <c r="B185" i="1"/>
  <c r="B184" i="1"/>
  <c r="C184" i="1"/>
  <c r="D185" i="1"/>
  <c r="F185" i="1"/>
  <c r="M185" i="1"/>
  <c r="H185" i="1"/>
  <c r="F184" i="1"/>
  <c r="I185" i="1"/>
  <c r="E185" i="1"/>
  <c r="J185" i="1"/>
  <c r="C185" i="1"/>
  <c r="K185" i="1"/>
  <c r="L185" i="1"/>
  <c r="G185" i="1"/>
  <c r="D184" i="1"/>
  <c r="E184" i="1"/>
  <c r="J184" i="1"/>
  <c r="H184" i="1"/>
  <c r="I184" i="1"/>
  <c r="G184" i="1"/>
  <c r="L184" i="1"/>
  <c r="K184" i="1"/>
  <c r="M184" i="1"/>
  <c r="F20" i="1"/>
  <c r="J191" i="1" l="1"/>
  <c r="E191" i="1"/>
  <c r="O185" i="1"/>
  <c r="P185" i="1" s="1"/>
  <c r="O184" i="1"/>
  <c r="P184" i="1" s="1"/>
  <c r="N184" i="1"/>
  <c r="I191" i="1"/>
  <c r="B191" i="1"/>
  <c r="C191" i="1"/>
  <c r="D191" i="1"/>
  <c r="G191" i="1"/>
  <c r="H191" i="1"/>
  <c r="F191" i="1"/>
  <c r="M191" i="1"/>
  <c r="K191" i="1"/>
  <c r="L191" i="1"/>
  <c r="N185" i="1"/>
  <c r="N191" i="1" l="1"/>
  <c r="Q184" i="1" s="1"/>
  <c r="Q185" i="1" l="1"/>
  <c r="Q188" i="1"/>
  <c r="G192" i="1"/>
  <c r="K192" i="1"/>
  <c r="H192" i="1"/>
  <c r="Q190" i="1"/>
  <c r="D192" i="1"/>
  <c r="J192" i="1"/>
  <c r="F192" i="1"/>
  <c r="Q187" i="1"/>
  <c r="L192" i="1"/>
  <c r="C192" i="1"/>
  <c r="I192" i="1"/>
  <c r="Q186" i="1"/>
  <c r="Q189" i="1"/>
  <c r="E192" i="1"/>
  <c r="M192" i="1"/>
  <c r="B192" i="1"/>
</calcChain>
</file>

<file path=xl/sharedStrings.xml><?xml version="1.0" encoding="utf-8"?>
<sst xmlns="http://schemas.openxmlformats.org/spreadsheetml/2006/main" count="686" uniqueCount="117">
  <si>
    <t>PRODUCER SPECIFIC AND OVERALL TOTAL AMOUNTS OF SEDIMENT PRODUCTION/SIZE FRACTION CLASS</t>
  </si>
  <si>
    <t xml:space="preserve">&gt;4mm </t>
  </si>
  <si>
    <t>2-4 mm</t>
  </si>
  <si>
    <t>1-2 mm</t>
  </si>
  <si>
    <t>0.5-1 mm</t>
  </si>
  <si>
    <t>0.25-0.5 mm</t>
  </si>
  <si>
    <t>0.125-0.25 mm</t>
  </si>
  <si>
    <t>63 to 125 um</t>
  </si>
  <si>
    <t>31-63 um</t>
  </si>
  <si>
    <t>16-31 um</t>
  </si>
  <si>
    <t>8-16 um</t>
  </si>
  <si>
    <t>4-8 um</t>
  </si>
  <si>
    <t>&lt;4 um</t>
  </si>
  <si>
    <t>TOTAL per group</t>
  </si>
  <si>
    <t>Pebble</t>
  </si>
  <si>
    <t>Gravel</t>
  </si>
  <si>
    <t>Vc sand</t>
  </si>
  <si>
    <t>C. sand</t>
  </si>
  <si>
    <t>Med sand</t>
  </si>
  <si>
    <t>Fine sand</t>
  </si>
  <si>
    <t>V fine sand</t>
  </si>
  <si>
    <t>Coarse silt</t>
  </si>
  <si>
    <t>Med silt</t>
  </si>
  <si>
    <t>Fine silt</t>
  </si>
  <si>
    <t>V fine silt</t>
  </si>
  <si>
    <t>Clay</t>
  </si>
  <si>
    <t>Endolithic sponges</t>
  </si>
  <si>
    <t>T1</t>
  </si>
  <si>
    <t>T2</t>
  </si>
  <si>
    <t>T3</t>
  </si>
  <si>
    <t>T4</t>
  </si>
  <si>
    <t>T5</t>
  </si>
  <si>
    <t>T6</t>
  </si>
  <si>
    <t>SD</t>
  </si>
  <si>
    <t>SE</t>
  </si>
  <si>
    <t>Location and site</t>
  </si>
  <si>
    <t>TOTAL</t>
  </si>
  <si>
    <t>Coral</t>
  </si>
  <si>
    <t>CCA</t>
  </si>
  <si>
    <r>
      <rPr>
        <b/>
        <i/>
        <sz val="11"/>
        <color rgb="FF000000"/>
        <rFont val="Arial Narrow"/>
        <family val="2"/>
      </rPr>
      <t>Halimeda</t>
    </r>
    <r>
      <rPr>
        <b/>
        <sz val="11"/>
        <color indexed="8"/>
        <rFont val="Arial Narrow"/>
        <family val="2"/>
      </rPr>
      <t xml:space="preserve"> spp.</t>
    </r>
  </si>
  <si>
    <t>Bivalves</t>
  </si>
  <si>
    <t>Gastropods</t>
  </si>
  <si>
    <t>Grain type</t>
  </si>
  <si>
    <t>Proportions</t>
  </si>
  <si>
    <t>Halimeda, mollusc and forams not included as already picked up in census studies</t>
  </si>
  <si>
    <t>Triggerfish</t>
  </si>
  <si>
    <t>Pufferfish</t>
  </si>
  <si>
    <t>Other calcareous green algae</t>
  </si>
  <si>
    <t>1. Hunter 1977</t>
  </si>
  <si>
    <t>Mean</t>
  </si>
  <si>
    <r>
      <t xml:space="preserve">Proportions </t>
    </r>
    <r>
      <rPr>
        <b/>
        <vertAlign val="superscript"/>
        <sz val="11"/>
        <color theme="1"/>
        <rFont val="Arial Narrow"/>
        <family val="2"/>
      </rPr>
      <t>1</t>
    </r>
  </si>
  <si>
    <r>
      <t xml:space="preserve">Proportions </t>
    </r>
    <r>
      <rPr>
        <b/>
        <vertAlign val="superscript"/>
        <sz val="11"/>
        <color theme="1"/>
        <rFont val="Arial Narrow"/>
        <family val="2"/>
      </rPr>
      <t>2</t>
    </r>
    <r>
      <rPr>
        <sz val="11"/>
        <color theme="1"/>
        <rFont val="Calibri"/>
        <family val="2"/>
        <scheme val="minor"/>
      </rPr>
      <t/>
    </r>
  </si>
  <si>
    <r>
      <t xml:space="preserve">2. Chazottes et al. 2004 </t>
    </r>
    <r>
      <rPr>
        <sz val="11"/>
        <color theme="1"/>
        <rFont val="Arial Narrow"/>
        <family val="2"/>
      </rPr>
      <t xml:space="preserve">NB. Primary source include 'other' (~4%) - mostly foraminifera and molluscs - already accounted for so removed from proportions in calculations </t>
    </r>
  </si>
  <si>
    <t>Live coral</t>
  </si>
  <si>
    <t>Dead coral w/ CCA</t>
  </si>
  <si>
    <t>Dead coral w/turf</t>
  </si>
  <si>
    <t>Rubble</t>
  </si>
  <si>
    <t>Sand</t>
  </si>
  <si>
    <t>MEAN</t>
  </si>
  <si>
    <t>Rugosity</t>
  </si>
  <si>
    <t>Coral (see note 1)</t>
  </si>
  <si>
    <t>Crustose coralline algae (see note 2)</t>
  </si>
  <si>
    <t>Benthic foraminifera (see note 3)</t>
  </si>
  <si>
    <t>Foraminifera</t>
  </si>
  <si>
    <t xml:space="preserve">Urchins </t>
  </si>
  <si>
    <t>Halimeda</t>
  </si>
  <si>
    <t>Penicillus</t>
  </si>
  <si>
    <t>Udotea</t>
  </si>
  <si>
    <t>Benthic foraminifera</t>
  </si>
  <si>
    <t>Seagrass epiphytes</t>
  </si>
  <si>
    <t>Sediment production (kg m-2 yr-1)</t>
  </si>
  <si>
    <t>Transect 1</t>
  </si>
  <si>
    <t>Transect 2</t>
  </si>
  <si>
    <t>Transect 3</t>
  </si>
  <si>
    <t>Transect 4</t>
  </si>
  <si>
    <t>Transect 5</t>
  </si>
  <si>
    <t>Transect 6</t>
  </si>
  <si>
    <t>FISH-DERIVED SEDIMENT</t>
  </si>
  <si>
    <t>BENTHIC SEDIMENT PRODUCERS</t>
  </si>
  <si>
    <t xml:space="preserve">Parrotfish </t>
  </si>
  <si>
    <t>Total</t>
  </si>
  <si>
    <t>% Contribution</t>
  </si>
  <si>
    <t>Std Dev</t>
  </si>
  <si>
    <t>Std Error</t>
  </si>
  <si>
    <t>COPY DATA FROM TRANSECTS SHEETS INTO RELEVANT BLUE BOXES</t>
  </si>
  <si>
    <t>Seagrass</t>
  </si>
  <si>
    <t>Other</t>
  </si>
  <si>
    <t>BENTHIC COVER (%) AND RUGOSITY DATA</t>
  </si>
  <si>
    <t># benthic transects at site</t>
  </si>
  <si>
    <t># fish transects at site</t>
  </si>
  <si>
    <t>dead coral w/macroalgae</t>
  </si>
  <si>
    <r>
      <rPr>
        <b/>
        <sz val="11"/>
        <color theme="1"/>
        <rFont val="Arial Narrow"/>
        <family val="2"/>
      </rPr>
      <t xml:space="preserve">Note 1: </t>
    </r>
    <r>
      <rPr>
        <sz val="11"/>
        <color theme="1"/>
        <rFont val="Arial Narrow"/>
        <family val="2"/>
      </rPr>
      <t>From parrotfish (see table i below), triggerfish and pufferfishes, urchin (see table 2 below) and endolithic sponge erosion (currently assumes 100% is coral)</t>
    </r>
  </si>
  <si>
    <r>
      <rPr>
        <b/>
        <sz val="11"/>
        <color theme="1"/>
        <rFont val="Arial Narrow"/>
        <family val="2"/>
      </rPr>
      <t>Note 2:</t>
    </r>
    <r>
      <rPr>
        <sz val="11"/>
        <color theme="1"/>
        <rFont val="Arial Narrow"/>
        <family val="2"/>
      </rPr>
      <t xml:space="preserve"> From parrotfish (see table i below) and urchin (see table ii below) erosion, and a contribution from seagrass epiphytes (see Table 3 below) where seagrass present</t>
    </r>
  </si>
  <si>
    <r>
      <rPr>
        <b/>
        <sz val="11"/>
        <color theme="1"/>
        <rFont val="Arial Narrow"/>
        <family val="2"/>
      </rPr>
      <t>Note 3:</t>
    </r>
    <r>
      <rPr>
        <sz val="11"/>
        <color theme="1"/>
        <rFont val="Arial Narrow"/>
        <family val="2"/>
      </rPr>
      <t xml:space="preserve"> Includes a contribution from seagrass epiphytes (see Table iii below) where seagrass present</t>
    </r>
  </si>
  <si>
    <t>Table i: Mean of Yarlett (2021) data on proportions of grain types in parrotfish faecal samples</t>
  </si>
  <si>
    <t>Table ii: Mean of data on proportions of grain types in urchin faecal samples</t>
  </si>
  <si>
    <t>Table iii: Proportions of seagrass epiphytes</t>
  </si>
  <si>
    <t>TABLE 1. SEDIMENT PRODUCTION (kg m-2 yr-1) RATE BY TRANSECT</t>
  </si>
  <si>
    <t>TABLE 2. SEDIMENT PRODUCTION RATE (kg m-2 yr-1) BY PRODUCERS GROUP AND GRAIN SIZE-CLASS FRACTION</t>
  </si>
  <si>
    <t/>
  </si>
  <si>
    <t>Or use local preferred data</t>
  </si>
  <si>
    <t>Transect</t>
  </si>
  <si>
    <t xml:space="preserve">TABLE 3. ESTIMATED PRODUCTION (kg m-2 yr-1) OF GRAIN CONSTITUENTS TYPES GENERATED BY GRAIN-SIZE CLASS FRACTION - this integrates for (using available published data) the fact that eroding producers such as parrotfish and urchins release a mix of carbonate constituents in their faecal material reflecting the substrate types they feed on </t>
  </si>
  <si>
    <t xml:space="preserve">No detailed data on mean % cover or production of different epiphytes (to our knowledge), but in order of abundance of sediment relevant calacreous encrusting epiphytes Corlett &amp; Jones (2007) suggest CCA &gt;&gt; forams &gt; 'other' (mainly serpulids and polychaete worm tubes) - so here estimates are CCA (60%), foraminifera (30%), serpulid and worm tubes (10%). These proportions are applied (see right) </t>
  </si>
  <si>
    <t>Serpulids and worm tubes</t>
  </si>
  <si>
    <t xml:space="preserve">Serpulid and polychaete worm tubes </t>
  </si>
  <si>
    <t>Molluscs (bivalves and gastropods)</t>
  </si>
  <si>
    <t>% by grain size class</t>
  </si>
  <si>
    <t>Fish</t>
  </si>
  <si>
    <t>Benthic</t>
  </si>
  <si>
    <r>
      <rPr>
        <i/>
        <sz val="11"/>
        <color rgb="FF000000"/>
        <rFont val="Arial Narrow"/>
        <family val="2"/>
      </rPr>
      <t>Halimeda</t>
    </r>
    <r>
      <rPr>
        <sz val="11"/>
        <color indexed="8"/>
        <rFont val="Arial Narrow"/>
        <family val="2"/>
      </rPr>
      <t xml:space="preserve"> spp.</t>
    </r>
  </si>
  <si>
    <t>CCA (see note 2)</t>
  </si>
  <si>
    <t>Molluscs</t>
  </si>
  <si>
    <t>Std Dev*</t>
  </si>
  <si>
    <t>* Std deviations factored for the proportional contributions from each producer group/process to coral, CCA, benthic foraminifera, and worm tubes from epiphytic production.</t>
  </si>
  <si>
    <t xml:space="preserve">CALCULATED PROPORTIONAL CONTRIBUTIONS TO ESTIMATED SEDIMENT CONSTITUENT PRODUCTION (See Table 3) </t>
  </si>
  <si>
    <t xml:space="preserve">NO ADDITIONS/ CHANGES SHOULD BE MADE TO THESE TABLES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</si>
</sst>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i/>
      <sz val="11"/>
      <color indexed="8"/>
      <name val="Arial Narrow"/>
      <family val="2"/>
    </font>
    <font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rgb="FF3333CC"/>
      <name val="Arial Narrow"/>
      <family val="2"/>
    </font>
    <font>
      <b/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rgb="FF000000"/>
      <name val="Arial Narrow"/>
      <family val="2"/>
    </font>
    <font>
      <b/>
      <sz val="16"/>
      <color rgb="FFFF0000"/>
      <name val="Arial Narrow"/>
      <family val="2"/>
    </font>
    <font>
      <b/>
      <sz val="16"/>
      <color rgb="FF3333CC"/>
      <name val="Arial Narrow"/>
      <family val="2"/>
    </font>
    <font>
      <sz val="8"/>
      <name val="Calibri"/>
      <family val="2"/>
      <scheme val="minor"/>
    </font>
    <font>
      <b/>
      <sz val="11"/>
      <color rgb="FFFF0000"/>
      <name val="Arial Narrow"/>
      <family val="2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b/>
      <sz val="12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color rgb="FF3333CC"/>
      <name val="Arial Narrow"/>
      <family val="2"/>
    </font>
    <font>
      <b/>
      <i/>
      <sz val="11"/>
      <color rgb="FFFF000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i/>
      <sz val="11"/>
      <color rgb="FF000000"/>
      <name val="Arial Narrow"/>
      <family val="2"/>
    </font>
    <font>
      <b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8" fillId="4" borderId="1" xfId="0" applyFont="1" applyFill="1" applyBorder="1"/>
    <xf numFmtId="0" fontId="8" fillId="4" borderId="1" xfId="0" applyFont="1" applyFill="1" applyBorder="1" applyAlignment="1">
      <alignment horizontal="left"/>
    </xf>
    <xf numFmtId="0" fontId="6" fillId="0" borderId="0" xfId="0" applyFont="1"/>
    <xf numFmtId="2" fontId="1" fillId="0" borderId="0" xfId="0" applyNumberFormat="1" applyFont="1"/>
    <xf numFmtId="165" fontId="3" fillId="5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0" xfId="0" applyFont="1"/>
    <xf numFmtId="2" fontId="3" fillId="0" borderId="0" xfId="0" applyNumberFormat="1" applyFont="1"/>
    <xf numFmtId="0" fontId="5" fillId="0" borderId="0" xfId="0" applyFont="1"/>
    <xf numFmtId="164" fontId="1" fillId="0" borderId="0" xfId="0" applyNumberFormat="1" applyFont="1" applyAlignment="1">
      <alignment horizontal="center" vertical="center" wrapText="1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/>
    <xf numFmtId="164" fontId="3" fillId="5" borderId="0" xfId="0" applyNumberFormat="1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4" fillId="0" borderId="1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164" fontId="14" fillId="0" borderId="0" xfId="0" applyNumberFormat="1" applyFont="1" applyAlignment="1">
      <alignment horizontal="left"/>
    </xf>
    <xf numFmtId="0" fontId="1" fillId="0" borderId="4" xfId="0" applyFont="1" applyBorder="1"/>
    <xf numFmtId="2" fontId="1" fillId="0" borderId="0" xfId="0" applyNumberFormat="1" applyFont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7" fillId="0" borderId="12" xfId="0" applyFont="1" applyBorder="1"/>
    <xf numFmtId="0" fontId="17" fillId="0" borderId="0" xfId="0" applyFont="1"/>
    <xf numFmtId="0" fontId="8" fillId="0" borderId="0" xfId="0" applyFont="1" applyAlignment="1">
      <alignment horizontal="left"/>
    </xf>
    <xf numFmtId="0" fontId="6" fillId="0" borderId="4" xfId="0" applyFont="1" applyBorder="1"/>
    <xf numFmtId="0" fontId="5" fillId="0" borderId="4" xfId="0" applyFont="1" applyBorder="1"/>
    <xf numFmtId="164" fontId="17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164" fontId="19" fillId="0" borderId="0" xfId="0" applyNumberFormat="1" applyFont="1"/>
    <xf numFmtId="0" fontId="19" fillId="0" borderId="0" xfId="0" applyFont="1"/>
    <xf numFmtId="164" fontId="3" fillId="0" borderId="0" xfId="0" applyNumberFormat="1" applyFont="1"/>
    <xf numFmtId="164" fontId="19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top" wrapText="1"/>
    </xf>
    <xf numFmtId="164" fontId="19" fillId="0" borderId="0" xfId="0" applyNumberFormat="1" applyFont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/>
    <xf numFmtId="164" fontId="14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16" fillId="0" borderId="1" xfId="0" applyFont="1" applyBorder="1"/>
    <xf numFmtId="164" fontId="1" fillId="0" borderId="0" xfId="0" applyNumberFormat="1" applyFont="1" applyAlignment="1">
      <alignment horizontal="center" vertical="center"/>
    </xf>
    <xf numFmtId="0" fontId="8" fillId="0" borderId="0" xfId="0" applyFont="1"/>
    <xf numFmtId="164" fontId="2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2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center"/>
    </xf>
    <xf numFmtId="164" fontId="1" fillId="5" borderId="4" xfId="0" applyNumberFormat="1" applyFont="1" applyFill="1" applyBorder="1" applyAlignment="1">
      <alignment horizontal="left"/>
    </xf>
    <xf numFmtId="164" fontId="1" fillId="5" borderId="5" xfId="0" applyNumberFormat="1" applyFont="1" applyFill="1" applyBorder="1" applyAlignment="1">
      <alignment horizontal="left"/>
    </xf>
    <xf numFmtId="164" fontId="1" fillId="5" borderId="6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164" fontId="3" fillId="0" borderId="5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left" vertical="top" wrapText="1"/>
    </xf>
    <xf numFmtId="164" fontId="3" fillId="0" borderId="13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58"/>
  <sheetViews>
    <sheetView tabSelected="1" topLeftCell="A173" zoomScale="40" zoomScaleNormal="40" workbookViewId="0">
      <selection activeCell="AJ36" sqref="AJ36"/>
    </sheetView>
  </sheetViews>
  <sheetFormatPr defaultRowHeight="13.8" x14ac:dyDescent="0.25"/>
  <cols>
    <col min="1" max="1" width="37.109375" style="3" customWidth="1"/>
    <col min="2" max="16" width="12.77734375" style="8" customWidth="1"/>
    <col min="17" max="17" width="13.77734375" style="3" customWidth="1"/>
    <col min="18" max="18" width="12.77734375" style="3" customWidth="1"/>
    <col min="19" max="22" width="12.77734375" style="32" hidden="1" customWidth="1"/>
    <col min="23" max="23" width="11.5546875" style="32" hidden="1" customWidth="1"/>
    <col min="24" max="24" width="13.109375" style="32" hidden="1" customWidth="1"/>
    <col min="25" max="25" width="19" style="32" hidden="1" customWidth="1"/>
    <col min="26" max="27" width="12.77734375" style="32" customWidth="1"/>
    <col min="28" max="28" width="11.88671875" style="32" customWidth="1"/>
    <col min="29" max="29" width="13.44140625" style="3" customWidth="1"/>
    <col min="30" max="16384" width="8.88671875" style="3"/>
  </cols>
  <sheetData>
    <row r="1" spans="1:28" s="1" customFormat="1" ht="20.399999999999999" x14ac:dyDescent="0.35">
      <c r="A1" s="23" t="s">
        <v>0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  <c r="O1" s="5"/>
      <c r="P1" s="5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s="1" customForma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s="1" customFormat="1" ht="18" x14ac:dyDescent="0.35">
      <c r="A3" s="26" t="s">
        <v>84</v>
      </c>
      <c r="B3" s="1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s="1" customForma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8" s="1" customFormat="1" x14ac:dyDescent="0.25">
      <c r="A5" s="1" t="s">
        <v>35</v>
      </c>
      <c r="B5" s="89"/>
      <c r="C5" s="90"/>
      <c r="D5" s="90"/>
      <c r="E5" s="90"/>
      <c r="F5" s="91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8" s="1" customFormat="1" x14ac:dyDescent="0.25">
      <c r="A6" s="1" t="s">
        <v>88</v>
      </c>
      <c r="B6" s="1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8" s="1" customFormat="1" x14ac:dyDescent="0.25">
      <c r="A7" s="1" t="s">
        <v>89</v>
      </c>
      <c r="B7" s="1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8" s="1" customFormat="1" ht="9" customHeight="1" x14ac:dyDescent="0.2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8" s="1" customFormat="1" ht="14.4" customHeight="1" x14ac:dyDescent="0.25">
      <c r="A9" s="88" t="s">
        <v>87</v>
      </c>
      <c r="B9" s="88"/>
      <c r="C9" s="88"/>
      <c r="D9" s="27"/>
      <c r="E9" s="27"/>
      <c r="F9" s="27"/>
      <c r="G9" s="27"/>
      <c r="H9" s="27"/>
      <c r="I9" s="5"/>
      <c r="J9" s="5"/>
      <c r="K9" s="5"/>
      <c r="L9" s="5"/>
      <c r="M9" s="5"/>
      <c r="N9" s="5"/>
      <c r="O9" s="5"/>
      <c r="P9" s="5"/>
    </row>
    <row r="10" spans="1:28" s="1" customFormat="1" ht="14.4" customHeight="1" x14ac:dyDescent="0.25">
      <c r="B10" s="27"/>
      <c r="C10" s="27"/>
      <c r="D10" s="27"/>
      <c r="E10" s="27"/>
      <c r="F10" s="27"/>
      <c r="G10" s="27"/>
      <c r="H10" s="27"/>
      <c r="I10" s="5"/>
      <c r="J10" s="5"/>
      <c r="K10" s="5"/>
      <c r="L10" s="5"/>
      <c r="M10" s="5"/>
      <c r="N10" s="5"/>
      <c r="O10" s="5"/>
      <c r="P10" s="5"/>
    </row>
    <row r="11" spans="1:28" s="1" customFormat="1" ht="14.4" customHeight="1" x14ac:dyDescent="0.25">
      <c r="A11" s="11"/>
      <c r="B11" s="14" t="s">
        <v>53</v>
      </c>
      <c r="C11" s="14" t="s">
        <v>54</v>
      </c>
      <c r="D11" s="14" t="s">
        <v>55</v>
      </c>
      <c r="E11" s="30" t="s">
        <v>90</v>
      </c>
      <c r="F11" s="14" t="s">
        <v>56</v>
      </c>
      <c r="G11" s="14" t="s">
        <v>57</v>
      </c>
      <c r="H11" s="14" t="s">
        <v>85</v>
      </c>
      <c r="I11" s="14" t="s">
        <v>86</v>
      </c>
      <c r="J11" s="14" t="s">
        <v>80</v>
      </c>
      <c r="K11" s="14" t="s">
        <v>59</v>
      </c>
      <c r="L11" s="5"/>
      <c r="M11" s="5"/>
      <c r="N11" s="5"/>
      <c r="O11" s="5"/>
      <c r="P11" s="5"/>
    </row>
    <row r="12" spans="1:28" s="1" customFormat="1" ht="14.4" customHeight="1" x14ac:dyDescent="0.25">
      <c r="A12" s="11" t="s">
        <v>27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5"/>
      <c r="M12" s="5"/>
      <c r="N12" s="5"/>
      <c r="O12" s="5"/>
      <c r="P12" s="5"/>
    </row>
    <row r="13" spans="1:28" s="1" customFormat="1" ht="14.4" customHeight="1" x14ac:dyDescent="0.25">
      <c r="A13" s="11" t="s">
        <v>28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5"/>
      <c r="M13" s="5"/>
      <c r="N13" s="5"/>
      <c r="O13" s="5"/>
      <c r="P13" s="5"/>
    </row>
    <row r="14" spans="1:28" s="1" customFormat="1" ht="14.4" customHeight="1" x14ac:dyDescent="0.25">
      <c r="A14" s="11" t="s">
        <v>29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5"/>
      <c r="M14" s="5"/>
      <c r="N14" s="5"/>
      <c r="O14" s="5"/>
      <c r="P14" s="5"/>
    </row>
    <row r="15" spans="1:28" s="1" customFormat="1" ht="14.4" customHeight="1" x14ac:dyDescent="0.25">
      <c r="A15" s="11" t="s">
        <v>30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5"/>
      <c r="M15" s="5"/>
      <c r="N15" s="5"/>
      <c r="O15" s="5"/>
      <c r="P15" s="5"/>
    </row>
    <row r="16" spans="1:28" s="1" customFormat="1" ht="14.4" customHeight="1" x14ac:dyDescent="0.25">
      <c r="A16" s="11" t="s">
        <v>31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5"/>
      <c r="M16" s="5"/>
      <c r="N16" s="5"/>
      <c r="O16" s="5"/>
      <c r="P16" s="5"/>
    </row>
    <row r="17" spans="1:33" s="1" customFormat="1" ht="14.4" customHeight="1" x14ac:dyDescent="0.25">
      <c r="A17" s="11" t="s">
        <v>32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5"/>
      <c r="M17" s="5"/>
      <c r="N17" s="5"/>
      <c r="O17" s="5"/>
      <c r="P17" s="5"/>
    </row>
    <row r="18" spans="1:33" s="1" customFormat="1" ht="14.4" customHeight="1" x14ac:dyDescent="0.25">
      <c r="A18" s="11" t="s">
        <v>58</v>
      </c>
      <c r="B18" s="29" t="e">
        <f>AVERAGE(B12:B17)</f>
        <v>#DIV/0!</v>
      </c>
      <c r="C18" s="29" t="e">
        <f t="shared" ref="C18:I18" si="0">AVERAGE(C12:C17)</f>
        <v>#DIV/0!</v>
      </c>
      <c r="D18" s="29" t="e">
        <f t="shared" si="0"/>
        <v>#DIV/0!</v>
      </c>
      <c r="E18" s="29" t="e">
        <f t="shared" si="0"/>
        <v>#DIV/0!</v>
      </c>
      <c r="F18" s="29" t="e">
        <f t="shared" si="0"/>
        <v>#DIV/0!</v>
      </c>
      <c r="G18" s="29" t="e">
        <f t="shared" si="0"/>
        <v>#DIV/0!</v>
      </c>
      <c r="H18" s="29" t="e">
        <f t="shared" si="0"/>
        <v>#DIV/0!</v>
      </c>
      <c r="I18" s="29" t="e">
        <f t="shared" si="0"/>
        <v>#DIV/0!</v>
      </c>
      <c r="J18" s="44"/>
      <c r="K18" s="29" t="e">
        <f>AVERAGE(K12:K17)</f>
        <v>#DIV/0!</v>
      </c>
      <c r="L18" s="5"/>
      <c r="M18" s="5"/>
      <c r="N18" s="5"/>
      <c r="O18" s="5"/>
      <c r="P18" s="5"/>
    </row>
    <row r="19" spans="1:33" s="1" customFormat="1" ht="14.4" customHeight="1" x14ac:dyDescent="0.25">
      <c r="A19" s="11" t="s">
        <v>33</v>
      </c>
      <c r="B19" s="14" t="e">
        <f>STDEV(B12:B17)</f>
        <v>#DIV/0!</v>
      </c>
      <c r="C19" s="14" t="e">
        <f t="shared" ref="C19:I19" si="1">STDEV(C12:C17)</f>
        <v>#DIV/0!</v>
      </c>
      <c r="D19" s="14" t="e">
        <f t="shared" si="1"/>
        <v>#DIV/0!</v>
      </c>
      <c r="E19" s="14" t="e">
        <f t="shared" si="1"/>
        <v>#DIV/0!</v>
      </c>
      <c r="F19" s="14" t="e">
        <f t="shared" si="1"/>
        <v>#DIV/0!</v>
      </c>
      <c r="G19" s="14" t="e">
        <f t="shared" si="1"/>
        <v>#DIV/0!</v>
      </c>
      <c r="H19" s="14" t="e">
        <f t="shared" si="1"/>
        <v>#DIV/0!</v>
      </c>
      <c r="I19" s="14" t="e">
        <f t="shared" si="1"/>
        <v>#DIV/0!</v>
      </c>
      <c r="J19" s="44"/>
      <c r="K19" s="14" t="e">
        <f>STDEV(K12:K17)</f>
        <v>#DIV/0!</v>
      </c>
      <c r="L19" s="5"/>
      <c r="M19" s="5"/>
      <c r="N19" s="5"/>
      <c r="O19" s="5"/>
      <c r="P19" s="5"/>
    </row>
    <row r="20" spans="1:33" s="1" customFormat="1" ht="14.4" customHeight="1" x14ac:dyDescent="0.25">
      <c r="A20" s="11" t="s">
        <v>34</v>
      </c>
      <c r="B20" s="14" t="e">
        <f>B19/SQRT($B$6)</f>
        <v>#DIV/0!</v>
      </c>
      <c r="C20" s="14" t="e">
        <f t="shared" ref="C20:D20" si="2">C19/SQRT($B$6)</f>
        <v>#DIV/0!</v>
      </c>
      <c r="D20" s="14" t="e">
        <f t="shared" si="2"/>
        <v>#DIV/0!</v>
      </c>
      <c r="E20" s="14" t="e">
        <f t="shared" ref="E20" si="3">E19/SQRT($B$6)</f>
        <v>#DIV/0!</v>
      </c>
      <c r="F20" s="14" t="e">
        <f>F19/SQRT($B$6)</f>
        <v>#DIV/0!</v>
      </c>
      <c r="G20" s="14" t="e">
        <f>G19/SQRT($B$6)</f>
        <v>#DIV/0!</v>
      </c>
      <c r="H20" s="14" t="e">
        <f>H19/SQRT($B$6)</f>
        <v>#DIV/0!</v>
      </c>
      <c r="I20" s="14" t="e">
        <f>I19/SQRT($B$6)</f>
        <v>#DIV/0!</v>
      </c>
      <c r="J20" s="44"/>
      <c r="K20" s="14" t="e">
        <f>K19/SQRT($B$6)</f>
        <v>#DIV/0!</v>
      </c>
      <c r="L20" s="5"/>
      <c r="M20" s="5"/>
      <c r="N20" s="5"/>
      <c r="O20" s="5"/>
      <c r="P20" s="5"/>
    </row>
    <row r="21" spans="1:33" s="1" customFormat="1" ht="14.4" customHeight="1" x14ac:dyDescent="0.35">
      <c r="A21" s="22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33" s="1" customFormat="1" ht="14.4" customHeight="1" x14ac:dyDescent="0.35">
      <c r="A22" s="2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33" s="1" customFormat="1" ht="18" x14ac:dyDescent="0.35">
      <c r="A23" s="26" t="s">
        <v>77</v>
      </c>
      <c r="N23" s="5"/>
      <c r="O23" s="5"/>
      <c r="P23" s="5"/>
      <c r="Q23" s="5"/>
      <c r="R23" s="5"/>
      <c r="S23" s="45" t="s">
        <v>115</v>
      </c>
    </row>
    <row r="24" spans="1:33" s="35" customFormat="1" ht="14.4" customHeight="1" x14ac:dyDescent="0.3">
      <c r="A24" s="31"/>
      <c r="N24" s="36"/>
      <c r="O24" s="36"/>
      <c r="P24" s="36"/>
      <c r="Q24" s="36"/>
      <c r="R24" s="36"/>
      <c r="S24" s="86" t="s">
        <v>116</v>
      </c>
      <c r="AF24" s="1"/>
      <c r="AG24" s="1"/>
    </row>
    <row r="25" spans="1:33" s="1" customFormat="1" x14ac:dyDescent="0.25">
      <c r="A25" s="1" t="s">
        <v>71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R25" s="5"/>
      <c r="S25" s="5"/>
    </row>
    <row r="26" spans="1:33" s="1" customFormat="1" x14ac:dyDescent="0.25">
      <c r="A26" s="92" t="s">
        <v>70</v>
      </c>
      <c r="B26" s="6" t="s">
        <v>1</v>
      </c>
      <c r="C26" s="6" t="s">
        <v>2</v>
      </c>
      <c r="D26" s="6" t="s">
        <v>3</v>
      </c>
      <c r="E26" s="6" t="s">
        <v>4</v>
      </c>
      <c r="F26" s="6" t="s">
        <v>5</v>
      </c>
      <c r="G26" s="6" t="s">
        <v>6</v>
      </c>
      <c r="H26" s="6" t="s">
        <v>7</v>
      </c>
      <c r="I26" s="6" t="s">
        <v>8</v>
      </c>
      <c r="J26" s="6" t="s">
        <v>9</v>
      </c>
      <c r="K26" s="6" t="s">
        <v>10</v>
      </c>
      <c r="L26" s="6" t="s">
        <v>11</v>
      </c>
      <c r="M26" s="6" t="s">
        <v>12</v>
      </c>
      <c r="N26" s="93" t="s">
        <v>13</v>
      </c>
      <c r="O26" s="34"/>
      <c r="P26" s="34"/>
      <c r="Q26" s="34"/>
      <c r="S26" s="105" t="s">
        <v>60</v>
      </c>
      <c r="T26" s="105" t="s">
        <v>111</v>
      </c>
    </row>
    <row r="27" spans="1:33" s="1" customFormat="1" x14ac:dyDescent="0.25">
      <c r="A27" s="92"/>
      <c r="B27" s="7" t="s">
        <v>14</v>
      </c>
      <c r="C27" s="7" t="s">
        <v>15</v>
      </c>
      <c r="D27" s="7" t="s">
        <v>16</v>
      </c>
      <c r="E27" s="7" t="s">
        <v>17</v>
      </c>
      <c r="F27" s="7" t="s">
        <v>18</v>
      </c>
      <c r="G27" s="7" t="s">
        <v>19</v>
      </c>
      <c r="H27" s="7" t="s">
        <v>20</v>
      </c>
      <c r="I27" s="7" t="s">
        <v>21</v>
      </c>
      <c r="J27" s="7" t="s">
        <v>22</v>
      </c>
      <c r="K27" s="7" t="s">
        <v>23</v>
      </c>
      <c r="L27" s="7" t="s">
        <v>24</v>
      </c>
      <c r="M27" s="7" t="s">
        <v>25</v>
      </c>
      <c r="N27" s="93"/>
      <c r="O27" s="34"/>
      <c r="P27" s="34"/>
      <c r="Q27" s="34"/>
      <c r="S27" s="105"/>
      <c r="T27" s="105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3" s="1" customFormat="1" x14ac:dyDescent="0.25">
      <c r="A28" s="1" t="s">
        <v>79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3" t="str">
        <f>IF(B28="","",(SUM(B28:M28)))</f>
        <v/>
      </c>
      <c r="O28" s="34"/>
      <c r="P28" s="34"/>
      <c r="Q28" s="34"/>
      <c r="S28" s="83" t="str">
        <f>IFERROR(N28*$C$200,"")</f>
        <v/>
      </c>
      <c r="T28" s="83" t="str">
        <f>IFERROR(N28*$C$201,"")</f>
        <v/>
      </c>
      <c r="W28" s="27"/>
      <c r="X28" s="27"/>
      <c r="Y28" s="27"/>
      <c r="Z28" s="27"/>
      <c r="AA28" s="27"/>
      <c r="AB28" s="27"/>
      <c r="AC28" s="27"/>
      <c r="AD28" s="27"/>
      <c r="AE28" s="27"/>
    </row>
    <row r="29" spans="1:33" s="1" customFormat="1" x14ac:dyDescent="0.25">
      <c r="A29" s="1" t="s">
        <v>46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3" t="str">
        <f t="shared" ref="N29:N30" si="4">IF(B29="","",(SUM(B29:M29)))</f>
        <v/>
      </c>
      <c r="O29" s="34"/>
      <c r="P29" s="34"/>
      <c r="Q29" s="34"/>
      <c r="S29" s="83" t="str">
        <f>N29</f>
        <v/>
      </c>
      <c r="T29" s="83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3" s="1" customFormat="1" x14ac:dyDescent="0.25">
      <c r="A30" s="1" t="s">
        <v>45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3" t="str">
        <f t="shared" si="4"/>
        <v/>
      </c>
      <c r="O30" s="34"/>
      <c r="P30" s="34"/>
      <c r="Q30" s="34"/>
      <c r="S30" s="83" t="str">
        <f>N30</f>
        <v/>
      </c>
      <c r="T30" s="83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3" s="1" customForma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5" t="s">
        <v>36</v>
      </c>
      <c r="N31" s="43" t="str">
        <f>IF(N28&lt;&gt;"",SUM(N28:N30),"")</f>
        <v/>
      </c>
      <c r="O31" s="34"/>
      <c r="P31" s="34"/>
      <c r="Q31" s="34"/>
      <c r="S31" s="10" t="str">
        <f>IF($N31="","",SUM(S28:S30))</f>
        <v/>
      </c>
      <c r="T31" s="10" t="str">
        <f>IF($N31="","",SUM(T28:T30))</f>
        <v/>
      </c>
      <c r="W31" s="27"/>
      <c r="X31" s="27"/>
      <c r="Y31" s="27"/>
      <c r="Z31" s="27"/>
      <c r="AA31" s="27"/>
      <c r="AB31" s="27"/>
      <c r="AC31" s="27"/>
      <c r="AD31" s="27"/>
      <c r="AE31" s="27"/>
    </row>
    <row r="32" spans="1:33" s="1" customFormat="1" x14ac:dyDescent="0.25">
      <c r="A32" s="1" t="s">
        <v>72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S32" s="56"/>
      <c r="T32" s="5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1" customFormat="1" x14ac:dyDescent="0.25">
      <c r="A33" s="92" t="s">
        <v>70</v>
      </c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6" t="s">
        <v>7</v>
      </c>
      <c r="I33" s="6" t="s">
        <v>8</v>
      </c>
      <c r="J33" s="6" t="s">
        <v>9</v>
      </c>
      <c r="K33" s="6" t="s">
        <v>10</v>
      </c>
      <c r="L33" s="6" t="s">
        <v>11</v>
      </c>
      <c r="M33" s="6" t="s">
        <v>12</v>
      </c>
      <c r="N33" s="93" t="s">
        <v>13</v>
      </c>
      <c r="O33" s="34"/>
      <c r="P33" s="34"/>
      <c r="Q33" s="34"/>
      <c r="S33" s="105" t="s">
        <v>60</v>
      </c>
      <c r="T33" s="105" t="s">
        <v>111</v>
      </c>
      <c r="AE33" s="27"/>
    </row>
    <row r="34" spans="1:31" s="1" customFormat="1" x14ac:dyDescent="0.25">
      <c r="A34" s="92"/>
      <c r="B34" s="7" t="s">
        <v>14</v>
      </c>
      <c r="C34" s="7" t="s">
        <v>15</v>
      </c>
      <c r="D34" s="7" t="s">
        <v>16</v>
      </c>
      <c r="E34" s="7" t="s">
        <v>17</v>
      </c>
      <c r="F34" s="7" t="s">
        <v>18</v>
      </c>
      <c r="G34" s="7" t="s">
        <v>19</v>
      </c>
      <c r="H34" s="7" t="s">
        <v>20</v>
      </c>
      <c r="I34" s="7" t="s">
        <v>21</v>
      </c>
      <c r="J34" s="7" t="s">
        <v>22</v>
      </c>
      <c r="K34" s="7" t="s">
        <v>23</v>
      </c>
      <c r="L34" s="7" t="s">
        <v>24</v>
      </c>
      <c r="M34" s="7" t="s">
        <v>25</v>
      </c>
      <c r="N34" s="93"/>
      <c r="O34" s="34"/>
      <c r="P34" s="34"/>
      <c r="Q34" s="34"/>
      <c r="S34" s="105"/>
      <c r="T34" s="105"/>
      <c r="AE34" s="27"/>
    </row>
    <row r="35" spans="1:31" s="1" customFormat="1" x14ac:dyDescent="0.25">
      <c r="A35" s="1" t="s">
        <v>79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3" t="str">
        <f>IF(B35="","",(SUM(B35:M35)))</f>
        <v/>
      </c>
      <c r="O35" s="34"/>
      <c r="P35" s="34"/>
      <c r="Q35" s="34"/>
      <c r="S35" s="83" t="str">
        <f>IFERROR(N35*$C$200,"")</f>
        <v/>
      </c>
      <c r="T35" s="83" t="str">
        <f>IFERROR(N35*$C$201,"")</f>
        <v/>
      </c>
      <c r="AE35" s="27"/>
    </row>
    <row r="36" spans="1:31" s="1" customFormat="1" x14ac:dyDescent="0.25">
      <c r="A36" s="1" t="s">
        <v>46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3" t="str">
        <f t="shared" ref="N36:N37" si="5">IF(B36="","",(SUM(B36:M36)))</f>
        <v/>
      </c>
      <c r="O36" s="34"/>
      <c r="P36" s="34"/>
      <c r="Q36" s="34"/>
      <c r="S36" s="83" t="str">
        <f>N36</f>
        <v/>
      </c>
      <c r="T36" s="83"/>
      <c r="AE36" s="27"/>
    </row>
    <row r="37" spans="1:31" s="1" customFormat="1" x14ac:dyDescent="0.25">
      <c r="A37" s="1" t="s">
        <v>45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3" t="str">
        <f t="shared" si="5"/>
        <v/>
      </c>
      <c r="O37" s="34"/>
      <c r="P37" s="34"/>
      <c r="Q37" s="34"/>
      <c r="S37" s="83" t="str">
        <f>N37</f>
        <v/>
      </c>
      <c r="T37" s="83"/>
      <c r="AE37" s="27"/>
    </row>
    <row r="38" spans="1:31" s="1" customForma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5" t="s">
        <v>36</v>
      </c>
      <c r="N38" s="43" t="str">
        <f>IF(N35&lt;&gt;"",SUM(N35:N37),"")</f>
        <v/>
      </c>
      <c r="O38" s="34"/>
      <c r="P38" s="34"/>
      <c r="Q38" s="34"/>
      <c r="S38" s="10" t="str">
        <f>IF($N38="","",SUM(S35:S37))</f>
        <v/>
      </c>
      <c r="T38" s="10" t="str">
        <f>IF($N38="","",SUM(T35:T37))</f>
        <v/>
      </c>
      <c r="AE38" s="27"/>
    </row>
    <row r="39" spans="1:31" s="1" customFormat="1" x14ac:dyDescent="0.25">
      <c r="A39" s="1" t="s">
        <v>73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S39" s="56"/>
      <c r="T39" s="5"/>
      <c r="AE39" s="27"/>
    </row>
    <row r="40" spans="1:31" s="1" customFormat="1" x14ac:dyDescent="0.25">
      <c r="A40" s="92" t="s">
        <v>70</v>
      </c>
      <c r="B40" s="6" t="s">
        <v>1</v>
      </c>
      <c r="C40" s="6" t="s">
        <v>2</v>
      </c>
      <c r="D40" s="6" t="s">
        <v>3</v>
      </c>
      <c r="E40" s="6" t="s">
        <v>4</v>
      </c>
      <c r="F40" s="6" t="s">
        <v>5</v>
      </c>
      <c r="G40" s="6" t="s">
        <v>6</v>
      </c>
      <c r="H40" s="6" t="s">
        <v>7</v>
      </c>
      <c r="I40" s="6" t="s">
        <v>8</v>
      </c>
      <c r="J40" s="6" t="s">
        <v>9</v>
      </c>
      <c r="K40" s="6" t="s">
        <v>10</v>
      </c>
      <c r="L40" s="6" t="s">
        <v>11</v>
      </c>
      <c r="M40" s="6" t="s">
        <v>12</v>
      </c>
      <c r="N40" s="93" t="s">
        <v>13</v>
      </c>
      <c r="O40" s="34"/>
      <c r="P40" s="34"/>
      <c r="Q40" s="34"/>
      <c r="S40" s="105" t="s">
        <v>60</v>
      </c>
      <c r="T40" s="105" t="s">
        <v>111</v>
      </c>
      <c r="AE40" s="27"/>
    </row>
    <row r="41" spans="1:31" s="1" customFormat="1" x14ac:dyDescent="0.25">
      <c r="A41" s="92"/>
      <c r="B41" s="7" t="s">
        <v>14</v>
      </c>
      <c r="C41" s="7" t="s">
        <v>15</v>
      </c>
      <c r="D41" s="7" t="s">
        <v>16</v>
      </c>
      <c r="E41" s="7" t="s">
        <v>17</v>
      </c>
      <c r="F41" s="7" t="s">
        <v>18</v>
      </c>
      <c r="G41" s="7" t="s">
        <v>19</v>
      </c>
      <c r="H41" s="7" t="s">
        <v>20</v>
      </c>
      <c r="I41" s="7" t="s">
        <v>21</v>
      </c>
      <c r="J41" s="7" t="s">
        <v>22</v>
      </c>
      <c r="K41" s="7" t="s">
        <v>23</v>
      </c>
      <c r="L41" s="7" t="s">
        <v>24</v>
      </c>
      <c r="M41" s="7" t="s">
        <v>25</v>
      </c>
      <c r="N41" s="93"/>
      <c r="O41" s="34"/>
      <c r="P41" s="34"/>
      <c r="Q41" s="34"/>
      <c r="S41" s="105"/>
      <c r="T41" s="105"/>
      <c r="AE41" s="27"/>
    </row>
    <row r="42" spans="1:31" s="1" customFormat="1" x14ac:dyDescent="0.25">
      <c r="A42" s="1" t="s">
        <v>79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3" t="str">
        <f>IF(B42="","",(SUM(B42:M42)))</f>
        <v/>
      </c>
      <c r="O42" s="34"/>
      <c r="P42" s="34"/>
      <c r="Q42" s="34"/>
      <c r="S42" s="83" t="str">
        <f>IFERROR(N42*$C$200,"")</f>
        <v/>
      </c>
      <c r="T42" s="83" t="str">
        <f>IFERROR(N42*$C$201,"")</f>
        <v/>
      </c>
      <c r="AE42" s="27"/>
    </row>
    <row r="43" spans="1:31" s="1" customFormat="1" x14ac:dyDescent="0.25">
      <c r="A43" s="1" t="s">
        <v>46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3" t="str">
        <f t="shared" ref="N43:N44" si="6">IF(B43="","",(SUM(B43:M43)))</f>
        <v/>
      </c>
      <c r="O43" s="34"/>
      <c r="P43" s="34"/>
      <c r="Q43" s="34"/>
      <c r="S43" s="83" t="str">
        <f>N43</f>
        <v/>
      </c>
      <c r="T43" s="83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1" s="1" customFormat="1" x14ac:dyDescent="0.25">
      <c r="A44" s="1" t="s">
        <v>45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3" t="str">
        <f t="shared" si="6"/>
        <v/>
      </c>
      <c r="O44" s="34"/>
      <c r="P44" s="34"/>
      <c r="Q44" s="34"/>
      <c r="S44" s="83" t="str">
        <f>N44</f>
        <v/>
      </c>
      <c r="T44" s="83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1" s="1" customForma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5" t="s">
        <v>36</v>
      </c>
      <c r="N45" s="43" t="str">
        <f>IF(N42&lt;&gt;"",SUM(N42:N44),"")</f>
        <v/>
      </c>
      <c r="O45" s="34"/>
      <c r="P45" s="34"/>
      <c r="Q45" s="34"/>
      <c r="S45" s="10" t="str">
        <f>IF($N45="","",SUM(S42:S44))</f>
        <v/>
      </c>
      <c r="T45" s="10" t="str">
        <f>IF($N45="","",SUM(T42:T44))</f>
        <v/>
      </c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s="1" customFormat="1" x14ac:dyDescent="0.25">
      <c r="A46" s="1" t="s">
        <v>74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S46" s="56"/>
      <c r="T46" s="5"/>
      <c r="W46" s="27"/>
      <c r="X46" s="27"/>
      <c r="Y46" s="27"/>
      <c r="Z46" s="27"/>
      <c r="AA46" s="27"/>
      <c r="AB46" s="27"/>
      <c r="AC46" s="27"/>
      <c r="AD46" s="27"/>
      <c r="AE46" s="27"/>
    </row>
    <row r="47" spans="1:31" s="1" customFormat="1" x14ac:dyDescent="0.25">
      <c r="A47" s="92" t="s">
        <v>70</v>
      </c>
      <c r="B47" s="6" t="s">
        <v>1</v>
      </c>
      <c r="C47" s="6" t="s">
        <v>2</v>
      </c>
      <c r="D47" s="6" t="s">
        <v>3</v>
      </c>
      <c r="E47" s="6" t="s">
        <v>4</v>
      </c>
      <c r="F47" s="6" t="s">
        <v>5</v>
      </c>
      <c r="G47" s="6" t="s">
        <v>6</v>
      </c>
      <c r="H47" s="6" t="s">
        <v>7</v>
      </c>
      <c r="I47" s="6" t="s">
        <v>8</v>
      </c>
      <c r="J47" s="6" t="s">
        <v>9</v>
      </c>
      <c r="K47" s="6" t="s">
        <v>10</v>
      </c>
      <c r="L47" s="6" t="s">
        <v>11</v>
      </c>
      <c r="M47" s="6" t="s">
        <v>12</v>
      </c>
      <c r="N47" s="93" t="s">
        <v>13</v>
      </c>
      <c r="O47" s="34"/>
      <c r="P47" s="34"/>
      <c r="Q47" s="34"/>
      <c r="S47" s="105" t="s">
        <v>60</v>
      </c>
      <c r="T47" s="105" t="s">
        <v>111</v>
      </c>
      <c r="W47" s="27"/>
      <c r="X47" s="27"/>
      <c r="Y47" s="27"/>
      <c r="Z47" s="27"/>
      <c r="AA47" s="27"/>
      <c r="AB47" s="27"/>
      <c r="AC47" s="27"/>
      <c r="AD47" s="27"/>
      <c r="AE47" s="27"/>
    </row>
    <row r="48" spans="1:31" s="1" customFormat="1" x14ac:dyDescent="0.25">
      <c r="A48" s="92"/>
      <c r="B48" s="7" t="s">
        <v>14</v>
      </c>
      <c r="C48" s="7" t="s">
        <v>15</v>
      </c>
      <c r="D48" s="7" t="s">
        <v>16</v>
      </c>
      <c r="E48" s="7" t="s">
        <v>17</v>
      </c>
      <c r="F48" s="7" t="s">
        <v>18</v>
      </c>
      <c r="G48" s="7" t="s">
        <v>19</v>
      </c>
      <c r="H48" s="7" t="s">
        <v>20</v>
      </c>
      <c r="I48" s="7" t="s">
        <v>21</v>
      </c>
      <c r="J48" s="7" t="s">
        <v>22</v>
      </c>
      <c r="K48" s="7" t="s">
        <v>23</v>
      </c>
      <c r="L48" s="7" t="s">
        <v>24</v>
      </c>
      <c r="M48" s="7" t="s">
        <v>25</v>
      </c>
      <c r="N48" s="93"/>
      <c r="O48" s="34"/>
      <c r="P48" s="34"/>
      <c r="Q48" s="34"/>
      <c r="S48" s="105"/>
      <c r="T48" s="105"/>
      <c r="W48" s="27"/>
      <c r="X48" s="27"/>
      <c r="Y48" s="27"/>
      <c r="Z48" s="27"/>
      <c r="AA48" s="27"/>
      <c r="AB48" s="27"/>
      <c r="AC48" s="27"/>
      <c r="AD48" s="27"/>
      <c r="AE48" s="27"/>
    </row>
    <row r="49" spans="1:31" s="1" customFormat="1" x14ac:dyDescent="0.25">
      <c r="A49" s="1" t="s">
        <v>79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3" t="str">
        <f>IF(B49="","",(SUM(B49:M49)))</f>
        <v/>
      </c>
      <c r="O49" s="34"/>
      <c r="P49" s="34"/>
      <c r="Q49" s="34"/>
      <c r="S49" s="83" t="str">
        <f>IFERROR(N49*$C$200,"")</f>
        <v/>
      </c>
      <c r="T49" s="83" t="str">
        <f>IFERROR(N49*$C$201,"")</f>
        <v/>
      </c>
      <c r="W49" s="27"/>
      <c r="X49" s="27"/>
      <c r="Y49" s="27"/>
      <c r="Z49" s="27"/>
      <c r="AA49" s="27"/>
      <c r="AB49" s="27"/>
      <c r="AC49" s="27"/>
      <c r="AD49" s="27"/>
      <c r="AE49" s="27"/>
    </row>
    <row r="50" spans="1:31" s="1" customFormat="1" x14ac:dyDescent="0.25">
      <c r="A50" s="1" t="s">
        <v>46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3" t="str">
        <f t="shared" ref="N50:N51" si="7">IF(B50="","",(SUM(B50:M50)))</f>
        <v/>
      </c>
      <c r="O50" s="34"/>
      <c r="P50" s="34"/>
      <c r="Q50" s="34"/>
      <c r="S50" s="83" t="str">
        <f>N50</f>
        <v/>
      </c>
      <c r="T50" s="83"/>
      <c r="W50" s="27"/>
      <c r="X50" s="27"/>
      <c r="Y50" s="27"/>
      <c r="Z50" s="27"/>
      <c r="AA50" s="27"/>
      <c r="AB50" s="27"/>
      <c r="AC50" s="27"/>
      <c r="AD50" s="27"/>
      <c r="AE50" s="27"/>
    </row>
    <row r="51" spans="1:31" s="1" customFormat="1" x14ac:dyDescent="0.25">
      <c r="A51" s="1" t="s">
        <v>45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3" t="str">
        <f t="shared" si="7"/>
        <v/>
      </c>
      <c r="O51" s="34"/>
      <c r="P51" s="34"/>
      <c r="Q51" s="34"/>
      <c r="S51" s="83" t="str">
        <f>N51</f>
        <v/>
      </c>
      <c r="T51" s="83"/>
      <c r="W51" s="27"/>
      <c r="X51" s="27"/>
      <c r="Y51" s="27"/>
      <c r="Z51" s="27"/>
      <c r="AA51" s="27"/>
      <c r="AB51" s="27"/>
      <c r="AC51" s="27"/>
      <c r="AD51" s="27"/>
      <c r="AE51" s="27"/>
    </row>
    <row r="52" spans="1:31" s="1" customForma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5" t="s">
        <v>36</v>
      </c>
      <c r="N52" s="43" t="str">
        <f>IF(N49&lt;&gt;"",SUM(N49:N51),"")</f>
        <v/>
      </c>
      <c r="O52" s="34"/>
      <c r="P52" s="34"/>
      <c r="Q52" s="34"/>
      <c r="S52" s="10" t="str">
        <f>IF($N52="","",SUM(S49:S51))</f>
        <v/>
      </c>
      <c r="T52" s="10" t="str">
        <f>IF($N52="","",SUM(T49:T51))</f>
        <v/>
      </c>
      <c r="W52" s="27"/>
      <c r="X52" s="27"/>
      <c r="Y52" s="27"/>
      <c r="Z52" s="27"/>
      <c r="AA52" s="27"/>
      <c r="AB52" s="27"/>
      <c r="AC52" s="27"/>
      <c r="AD52" s="27"/>
      <c r="AE52" s="27"/>
    </row>
    <row r="53" spans="1:31" s="1" customFormat="1" x14ac:dyDescent="0.25">
      <c r="A53" s="1" t="s">
        <v>75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S53" s="56"/>
      <c r="T53" s="5"/>
      <c r="W53" s="27"/>
      <c r="X53" s="27"/>
      <c r="Y53" s="27"/>
      <c r="Z53" s="27"/>
      <c r="AA53" s="27"/>
      <c r="AB53" s="27"/>
      <c r="AC53" s="27"/>
      <c r="AD53" s="27"/>
      <c r="AE53" s="27"/>
    </row>
    <row r="54" spans="1:31" s="1" customFormat="1" x14ac:dyDescent="0.25">
      <c r="A54" s="92" t="s">
        <v>70</v>
      </c>
      <c r="B54" s="6" t="s">
        <v>1</v>
      </c>
      <c r="C54" s="6" t="s">
        <v>2</v>
      </c>
      <c r="D54" s="6" t="s">
        <v>3</v>
      </c>
      <c r="E54" s="6" t="s">
        <v>4</v>
      </c>
      <c r="F54" s="6" t="s">
        <v>5</v>
      </c>
      <c r="G54" s="6" t="s">
        <v>6</v>
      </c>
      <c r="H54" s="6" t="s">
        <v>7</v>
      </c>
      <c r="I54" s="6" t="s">
        <v>8</v>
      </c>
      <c r="J54" s="6" t="s">
        <v>9</v>
      </c>
      <c r="K54" s="6" t="s">
        <v>10</v>
      </c>
      <c r="L54" s="6" t="s">
        <v>11</v>
      </c>
      <c r="M54" s="6" t="s">
        <v>12</v>
      </c>
      <c r="N54" s="93" t="s">
        <v>13</v>
      </c>
      <c r="O54" s="34"/>
      <c r="P54" s="34"/>
      <c r="Q54" s="34"/>
      <c r="S54" s="105" t="s">
        <v>60</v>
      </c>
      <c r="T54" s="105" t="s">
        <v>111</v>
      </c>
      <c r="W54" s="27"/>
      <c r="X54" s="27"/>
      <c r="Y54" s="27"/>
      <c r="Z54" s="27"/>
      <c r="AA54" s="27"/>
      <c r="AB54" s="27"/>
      <c r="AC54" s="27"/>
      <c r="AD54" s="27"/>
      <c r="AE54" s="27"/>
    </row>
    <row r="55" spans="1:31" s="1" customFormat="1" x14ac:dyDescent="0.25">
      <c r="A55" s="92"/>
      <c r="B55" s="7" t="s">
        <v>14</v>
      </c>
      <c r="C55" s="7" t="s">
        <v>15</v>
      </c>
      <c r="D55" s="7" t="s">
        <v>16</v>
      </c>
      <c r="E55" s="7" t="s">
        <v>17</v>
      </c>
      <c r="F55" s="7" t="s">
        <v>18</v>
      </c>
      <c r="G55" s="7" t="s">
        <v>19</v>
      </c>
      <c r="H55" s="7" t="s">
        <v>20</v>
      </c>
      <c r="I55" s="7" t="s">
        <v>21</v>
      </c>
      <c r="J55" s="7" t="s">
        <v>22</v>
      </c>
      <c r="K55" s="7" t="s">
        <v>23</v>
      </c>
      <c r="L55" s="7" t="s">
        <v>24</v>
      </c>
      <c r="M55" s="7" t="s">
        <v>25</v>
      </c>
      <c r="N55" s="93"/>
      <c r="O55" s="34"/>
      <c r="P55" s="34"/>
      <c r="Q55" s="34"/>
      <c r="S55" s="105"/>
      <c r="T55" s="105"/>
      <c r="W55" s="27"/>
      <c r="X55" s="27"/>
      <c r="Y55" s="27"/>
      <c r="Z55" s="27"/>
      <c r="AA55" s="27"/>
      <c r="AB55" s="27"/>
      <c r="AC55" s="27"/>
      <c r="AD55" s="27"/>
      <c r="AE55" s="27"/>
    </row>
    <row r="56" spans="1:31" s="1" customFormat="1" x14ac:dyDescent="0.25">
      <c r="A56" s="1" t="s">
        <v>79</v>
      </c>
      <c r="B56" s="39" t="s">
        <v>99</v>
      </c>
      <c r="C56" s="39" t="s">
        <v>99</v>
      </c>
      <c r="D56" s="39" t="s">
        <v>99</v>
      </c>
      <c r="E56" s="39" t="s">
        <v>99</v>
      </c>
      <c r="F56" s="39" t="s">
        <v>99</v>
      </c>
      <c r="G56" s="39" t="s">
        <v>99</v>
      </c>
      <c r="H56" s="39" t="s">
        <v>99</v>
      </c>
      <c r="I56" s="39" t="s">
        <v>99</v>
      </c>
      <c r="J56" s="39" t="s">
        <v>99</v>
      </c>
      <c r="K56" s="39" t="s">
        <v>99</v>
      </c>
      <c r="L56" s="39" t="s">
        <v>99</v>
      </c>
      <c r="M56" s="39" t="s">
        <v>99</v>
      </c>
      <c r="N56" s="43" t="str">
        <f>IF(B56="","",(SUM(B56:M56)))</f>
        <v/>
      </c>
      <c r="O56" s="34"/>
      <c r="P56" s="34"/>
      <c r="Q56" s="34"/>
      <c r="S56" s="83" t="str">
        <f>IFERROR(N56*$C$200,"")</f>
        <v/>
      </c>
      <c r="T56" s="83" t="str">
        <f>IFERROR(N56*$C$201,"")</f>
        <v/>
      </c>
      <c r="W56" s="27"/>
      <c r="X56" s="27"/>
      <c r="Y56" s="27"/>
      <c r="Z56" s="27"/>
      <c r="AA56" s="27"/>
      <c r="AB56" s="27"/>
      <c r="AC56" s="27"/>
      <c r="AD56" s="27"/>
      <c r="AE56" s="27"/>
    </row>
    <row r="57" spans="1:31" s="1" customFormat="1" x14ac:dyDescent="0.25">
      <c r="A57" s="1" t="s">
        <v>46</v>
      </c>
      <c r="B57" s="39" t="s">
        <v>99</v>
      </c>
      <c r="C57" s="39" t="s">
        <v>99</v>
      </c>
      <c r="D57" s="39" t="s">
        <v>99</v>
      </c>
      <c r="E57" s="39" t="s">
        <v>99</v>
      </c>
      <c r="F57" s="39" t="s">
        <v>99</v>
      </c>
      <c r="G57" s="39" t="s">
        <v>99</v>
      </c>
      <c r="H57" s="39" t="s">
        <v>99</v>
      </c>
      <c r="I57" s="39" t="s">
        <v>99</v>
      </c>
      <c r="J57" s="39" t="s">
        <v>99</v>
      </c>
      <c r="K57" s="39" t="s">
        <v>99</v>
      </c>
      <c r="L57" s="39" t="s">
        <v>99</v>
      </c>
      <c r="M57" s="39" t="s">
        <v>99</v>
      </c>
      <c r="N57" s="43" t="str">
        <f t="shared" ref="N57:N58" si="8">IF(B57="","",(SUM(B57:M57)))</f>
        <v/>
      </c>
      <c r="O57" s="34"/>
      <c r="P57" s="34"/>
      <c r="Q57" s="34"/>
      <c r="S57" s="83" t="str">
        <f>N57</f>
        <v/>
      </c>
      <c r="T57" s="83"/>
      <c r="W57" s="27"/>
      <c r="X57" s="27"/>
      <c r="Y57" s="27"/>
      <c r="Z57" s="27"/>
      <c r="AA57" s="27"/>
      <c r="AB57" s="27"/>
      <c r="AC57" s="27"/>
      <c r="AD57" s="27"/>
      <c r="AE57" s="27"/>
    </row>
    <row r="58" spans="1:31" s="1" customFormat="1" x14ac:dyDescent="0.25">
      <c r="A58" s="1" t="s">
        <v>45</v>
      </c>
      <c r="B58" s="39" t="s">
        <v>99</v>
      </c>
      <c r="C58" s="39" t="s">
        <v>99</v>
      </c>
      <c r="D58" s="39" t="s">
        <v>99</v>
      </c>
      <c r="E58" s="39" t="s">
        <v>99</v>
      </c>
      <c r="F58" s="39" t="s">
        <v>99</v>
      </c>
      <c r="G58" s="39" t="s">
        <v>99</v>
      </c>
      <c r="H58" s="39" t="s">
        <v>99</v>
      </c>
      <c r="I58" s="39" t="s">
        <v>99</v>
      </c>
      <c r="J58" s="39" t="s">
        <v>99</v>
      </c>
      <c r="K58" s="39" t="s">
        <v>99</v>
      </c>
      <c r="L58" s="39" t="s">
        <v>99</v>
      </c>
      <c r="M58" s="39" t="s">
        <v>99</v>
      </c>
      <c r="N58" s="43" t="str">
        <f t="shared" si="8"/>
        <v/>
      </c>
      <c r="O58" s="34"/>
      <c r="P58" s="34"/>
      <c r="Q58" s="34"/>
      <c r="S58" s="83" t="str">
        <f>N58</f>
        <v/>
      </c>
      <c r="T58" s="83"/>
      <c r="W58" s="27"/>
      <c r="X58" s="27"/>
      <c r="Y58" s="27"/>
      <c r="Z58" s="27"/>
      <c r="AA58" s="27"/>
      <c r="AB58" s="27"/>
      <c r="AC58" s="27"/>
      <c r="AD58" s="27"/>
      <c r="AE58" s="27"/>
    </row>
    <row r="59" spans="1:31" s="1" customForma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5" t="s">
        <v>36</v>
      </c>
      <c r="N59" s="43" t="str">
        <f>IF(N56&lt;&gt;"",SUM(N56:N58),"")</f>
        <v/>
      </c>
      <c r="O59" s="34"/>
      <c r="P59" s="34"/>
      <c r="Q59" s="34"/>
      <c r="S59" s="10" t="str">
        <f>IF($N59="","",SUM(S56:S58))</f>
        <v/>
      </c>
      <c r="T59" s="10" t="str">
        <f>IF($N59="","",SUM(T56:T58))</f>
        <v/>
      </c>
      <c r="W59" s="27"/>
      <c r="X59" s="27"/>
      <c r="Y59" s="27"/>
      <c r="Z59" s="27"/>
      <c r="AA59" s="27"/>
      <c r="AB59" s="27"/>
      <c r="AC59" s="27"/>
      <c r="AD59" s="27"/>
      <c r="AE59" s="27"/>
    </row>
    <row r="60" spans="1:31" s="1" customFormat="1" x14ac:dyDescent="0.25">
      <c r="A60" s="1" t="s">
        <v>76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S60" s="56"/>
      <c r="X60" s="27"/>
      <c r="Y60" s="27"/>
      <c r="Z60" s="27"/>
      <c r="AA60" s="27"/>
      <c r="AB60" s="27"/>
      <c r="AC60" s="27"/>
      <c r="AD60" s="27"/>
      <c r="AE60" s="27"/>
    </row>
    <row r="61" spans="1:31" s="1" customFormat="1" x14ac:dyDescent="0.25">
      <c r="A61" s="92" t="s">
        <v>70</v>
      </c>
      <c r="B61" s="6" t="s">
        <v>1</v>
      </c>
      <c r="C61" s="6" t="s">
        <v>2</v>
      </c>
      <c r="D61" s="6" t="s">
        <v>3</v>
      </c>
      <c r="E61" s="6" t="s">
        <v>4</v>
      </c>
      <c r="F61" s="6" t="s">
        <v>5</v>
      </c>
      <c r="G61" s="6" t="s">
        <v>6</v>
      </c>
      <c r="H61" s="6" t="s">
        <v>7</v>
      </c>
      <c r="I61" s="6" t="s">
        <v>8</v>
      </c>
      <c r="J61" s="6" t="s">
        <v>9</v>
      </c>
      <c r="K61" s="6" t="s">
        <v>10</v>
      </c>
      <c r="L61" s="6" t="s">
        <v>11</v>
      </c>
      <c r="M61" s="6" t="s">
        <v>12</v>
      </c>
      <c r="N61" s="93" t="s">
        <v>13</v>
      </c>
      <c r="O61" s="34"/>
      <c r="P61" s="34"/>
      <c r="Q61" s="34"/>
      <c r="S61" s="105" t="s">
        <v>60</v>
      </c>
      <c r="T61" s="105" t="s">
        <v>111</v>
      </c>
      <c r="X61" s="27"/>
      <c r="Y61" s="27"/>
      <c r="Z61" s="27"/>
      <c r="AA61" s="27"/>
      <c r="AB61" s="27"/>
      <c r="AC61" s="27"/>
      <c r="AD61" s="27"/>
      <c r="AE61" s="27"/>
    </row>
    <row r="62" spans="1:31" s="1" customFormat="1" x14ac:dyDescent="0.25">
      <c r="A62" s="92"/>
      <c r="B62" s="7" t="s">
        <v>14</v>
      </c>
      <c r="C62" s="7" t="s">
        <v>15</v>
      </c>
      <c r="D62" s="7" t="s">
        <v>16</v>
      </c>
      <c r="E62" s="7" t="s">
        <v>17</v>
      </c>
      <c r="F62" s="7" t="s">
        <v>18</v>
      </c>
      <c r="G62" s="7" t="s">
        <v>19</v>
      </c>
      <c r="H62" s="7" t="s">
        <v>20</v>
      </c>
      <c r="I62" s="7" t="s">
        <v>21</v>
      </c>
      <c r="J62" s="7" t="s">
        <v>22</v>
      </c>
      <c r="K62" s="7" t="s">
        <v>23</v>
      </c>
      <c r="L62" s="7" t="s">
        <v>24</v>
      </c>
      <c r="M62" s="7" t="s">
        <v>25</v>
      </c>
      <c r="N62" s="93"/>
      <c r="O62" s="34"/>
      <c r="P62" s="34"/>
      <c r="Q62" s="34"/>
      <c r="S62" s="105"/>
      <c r="T62" s="105"/>
      <c r="X62" s="27"/>
      <c r="Y62" s="27"/>
      <c r="Z62" s="27"/>
      <c r="AA62" s="27"/>
      <c r="AB62" s="27"/>
      <c r="AC62" s="27"/>
      <c r="AD62" s="27"/>
      <c r="AE62" s="27"/>
    </row>
    <row r="63" spans="1:31" s="1" customFormat="1" x14ac:dyDescent="0.25">
      <c r="A63" s="1" t="s">
        <v>79</v>
      </c>
      <c r="B63" s="39" t="s">
        <v>99</v>
      </c>
      <c r="C63" s="39" t="s">
        <v>99</v>
      </c>
      <c r="D63" s="39" t="s">
        <v>99</v>
      </c>
      <c r="E63" s="39" t="s">
        <v>99</v>
      </c>
      <c r="F63" s="39" t="s">
        <v>99</v>
      </c>
      <c r="G63" s="39" t="s">
        <v>99</v>
      </c>
      <c r="H63" s="39" t="s">
        <v>99</v>
      </c>
      <c r="I63" s="39" t="s">
        <v>99</v>
      </c>
      <c r="J63" s="39" t="s">
        <v>99</v>
      </c>
      <c r="K63" s="39" t="s">
        <v>99</v>
      </c>
      <c r="L63" s="39" t="s">
        <v>99</v>
      </c>
      <c r="M63" s="39" t="s">
        <v>99</v>
      </c>
      <c r="N63" s="43" t="str">
        <f>IF(B63="","",(SUM(B63:M63)))</f>
        <v/>
      </c>
      <c r="O63" s="34"/>
      <c r="P63" s="34"/>
      <c r="Q63" s="34"/>
      <c r="S63" s="83" t="str">
        <f>IFERROR(N63*$C$200,"")</f>
        <v/>
      </c>
      <c r="T63" s="83" t="str">
        <f>IFERROR(N63*$C$201,"")</f>
        <v/>
      </c>
      <c r="X63" s="27"/>
      <c r="Y63" s="27"/>
      <c r="Z63" s="27"/>
      <c r="AA63" s="27"/>
      <c r="AB63" s="27"/>
      <c r="AC63" s="27"/>
      <c r="AD63" s="27"/>
      <c r="AE63" s="27"/>
    </row>
    <row r="64" spans="1:31" s="1" customFormat="1" x14ac:dyDescent="0.25">
      <c r="A64" s="1" t="s">
        <v>46</v>
      </c>
      <c r="B64" s="39" t="s">
        <v>99</v>
      </c>
      <c r="C64" s="39" t="s">
        <v>99</v>
      </c>
      <c r="D64" s="39" t="s">
        <v>99</v>
      </c>
      <c r="E64" s="39" t="s">
        <v>99</v>
      </c>
      <c r="F64" s="39" t="s">
        <v>99</v>
      </c>
      <c r="G64" s="39" t="s">
        <v>99</v>
      </c>
      <c r="H64" s="39" t="s">
        <v>99</v>
      </c>
      <c r="I64" s="39" t="s">
        <v>99</v>
      </c>
      <c r="J64" s="39" t="s">
        <v>99</v>
      </c>
      <c r="K64" s="39" t="s">
        <v>99</v>
      </c>
      <c r="L64" s="39" t="s">
        <v>99</v>
      </c>
      <c r="M64" s="39" t="s">
        <v>99</v>
      </c>
      <c r="N64" s="43" t="str">
        <f t="shared" ref="N64:N65" si="9">IF(B64="","",(SUM(B64:M64)))</f>
        <v/>
      </c>
      <c r="O64" s="34"/>
      <c r="P64" s="34"/>
      <c r="Q64" s="34"/>
      <c r="S64" s="83" t="str">
        <f>N64</f>
        <v/>
      </c>
      <c r="T64" s="83"/>
      <c r="X64" s="27"/>
      <c r="Y64" s="27"/>
      <c r="Z64" s="27"/>
      <c r="AA64" s="27"/>
      <c r="AB64" s="27"/>
      <c r="AC64" s="27"/>
      <c r="AD64" s="27"/>
      <c r="AE64" s="27"/>
    </row>
    <row r="65" spans="1:31" s="1" customFormat="1" x14ac:dyDescent="0.25">
      <c r="A65" s="1" t="s">
        <v>45</v>
      </c>
      <c r="B65" s="39" t="s">
        <v>99</v>
      </c>
      <c r="C65" s="39" t="s">
        <v>99</v>
      </c>
      <c r="D65" s="39" t="s">
        <v>99</v>
      </c>
      <c r="E65" s="39" t="s">
        <v>99</v>
      </c>
      <c r="F65" s="39" t="s">
        <v>99</v>
      </c>
      <c r="G65" s="39" t="s">
        <v>99</v>
      </c>
      <c r="H65" s="39" t="s">
        <v>99</v>
      </c>
      <c r="I65" s="39" t="s">
        <v>99</v>
      </c>
      <c r="J65" s="39" t="s">
        <v>99</v>
      </c>
      <c r="K65" s="39" t="s">
        <v>99</v>
      </c>
      <c r="L65" s="39" t="s">
        <v>99</v>
      </c>
      <c r="M65" s="39" t="s">
        <v>99</v>
      </c>
      <c r="N65" s="43" t="str">
        <f t="shared" si="9"/>
        <v/>
      </c>
      <c r="O65" s="34"/>
      <c r="P65" s="34"/>
      <c r="Q65" s="34"/>
      <c r="S65" s="83" t="str">
        <f>N65</f>
        <v/>
      </c>
      <c r="T65" s="83"/>
      <c r="X65" s="27"/>
      <c r="Y65" s="27"/>
      <c r="Z65" s="27"/>
      <c r="AA65" s="27"/>
      <c r="AB65" s="27"/>
      <c r="AC65" s="27"/>
      <c r="AD65" s="27"/>
      <c r="AE65" s="27"/>
    </row>
    <row r="66" spans="1:31" s="1" customFormat="1" ht="13.8" customHeight="1" x14ac:dyDescent="0.35">
      <c r="A66" s="2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 t="s">
        <v>36</v>
      </c>
      <c r="N66" s="43" t="str">
        <f>IF(N63&lt;&gt;"",SUM(N63:N65),"")</f>
        <v/>
      </c>
      <c r="O66" s="34"/>
      <c r="P66" s="34"/>
      <c r="Q66" s="34"/>
      <c r="S66" s="10" t="str">
        <f>IF($N66="","",SUM(S63:S65))</f>
        <v/>
      </c>
      <c r="T66" s="10" t="str">
        <f>IF($N66="","",SUM(T63:T65))</f>
        <v/>
      </c>
      <c r="W66" s="27"/>
      <c r="X66" s="27"/>
      <c r="Y66" s="27"/>
      <c r="Z66" s="27"/>
      <c r="AA66" s="27"/>
      <c r="AB66" s="27"/>
      <c r="AC66" s="27"/>
      <c r="AD66" s="27"/>
      <c r="AE66" s="27"/>
    </row>
    <row r="67" spans="1:31" s="1" customFormat="1" ht="15" customHeight="1" x14ac:dyDescent="0.35">
      <c r="A67" s="26" t="s">
        <v>78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S67" s="56"/>
      <c r="T67" s="5"/>
      <c r="W67" s="27"/>
      <c r="X67" s="27"/>
      <c r="Y67" s="27"/>
      <c r="Z67" s="27"/>
      <c r="AA67" s="27"/>
      <c r="AB67" s="27"/>
      <c r="AC67" s="27"/>
      <c r="AD67" s="27"/>
      <c r="AE67" s="27"/>
    </row>
    <row r="68" spans="1:31" s="1" customFormat="1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S68" s="56"/>
      <c r="T68" s="5"/>
      <c r="W68" s="27"/>
      <c r="X68" s="27"/>
      <c r="Y68" s="27"/>
      <c r="Z68" s="27"/>
      <c r="AA68" s="27"/>
      <c r="AB68" s="27"/>
      <c r="AC68" s="27"/>
      <c r="AD68" s="27"/>
      <c r="AE68" s="27"/>
    </row>
    <row r="69" spans="1:31" s="1" customFormat="1" x14ac:dyDescent="0.25">
      <c r="A69" s="1" t="s">
        <v>71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S69" s="56"/>
      <c r="T69" s="5"/>
      <c r="W69" s="27"/>
      <c r="X69" s="27"/>
      <c r="Y69" s="27"/>
      <c r="Z69" s="27"/>
      <c r="AA69" s="27"/>
      <c r="AB69" s="27"/>
      <c r="AC69" s="27"/>
      <c r="AD69" s="27"/>
      <c r="AE69" s="27"/>
    </row>
    <row r="70" spans="1:31" s="1" customFormat="1" ht="14.4" customHeight="1" x14ac:dyDescent="0.25">
      <c r="A70" s="92" t="s">
        <v>70</v>
      </c>
      <c r="B70" s="6" t="s">
        <v>1</v>
      </c>
      <c r="C70" s="6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  <c r="I70" s="6" t="s">
        <v>8</v>
      </c>
      <c r="J70" s="6" t="s">
        <v>9</v>
      </c>
      <c r="K70" s="6" t="s">
        <v>10</v>
      </c>
      <c r="L70" s="6" t="s">
        <v>11</v>
      </c>
      <c r="M70" s="6" t="s">
        <v>12</v>
      </c>
      <c r="N70" s="93" t="s">
        <v>80</v>
      </c>
      <c r="O70" s="34"/>
      <c r="P70" s="34"/>
      <c r="Q70" s="34"/>
      <c r="S70" s="105" t="s">
        <v>60</v>
      </c>
      <c r="T70" s="105" t="s">
        <v>111</v>
      </c>
      <c r="U70" s="105" t="s">
        <v>110</v>
      </c>
      <c r="V70" s="105" t="s">
        <v>47</v>
      </c>
      <c r="W70" s="105" t="s">
        <v>112</v>
      </c>
      <c r="X70" s="105" t="s">
        <v>62</v>
      </c>
      <c r="Y70" s="105" t="s">
        <v>105</v>
      </c>
      <c r="Z70" s="27"/>
      <c r="AA70" s="27"/>
      <c r="AB70" s="27"/>
      <c r="AC70" s="27"/>
      <c r="AD70" s="27"/>
      <c r="AE70" s="27"/>
    </row>
    <row r="71" spans="1:31" s="1" customFormat="1" ht="13.8" customHeight="1" x14ac:dyDescent="0.25">
      <c r="A71" s="92"/>
      <c r="B71" s="7" t="s">
        <v>14</v>
      </c>
      <c r="C71" s="7" t="s">
        <v>15</v>
      </c>
      <c r="D71" s="7" t="s">
        <v>16</v>
      </c>
      <c r="E71" s="7" t="s">
        <v>17</v>
      </c>
      <c r="F71" s="7" t="s">
        <v>18</v>
      </c>
      <c r="G71" s="7" t="s">
        <v>19</v>
      </c>
      <c r="H71" s="7" t="s">
        <v>20</v>
      </c>
      <c r="I71" s="7" t="s">
        <v>21</v>
      </c>
      <c r="J71" s="7" t="s">
        <v>22</v>
      </c>
      <c r="K71" s="7" t="s">
        <v>23</v>
      </c>
      <c r="L71" s="7" t="s">
        <v>24</v>
      </c>
      <c r="M71" s="7" t="s">
        <v>25</v>
      </c>
      <c r="N71" s="93"/>
      <c r="O71" s="34"/>
      <c r="P71" s="34"/>
      <c r="Q71" s="34"/>
      <c r="S71" s="105"/>
      <c r="T71" s="105"/>
      <c r="U71" s="105"/>
      <c r="V71" s="105"/>
      <c r="W71" s="105"/>
      <c r="X71" s="105"/>
      <c r="Y71" s="105"/>
      <c r="Z71" s="27"/>
      <c r="AA71" s="27"/>
      <c r="AB71" s="27"/>
      <c r="AC71" s="27"/>
      <c r="AD71" s="27"/>
      <c r="AE71" s="27"/>
    </row>
    <row r="72" spans="1:31" s="1" customFormat="1" x14ac:dyDescent="0.25">
      <c r="A72" s="1" t="s">
        <v>64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3" t="str">
        <f>IF(B72="","",(SUM(B72:M72)))</f>
        <v/>
      </c>
      <c r="O72" s="34"/>
      <c r="P72" s="34"/>
      <c r="Q72" s="34"/>
      <c r="S72" s="83" t="str">
        <f>IFERROR(N72*$D$206,"")</f>
        <v/>
      </c>
      <c r="T72" s="83" t="str">
        <f>IFERROR(N72*$D$207,"")</f>
        <v/>
      </c>
      <c r="U72" s="40"/>
      <c r="V72" s="40"/>
      <c r="W72" s="40"/>
      <c r="X72" s="40"/>
      <c r="Y72" s="40"/>
      <c r="Z72" s="27"/>
      <c r="AA72" s="27"/>
      <c r="AB72" s="27"/>
      <c r="AC72" s="27"/>
      <c r="AD72" s="27"/>
      <c r="AE72" s="27"/>
    </row>
    <row r="73" spans="1:31" s="1" customFormat="1" x14ac:dyDescent="0.25">
      <c r="A73" s="1" t="s">
        <v>26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3" t="str">
        <f t="shared" ref="N73:N80" si="10">IF(B73="","",(SUM(B73:M73)))</f>
        <v/>
      </c>
      <c r="O73" s="34"/>
      <c r="P73" s="34"/>
      <c r="Q73" s="34"/>
      <c r="S73" s="83" t="str">
        <f>N73</f>
        <v/>
      </c>
      <c r="T73" s="83"/>
      <c r="U73" s="40"/>
      <c r="V73" s="40"/>
      <c r="W73" s="40"/>
      <c r="X73" s="40"/>
      <c r="Y73" s="40"/>
      <c r="Z73" s="27"/>
      <c r="AA73" s="27"/>
      <c r="AB73" s="27"/>
      <c r="AC73" s="27"/>
      <c r="AD73" s="27"/>
      <c r="AE73" s="27"/>
    </row>
    <row r="74" spans="1:31" s="1" customFormat="1" x14ac:dyDescent="0.25">
      <c r="A74" s="33" t="s">
        <v>65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3" t="str">
        <f t="shared" si="10"/>
        <v/>
      </c>
      <c r="O74" s="34"/>
      <c r="P74" s="34"/>
      <c r="Q74" s="34"/>
      <c r="S74" s="84"/>
      <c r="T74" s="84"/>
      <c r="U74" s="40" t="str">
        <f>N74</f>
        <v/>
      </c>
      <c r="V74" s="40"/>
      <c r="W74" s="40"/>
      <c r="X74" s="40"/>
      <c r="Y74" s="40"/>
      <c r="Z74" s="27"/>
      <c r="AA74" s="27"/>
      <c r="AB74" s="27"/>
      <c r="AC74" s="27"/>
      <c r="AD74" s="27"/>
      <c r="AE74" s="27"/>
    </row>
    <row r="75" spans="1:31" s="1" customFormat="1" x14ac:dyDescent="0.25">
      <c r="A75" s="33" t="s">
        <v>66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3" t="str">
        <f t="shared" si="10"/>
        <v/>
      </c>
      <c r="O75" s="34"/>
      <c r="P75" s="34"/>
      <c r="Q75" s="34"/>
      <c r="S75" s="84"/>
      <c r="T75" s="84"/>
      <c r="U75" s="40"/>
      <c r="V75" s="40" t="str">
        <f>N75</f>
        <v/>
      </c>
      <c r="W75" s="40"/>
      <c r="X75" s="40"/>
      <c r="Y75" s="40"/>
      <c r="Z75" s="27"/>
      <c r="AA75" s="27"/>
      <c r="AB75" s="27"/>
      <c r="AC75" s="27"/>
      <c r="AD75" s="27"/>
      <c r="AE75" s="27"/>
    </row>
    <row r="76" spans="1:31" s="1" customFormat="1" x14ac:dyDescent="0.25">
      <c r="A76" s="33" t="s">
        <v>67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3" t="str">
        <f t="shared" si="10"/>
        <v/>
      </c>
      <c r="O76" s="34"/>
      <c r="P76" s="34"/>
      <c r="Q76" s="34"/>
      <c r="S76" s="84"/>
      <c r="T76" s="84"/>
      <c r="U76" s="40"/>
      <c r="V76" s="40" t="str">
        <f>N76</f>
        <v/>
      </c>
      <c r="W76" s="40"/>
      <c r="X76" s="40"/>
      <c r="Y76" s="40"/>
      <c r="Z76" s="27"/>
      <c r="AA76" s="27"/>
      <c r="AB76" s="27"/>
      <c r="AC76" s="27"/>
      <c r="AD76" s="27"/>
      <c r="AE76" s="27"/>
    </row>
    <row r="77" spans="1:31" s="1" customFormat="1" x14ac:dyDescent="0.25">
      <c r="A77" s="1" t="s">
        <v>40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3" t="str">
        <f t="shared" si="10"/>
        <v/>
      </c>
      <c r="O77" s="34"/>
      <c r="P77" s="34"/>
      <c r="Q77" s="34"/>
      <c r="S77" s="84"/>
      <c r="T77" s="84"/>
      <c r="U77" s="40"/>
      <c r="V77" s="40"/>
      <c r="W77" s="40" t="str">
        <f>N77</f>
        <v/>
      </c>
      <c r="X77" s="40"/>
      <c r="Y77" s="40"/>
      <c r="Z77" s="27"/>
      <c r="AA77" s="27"/>
      <c r="AB77" s="27"/>
      <c r="AC77" s="27"/>
      <c r="AD77" s="27"/>
      <c r="AE77" s="27"/>
    </row>
    <row r="78" spans="1:31" s="1" customFormat="1" x14ac:dyDescent="0.25">
      <c r="A78" s="1" t="s">
        <v>41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3" t="str">
        <f t="shared" si="10"/>
        <v/>
      </c>
      <c r="O78" s="34"/>
      <c r="P78" s="34"/>
      <c r="Q78" s="34"/>
      <c r="R78" s="57"/>
      <c r="S78" s="84"/>
      <c r="T78" s="40"/>
      <c r="U78" s="40"/>
      <c r="V78" s="40"/>
      <c r="W78" s="40" t="str">
        <f>N78</f>
        <v/>
      </c>
      <c r="X78" s="40"/>
      <c r="Y78" s="40"/>
      <c r="Z78" s="27"/>
      <c r="AA78" s="27"/>
      <c r="AB78" s="27"/>
      <c r="AC78" s="27"/>
      <c r="AD78" s="27"/>
      <c r="AE78" s="27"/>
    </row>
    <row r="79" spans="1:31" s="1" customFormat="1" x14ac:dyDescent="0.25">
      <c r="A79" s="1" t="s">
        <v>68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3" t="str">
        <f t="shared" si="10"/>
        <v/>
      </c>
      <c r="O79" s="34"/>
      <c r="P79" s="34"/>
      <c r="Q79" s="34"/>
      <c r="R79" s="57"/>
      <c r="S79" s="84"/>
      <c r="T79" s="40"/>
      <c r="U79" s="40"/>
      <c r="V79" s="40"/>
      <c r="W79" s="40"/>
      <c r="X79" s="40" t="str">
        <f>N79</f>
        <v/>
      </c>
      <c r="Y79" s="40"/>
      <c r="Z79" s="27"/>
      <c r="AA79" s="27"/>
      <c r="AB79" s="27"/>
      <c r="AC79" s="27"/>
      <c r="AD79" s="27"/>
      <c r="AE79" s="27"/>
    </row>
    <row r="80" spans="1:31" s="1" customFormat="1" x14ac:dyDescent="0.25">
      <c r="A80" s="1" t="s">
        <v>69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3" t="str">
        <f t="shared" si="10"/>
        <v/>
      </c>
      <c r="O80" s="34"/>
      <c r="P80" s="34"/>
      <c r="Q80" s="34"/>
      <c r="R80" s="57"/>
      <c r="S80" s="84" t="str">
        <f>IFERROR(N80*$F$213,"")</f>
        <v/>
      </c>
      <c r="T80" s="40"/>
      <c r="U80" s="40"/>
      <c r="V80" s="40"/>
      <c r="W80" s="40"/>
      <c r="X80" s="40" t="str">
        <f>IFERROR(N80*$F$214,"")</f>
        <v/>
      </c>
      <c r="Y80" s="40" t="str">
        <f>IFERROR(N80*F215,"")</f>
        <v/>
      </c>
      <c r="Z80" s="58"/>
      <c r="AA80" s="27"/>
      <c r="AB80" s="27"/>
      <c r="AC80" s="27"/>
      <c r="AD80" s="27"/>
      <c r="AE80" s="27"/>
    </row>
    <row r="81" spans="1:31" s="1" customFormat="1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 t="s">
        <v>36</v>
      </c>
      <c r="N81" s="43" t="str">
        <f>IF(N72&lt;&gt;"",SUM(N72:N80),"")</f>
        <v/>
      </c>
      <c r="O81" s="34"/>
      <c r="P81" s="34"/>
      <c r="Q81" s="34"/>
      <c r="R81" s="57"/>
      <c r="S81" s="43" t="str">
        <f>IF($N81="","",SUM(S72:S80)+AVERAGE(S$31,S$38,S$45,S$52,S$59,S$66))</f>
        <v/>
      </c>
      <c r="T81" s="43" t="str">
        <f>IF($N81="","",SUM(T72:T80)+AVERAGE(T$31,T$38,T$45,T$52,T$59,T$66))</f>
        <v/>
      </c>
      <c r="U81" s="43" t="str">
        <f t="shared" ref="U81:Y81" si="11">IF($N81="","",SUM(U72:U80))</f>
        <v/>
      </c>
      <c r="V81" s="43" t="str">
        <f t="shared" si="11"/>
        <v/>
      </c>
      <c r="W81" s="43" t="str">
        <f t="shared" si="11"/>
        <v/>
      </c>
      <c r="X81" s="43" t="str">
        <f t="shared" si="11"/>
        <v/>
      </c>
      <c r="Y81" s="43" t="str">
        <f t="shared" si="11"/>
        <v/>
      </c>
      <c r="Z81" s="58"/>
      <c r="AA81" s="27"/>
      <c r="AB81" s="27"/>
      <c r="AC81" s="27"/>
      <c r="AD81" s="27"/>
      <c r="AE81" s="27"/>
    </row>
    <row r="82" spans="1:31" s="1" customFormat="1" x14ac:dyDescent="0.25">
      <c r="A82" s="1" t="s">
        <v>72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6"/>
      <c r="S82" s="8"/>
      <c r="T82" s="71"/>
      <c r="U82" s="71"/>
      <c r="V82" s="20"/>
      <c r="W82" s="20"/>
      <c r="X82" s="20"/>
      <c r="Y82" s="20"/>
      <c r="Z82" s="27"/>
      <c r="AA82" s="27"/>
      <c r="AB82" s="27"/>
      <c r="AC82" s="27"/>
      <c r="AD82" s="27"/>
      <c r="AE82" s="27"/>
    </row>
    <row r="83" spans="1:31" s="1" customFormat="1" ht="13.8" customHeight="1" x14ac:dyDescent="0.25">
      <c r="A83" s="92" t="s">
        <v>70</v>
      </c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6" t="s">
        <v>7</v>
      </c>
      <c r="I83" s="6" t="s">
        <v>8</v>
      </c>
      <c r="J83" s="6" t="s">
        <v>9</v>
      </c>
      <c r="K83" s="6" t="s">
        <v>10</v>
      </c>
      <c r="L83" s="6" t="s">
        <v>11</v>
      </c>
      <c r="M83" s="6" t="s">
        <v>12</v>
      </c>
      <c r="N83" s="93" t="s">
        <v>80</v>
      </c>
      <c r="O83" s="34"/>
      <c r="P83" s="34"/>
      <c r="Q83" s="34"/>
      <c r="R83" s="57"/>
      <c r="S83" s="105" t="s">
        <v>60</v>
      </c>
      <c r="T83" s="105" t="s">
        <v>111</v>
      </c>
      <c r="U83" s="105" t="s">
        <v>110</v>
      </c>
      <c r="V83" s="105" t="s">
        <v>47</v>
      </c>
      <c r="W83" s="105" t="s">
        <v>112</v>
      </c>
      <c r="X83" s="105" t="s">
        <v>62</v>
      </c>
      <c r="Y83" s="105" t="s">
        <v>105</v>
      </c>
      <c r="Z83" s="27"/>
      <c r="AA83" s="27"/>
      <c r="AB83" s="27"/>
      <c r="AC83" s="27"/>
      <c r="AD83" s="27"/>
      <c r="AE83" s="27"/>
    </row>
    <row r="84" spans="1:31" s="1" customFormat="1" x14ac:dyDescent="0.25">
      <c r="A84" s="92"/>
      <c r="B84" s="7" t="s">
        <v>14</v>
      </c>
      <c r="C84" s="7" t="s">
        <v>15</v>
      </c>
      <c r="D84" s="7" t="s">
        <v>16</v>
      </c>
      <c r="E84" s="7" t="s">
        <v>17</v>
      </c>
      <c r="F84" s="7" t="s">
        <v>18</v>
      </c>
      <c r="G84" s="7" t="s">
        <v>19</v>
      </c>
      <c r="H84" s="7" t="s">
        <v>20</v>
      </c>
      <c r="I84" s="7" t="s">
        <v>21</v>
      </c>
      <c r="J84" s="7" t="s">
        <v>22</v>
      </c>
      <c r="K84" s="7" t="s">
        <v>23</v>
      </c>
      <c r="L84" s="7" t="s">
        <v>24</v>
      </c>
      <c r="M84" s="7" t="s">
        <v>25</v>
      </c>
      <c r="N84" s="93"/>
      <c r="O84" s="34"/>
      <c r="P84" s="34"/>
      <c r="Q84" s="34"/>
      <c r="R84" s="57"/>
      <c r="S84" s="105"/>
      <c r="T84" s="105"/>
      <c r="U84" s="105"/>
      <c r="V84" s="105"/>
      <c r="W84" s="105"/>
      <c r="X84" s="105"/>
      <c r="Y84" s="105"/>
      <c r="Z84" s="27"/>
      <c r="AA84" s="27"/>
      <c r="AB84" s="27"/>
      <c r="AC84" s="27"/>
      <c r="AD84" s="27"/>
      <c r="AE84" s="27"/>
    </row>
    <row r="85" spans="1:31" s="1" customFormat="1" x14ac:dyDescent="0.25">
      <c r="A85" s="1" t="s">
        <v>64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3" t="str">
        <f>IF(B85="","",(SUM(B85:M85)))</f>
        <v/>
      </c>
      <c r="O85" s="34"/>
      <c r="P85" s="34"/>
      <c r="Q85" s="34"/>
      <c r="R85" s="57"/>
      <c r="S85" s="83" t="str">
        <f>IFERROR(N85*$D$206,"")</f>
        <v/>
      </c>
      <c r="T85" s="83" t="str">
        <f>IFERROR(N85*$D$207,"")</f>
        <v/>
      </c>
      <c r="U85" s="40"/>
      <c r="V85" s="40"/>
      <c r="W85" s="40"/>
      <c r="X85" s="40"/>
      <c r="Y85" s="40"/>
      <c r="Z85" s="27"/>
      <c r="AA85" s="27"/>
      <c r="AB85" s="27"/>
      <c r="AC85" s="27"/>
      <c r="AD85" s="27"/>
      <c r="AE85" s="27"/>
    </row>
    <row r="86" spans="1:31" s="1" customFormat="1" x14ac:dyDescent="0.25">
      <c r="A86" s="1" t="s">
        <v>26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3" t="str">
        <f t="shared" ref="N86:N93" si="12">IF(B86="","",(SUM(B86:M86)))</f>
        <v/>
      </c>
      <c r="O86" s="34"/>
      <c r="P86" s="34"/>
      <c r="Q86" s="34"/>
      <c r="R86" s="57"/>
      <c r="S86" s="83" t="str">
        <f>N86</f>
        <v/>
      </c>
      <c r="T86" s="83"/>
      <c r="U86" s="40"/>
      <c r="V86" s="40"/>
      <c r="W86" s="40"/>
      <c r="X86" s="40"/>
      <c r="Y86" s="40"/>
      <c r="Z86" s="27"/>
      <c r="AA86" s="27"/>
      <c r="AB86" s="27"/>
      <c r="AC86" s="27"/>
      <c r="AD86" s="27"/>
      <c r="AE86" s="27"/>
    </row>
    <row r="87" spans="1:31" s="1" customFormat="1" x14ac:dyDescent="0.25">
      <c r="A87" s="33" t="s">
        <v>65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3" t="str">
        <f t="shared" si="12"/>
        <v/>
      </c>
      <c r="O87" s="34"/>
      <c r="P87" s="34"/>
      <c r="Q87" s="34"/>
      <c r="R87" s="57"/>
      <c r="S87" s="84"/>
      <c r="T87" s="84"/>
      <c r="U87" s="40" t="str">
        <f>N87</f>
        <v/>
      </c>
      <c r="V87" s="40"/>
      <c r="W87" s="40"/>
      <c r="X87" s="40"/>
      <c r="Y87" s="40"/>
      <c r="Z87" s="27"/>
      <c r="AA87" s="27"/>
      <c r="AB87" s="27"/>
      <c r="AC87" s="27"/>
      <c r="AD87" s="27"/>
      <c r="AE87" s="27"/>
    </row>
    <row r="88" spans="1:31" s="1" customFormat="1" x14ac:dyDescent="0.25">
      <c r="A88" s="33" t="s">
        <v>66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3" t="str">
        <f t="shared" si="12"/>
        <v/>
      </c>
      <c r="O88" s="34"/>
      <c r="P88" s="34"/>
      <c r="Q88" s="34"/>
      <c r="R88" s="57"/>
      <c r="S88" s="84"/>
      <c r="T88" s="84"/>
      <c r="U88" s="40"/>
      <c r="V88" s="40" t="str">
        <f>N88</f>
        <v/>
      </c>
      <c r="W88" s="40"/>
      <c r="X88" s="40"/>
      <c r="Y88" s="40"/>
      <c r="Z88" s="27"/>
      <c r="AA88" s="27"/>
      <c r="AB88" s="27"/>
      <c r="AC88" s="27"/>
      <c r="AD88" s="27"/>
      <c r="AE88" s="27"/>
    </row>
    <row r="89" spans="1:31" s="1" customFormat="1" x14ac:dyDescent="0.25">
      <c r="A89" s="33" t="s">
        <v>67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3" t="str">
        <f t="shared" si="12"/>
        <v/>
      </c>
      <c r="O89" s="34"/>
      <c r="P89" s="34"/>
      <c r="Q89" s="34"/>
      <c r="R89" s="57"/>
      <c r="S89" s="84"/>
      <c r="T89" s="84"/>
      <c r="U89" s="40"/>
      <c r="V89" s="40" t="str">
        <f>N89</f>
        <v/>
      </c>
      <c r="W89" s="40"/>
      <c r="X89" s="40"/>
      <c r="Y89" s="40"/>
      <c r="Z89" s="27"/>
      <c r="AA89" s="27"/>
      <c r="AB89" s="27"/>
      <c r="AC89" s="27"/>
      <c r="AD89" s="27"/>
      <c r="AE89" s="27"/>
    </row>
    <row r="90" spans="1:31" s="1" customFormat="1" x14ac:dyDescent="0.25">
      <c r="A90" s="1" t="s">
        <v>40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3" t="str">
        <f t="shared" si="12"/>
        <v/>
      </c>
      <c r="O90" s="34"/>
      <c r="P90" s="34"/>
      <c r="Q90" s="34"/>
      <c r="R90" s="57"/>
      <c r="S90" s="84"/>
      <c r="T90" s="84"/>
      <c r="U90" s="40"/>
      <c r="V90" s="40"/>
      <c r="W90" s="40" t="str">
        <f>N90</f>
        <v/>
      </c>
      <c r="X90" s="40"/>
      <c r="Y90" s="40"/>
      <c r="Z90" s="27"/>
      <c r="AA90" s="27"/>
      <c r="AB90" s="27"/>
      <c r="AC90" s="27"/>
      <c r="AD90" s="27"/>
      <c r="AE90" s="27"/>
    </row>
    <row r="91" spans="1:31" s="1" customFormat="1" x14ac:dyDescent="0.25">
      <c r="A91" s="1" t="s">
        <v>41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3" t="str">
        <f t="shared" si="12"/>
        <v/>
      </c>
      <c r="O91" s="34"/>
      <c r="P91" s="34"/>
      <c r="Q91" s="34"/>
      <c r="R91" s="57"/>
      <c r="S91" s="84"/>
      <c r="T91" s="40"/>
      <c r="U91" s="40"/>
      <c r="V91" s="40"/>
      <c r="W91" s="40" t="str">
        <f>N91</f>
        <v/>
      </c>
      <c r="X91" s="40"/>
      <c r="Y91" s="40"/>
      <c r="Z91" s="27"/>
      <c r="AA91" s="27"/>
      <c r="AB91" s="27"/>
      <c r="AC91" s="27"/>
      <c r="AD91" s="27"/>
      <c r="AE91" s="27"/>
    </row>
    <row r="92" spans="1:31" s="1" customFormat="1" x14ac:dyDescent="0.25">
      <c r="A92" s="1" t="s">
        <v>68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3" t="str">
        <f t="shared" si="12"/>
        <v/>
      </c>
      <c r="O92" s="34"/>
      <c r="P92" s="34"/>
      <c r="Q92" s="34"/>
      <c r="R92" s="57"/>
      <c r="S92" s="84"/>
      <c r="T92" s="40"/>
      <c r="U92" s="40"/>
      <c r="V92" s="40"/>
      <c r="W92" s="40"/>
      <c r="X92" s="40" t="str">
        <f>N92</f>
        <v/>
      </c>
      <c r="Y92" s="40"/>
      <c r="Z92" s="27"/>
      <c r="AA92" s="27"/>
      <c r="AB92" s="27"/>
      <c r="AC92" s="27"/>
      <c r="AD92" s="27"/>
      <c r="AE92" s="27"/>
    </row>
    <row r="93" spans="1:31" s="1" customFormat="1" x14ac:dyDescent="0.25">
      <c r="A93" s="1" t="s">
        <v>69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3" t="str">
        <f t="shared" si="12"/>
        <v/>
      </c>
      <c r="O93" s="34"/>
      <c r="P93" s="34"/>
      <c r="Q93" s="34"/>
      <c r="R93" s="57"/>
      <c r="S93" s="84" t="str">
        <f>IFERROR(N93*$F$213,"")</f>
        <v/>
      </c>
      <c r="T93" s="40"/>
      <c r="U93" s="40"/>
      <c r="V93" s="40"/>
      <c r="W93" s="40"/>
      <c r="X93" s="40" t="str">
        <f>IFERROR(N93*$F$214,"")</f>
        <v/>
      </c>
      <c r="Y93" s="40" t="str">
        <f>IFERROR(N93*F228,"")</f>
        <v/>
      </c>
      <c r="Z93" s="27"/>
      <c r="AA93" s="27"/>
      <c r="AB93" s="27"/>
      <c r="AC93" s="27"/>
      <c r="AD93" s="27"/>
      <c r="AE93" s="27"/>
    </row>
    <row r="94" spans="1:31" s="1" customFormat="1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 t="s">
        <v>36</v>
      </c>
      <c r="N94" s="43" t="str">
        <f>IF(N85&lt;&gt;"",SUM(N85:N93),"")</f>
        <v/>
      </c>
      <c r="O94" s="34"/>
      <c r="P94" s="34"/>
      <c r="Q94" s="34"/>
      <c r="R94" s="57"/>
      <c r="S94" s="43" t="str">
        <f>IF($N94="","",SUM(S85:S93)+AVERAGE(S$31,S$38,S$45,S$52,S$59,S$66))</f>
        <v/>
      </c>
      <c r="T94" s="43" t="str">
        <f>IF($N94="","",SUM(T85:T93)+AVERAGE(T$31,T$38,T$45,T$52,T$59,T$66))</f>
        <v/>
      </c>
      <c r="U94" s="43" t="str">
        <f t="shared" ref="U94" si="13">IF($N94="","",SUM(U85:U93))</f>
        <v/>
      </c>
      <c r="V94" s="43" t="str">
        <f t="shared" ref="V94" si="14">IF($N94="","",SUM(V85:V93))</f>
        <v/>
      </c>
      <c r="W94" s="43" t="str">
        <f t="shared" ref="W94" si="15">IF($N94="","",SUM(W85:W93))</f>
        <v/>
      </c>
      <c r="X94" s="43" t="str">
        <f t="shared" ref="X94" si="16">IF($N94="","",SUM(X85:X93))</f>
        <v/>
      </c>
      <c r="Y94" s="43" t="str">
        <f t="shared" ref="Y94" si="17">IF($N94="","",SUM(Y85:Y93))</f>
        <v/>
      </c>
      <c r="Z94" s="58"/>
      <c r="AA94" s="27"/>
      <c r="AB94" s="27"/>
      <c r="AC94" s="27"/>
      <c r="AD94" s="27"/>
      <c r="AE94" s="27"/>
    </row>
    <row r="95" spans="1:31" s="1" customFormat="1" x14ac:dyDescent="0.25">
      <c r="A95" s="1" t="s">
        <v>73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6"/>
      <c r="S95" s="5"/>
      <c r="T95" s="4"/>
      <c r="U95" s="4"/>
      <c r="V95" s="47"/>
      <c r="W95" s="47"/>
      <c r="X95" s="47"/>
      <c r="Y95" s="47"/>
      <c r="Z95" s="27"/>
      <c r="AA95" s="27"/>
      <c r="AB95" s="27"/>
      <c r="AC95" s="27"/>
      <c r="AD95" s="27"/>
      <c r="AE95" s="27"/>
    </row>
    <row r="96" spans="1:31" s="1" customFormat="1" ht="13.8" customHeight="1" x14ac:dyDescent="0.25">
      <c r="A96" s="92" t="s">
        <v>70</v>
      </c>
      <c r="B96" s="6" t="s">
        <v>1</v>
      </c>
      <c r="C96" s="6" t="s">
        <v>2</v>
      </c>
      <c r="D96" s="6" t="s">
        <v>3</v>
      </c>
      <c r="E96" s="6" t="s">
        <v>4</v>
      </c>
      <c r="F96" s="6" t="s">
        <v>5</v>
      </c>
      <c r="G96" s="6" t="s">
        <v>6</v>
      </c>
      <c r="H96" s="6" t="s">
        <v>7</v>
      </c>
      <c r="I96" s="6" t="s">
        <v>8</v>
      </c>
      <c r="J96" s="6" t="s">
        <v>9</v>
      </c>
      <c r="K96" s="6" t="s">
        <v>10</v>
      </c>
      <c r="L96" s="6" t="s">
        <v>11</v>
      </c>
      <c r="M96" s="6" t="s">
        <v>12</v>
      </c>
      <c r="N96" s="93" t="s">
        <v>80</v>
      </c>
      <c r="O96" s="34"/>
      <c r="P96" s="34"/>
      <c r="Q96" s="34"/>
      <c r="R96" s="57"/>
      <c r="S96" s="105" t="s">
        <v>60</v>
      </c>
      <c r="T96" s="105" t="s">
        <v>111</v>
      </c>
      <c r="U96" s="105" t="s">
        <v>110</v>
      </c>
      <c r="V96" s="105" t="s">
        <v>47</v>
      </c>
      <c r="W96" s="105" t="s">
        <v>112</v>
      </c>
      <c r="X96" s="105" t="s">
        <v>62</v>
      </c>
      <c r="Y96" s="105" t="s">
        <v>105</v>
      </c>
      <c r="Z96" s="27"/>
      <c r="AA96" s="27"/>
      <c r="AB96" s="27"/>
      <c r="AC96" s="27"/>
      <c r="AD96" s="27"/>
      <c r="AE96" s="27"/>
    </row>
    <row r="97" spans="1:31" s="1" customFormat="1" x14ac:dyDescent="0.25">
      <c r="A97" s="92"/>
      <c r="B97" s="7" t="s">
        <v>14</v>
      </c>
      <c r="C97" s="7" t="s">
        <v>15</v>
      </c>
      <c r="D97" s="7" t="s">
        <v>16</v>
      </c>
      <c r="E97" s="7" t="s">
        <v>17</v>
      </c>
      <c r="F97" s="7" t="s">
        <v>18</v>
      </c>
      <c r="G97" s="7" t="s">
        <v>19</v>
      </c>
      <c r="H97" s="7" t="s">
        <v>20</v>
      </c>
      <c r="I97" s="7" t="s">
        <v>21</v>
      </c>
      <c r="J97" s="7" t="s">
        <v>22</v>
      </c>
      <c r="K97" s="7" t="s">
        <v>23</v>
      </c>
      <c r="L97" s="7" t="s">
        <v>24</v>
      </c>
      <c r="M97" s="7" t="s">
        <v>25</v>
      </c>
      <c r="N97" s="93"/>
      <c r="O97" s="34"/>
      <c r="P97" s="34"/>
      <c r="Q97" s="34"/>
      <c r="R97" s="57"/>
      <c r="S97" s="105"/>
      <c r="T97" s="105"/>
      <c r="U97" s="105"/>
      <c r="V97" s="105"/>
      <c r="W97" s="105"/>
      <c r="X97" s="105"/>
      <c r="Y97" s="105"/>
      <c r="Z97" s="27"/>
      <c r="AA97" s="27"/>
      <c r="AB97" s="27"/>
      <c r="AC97" s="27"/>
      <c r="AD97" s="27"/>
      <c r="AE97" s="27"/>
    </row>
    <row r="98" spans="1:31" s="1" customFormat="1" x14ac:dyDescent="0.25">
      <c r="A98" s="1" t="s">
        <v>64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3" t="str">
        <f>IF(B98="","",(SUM(B98:M98)))</f>
        <v/>
      </c>
      <c r="O98" s="34"/>
      <c r="P98" s="34"/>
      <c r="Q98" s="34"/>
      <c r="R98" s="57"/>
      <c r="S98" s="83" t="str">
        <f>IFERROR(N98*$D$206,"")</f>
        <v/>
      </c>
      <c r="T98" s="83" t="str">
        <f>IFERROR(N98*$D$207,"")</f>
        <v/>
      </c>
      <c r="U98" s="40"/>
      <c r="V98" s="40"/>
      <c r="W98" s="40"/>
      <c r="X98" s="40"/>
      <c r="Y98" s="40"/>
      <c r="Z98" s="27"/>
      <c r="AA98" s="27"/>
      <c r="AB98" s="27"/>
      <c r="AC98" s="27"/>
      <c r="AD98" s="27"/>
      <c r="AE98" s="27"/>
    </row>
    <row r="99" spans="1:31" s="1" customFormat="1" x14ac:dyDescent="0.25">
      <c r="A99" s="1" t="s">
        <v>26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3" t="str">
        <f t="shared" ref="N99:N106" si="18">IF(B99="","",(SUM(B99:M99)))</f>
        <v/>
      </c>
      <c r="O99" s="34"/>
      <c r="P99" s="34"/>
      <c r="Q99" s="34"/>
      <c r="R99" s="57"/>
      <c r="S99" s="83" t="str">
        <f>N99</f>
        <v/>
      </c>
      <c r="T99" s="83"/>
      <c r="U99" s="40"/>
      <c r="V99" s="40"/>
      <c r="W99" s="40"/>
      <c r="X99" s="40"/>
      <c r="Y99" s="40"/>
      <c r="Z99" s="27"/>
      <c r="AA99" s="27"/>
      <c r="AB99" s="27"/>
      <c r="AC99" s="27"/>
      <c r="AD99" s="27"/>
      <c r="AE99" s="27"/>
    </row>
    <row r="100" spans="1:31" s="1" customFormat="1" x14ac:dyDescent="0.25">
      <c r="A100" s="33" t="s">
        <v>65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3" t="str">
        <f t="shared" si="18"/>
        <v/>
      </c>
      <c r="O100" s="34"/>
      <c r="P100" s="34"/>
      <c r="Q100" s="34"/>
      <c r="R100" s="57"/>
      <c r="S100" s="84"/>
      <c r="T100" s="84"/>
      <c r="U100" s="40" t="str">
        <f>N100</f>
        <v/>
      </c>
      <c r="V100" s="40"/>
      <c r="W100" s="40"/>
      <c r="X100" s="40"/>
      <c r="Y100" s="40"/>
      <c r="Z100" s="27"/>
      <c r="AA100" s="27"/>
      <c r="AB100" s="27"/>
      <c r="AC100" s="27"/>
      <c r="AD100" s="27"/>
      <c r="AE100" s="27"/>
    </row>
    <row r="101" spans="1:31" s="1" customFormat="1" x14ac:dyDescent="0.25">
      <c r="A101" s="33" t="s">
        <v>66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3" t="str">
        <f t="shared" si="18"/>
        <v/>
      </c>
      <c r="O101" s="34"/>
      <c r="P101" s="34"/>
      <c r="Q101" s="34"/>
      <c r="R101" s="57"/>
      <c r="S101" s="84"/>
      <c r="T101" s="84"/>
      <c r="U101" s="40"/>
      <c r="V101" s="40" t="str">
        <f>N101</f>
        <v/>
      </c>
      <c r="W101" s="40"/>
      <c r="X101" s="40"/>
      <c r="Y101" s="40"/>
      <c r="Z101" s="27"/>
      <c r="AA101" s="27"/>
      <c r="AB101" s="27"/>
      <c r="AC101" s="27"/>
      <c r="AD101" s="27"/>
      <c r="AE101" s="27"/>
    </row>
    <row r="102" spans="1:31" s="1" customFormat="1" x14ac:dyDescent="0.25">
      <c r="A102" s="33" t="s">
        <v>67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43" t="str">
        <f t="shared" si="18"/>
        <v/>
      </c>
      <c r="O102" s="34"/>
      <c r="P102" s="34"/>
      <c r="Q102" s="34"/>
      <c r="R102" s="57"/>
      <c r="S102" s="84"/>
      <c r="T102" s="84"/>
      <c r="U102" s="40"/>
      <c r="V102" s="40" t="str">
        <f>N102</f>
        <v/>
      </c>
      <c r="W102" s="40"/>
      <c r="X102" s="40"/>
      <c r="Y102" s="40"/>
      <c r="Z102" s="27"/>
      <c r="AA102" s="27"/>
      <c r="AB102" s="27"/>
      <c r="AC102" s="27"/>
      <c r="AD102" s="27"/>
      <c r="AE102" s="27"/>
    </row>
    <row r="103" spans="1:31" s="1" customFormat="1" x14ac:dyDescent="0.25">
      <c r="A103" s="1" t="s">
        <v>40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43" t="str">
        <f t="shared" si="18"/>
        <v/>
      </c>
      <c r="O103" s="34"/>
      <c r="P103" s="34"/>
      <c r="Q103" s="34"/>
      <c r="R103" s="57"/>
      <c r="S103" s="84"/>
      <c r="T103" s="84"/>
      <c r="U103" s="40"/>
      <c r="V103" s="40"/>
      <c r="W103" s="40" t="str">
        <f>N103</f>
        <v/>
      </c>
      <c r="X103" s="40"/>
      <c r="Y103" s="40"/>
      <c r="Z103" s="27"/>
      <c r="AA103" s="27"/>
      <c r="AB103" s="27"/>
      <c r="AC103" s="27"/>
      <c r="AD103" s="27"/>
      <c r="AE103" s="27"/>
    </row>
    <row r="104" spans="1:31" s="1" customFormat="1" x14ac:dyDescent="0.25">
      <c r="A104" s="1" t="s">
        <v>41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43" t="str">
        <f t="shared" si="18"/>
        <v/>
      </c>
      <c r="O104" s="34"/>
      <c r="P104" s="34"/>
      <c r="Q104" s="34"/>
      <c r="R104" s="57"/>
      <c r="S104" s="84"/>
      <c r="T104" s="40"/>
      <c r="U104" s="40"/>
      <c r="V104" s="40"/>
      <c r="W104" s="40" t="str">
        <f>N104</f>
        <v/>
      </c>
      <c r="X104" s="40"/>
      <c r="Y104" s="40"/>
      <c r="Z104" s="27"/>
      <c r="AA104" s="27"/>
      <c r="AB104" s="27"/>
      <c r="AC104" s="27"/>
      <c r="AD104" s="27"/>
      <c r="AE104" s="27"/>
    </row>
    <row r="105" spans="1:31" s="1" customFormat="1" x14ac:dyDescent="0.25">
      <c r="A105" s="1" t="s">
        <v>68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43" t="str">
        <f t="shared" si="18"/>
        <v/>
      </c>
      <c r="O105" s="34"/>
      <c r="P105" s="34"/>
      <c r="Q105" s="34"/>
      <c r="R105" s="57"/>
      <c r="S105" s="84"/>
      <c r="T105" s="40"/>
      <c r="U105" s="40"/>
      <c r="V105" s="40"/>
      <c r="W105" s="40"/>
      <c r="X105" s="40" t="str">
        <f>N105</f>
        <v/>
      </c>
      <c r="Y105" s="40"/>
      <c r="Z105" s="27"/>
      <c r="AA105" s="27"/>
      <c r="AB105" s="27"/>
      <c r="AC105" s="27"/>
      <c r="AD105" s="27"/>
      <c r="AE105" s="27"/>
    </row>
    <row r="106" spans="1:31" s="1" customFormat="1" x14ac:dyDescent="0.25">
      <c r="A106" s="1" t="s">
        <v>69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43" t="str">
        <f t="shared" si="18"/>
        <v/>
      </c>
      <c r="O106" s="34"/>
      <c r="P106" s="34"/>
      <c r="Q106" s="34"/>
      <c r="R106" s="57"/>
      <c r="S106" s="84" t="str">
        <f>IFERROR(N106*$F$213,"")</f>
        <v/>
      </c>
      <c r="T106" s="40"/>
      <c r="U106" s="40"/>
      <c r="V106" s="40"/>
      <c r="W106" s="40"/>
      <c r="X106" s="40" t="str">
        <f>IFERROR(N106*$F$214,"")</f>
        <v/>
      </c>
      <c r="Y106" s="40" t="str">
        <f>IFERROR(N106*F241,"")</f>
        <v/>
      </c>
      <c r="Z106" s="27"/>
      <c r="AA106" s="27"/>
      <c r="AB106" s="27"/>
      <c r="AC106" s="27"/>
      <c r="AD106" s="27"/>
      <c r="AE106" s="27"/>
    </row>
    <row r="107" spans="1:31" s="1" customFormat="1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 t="s">
        <v>36</v>
      </c>
      <c r="N107" s="43" t="str">
        <f>IF(N98&lt;&gt;"",SUM(N98:N106),"")</f>
        <v/>
      </c>
      <c r="O107" s="34"/>
      <c r="P107" s="34"/>
      <c r="Q107" s="34"/>
      <c r="R107" s="57"/>
      <c r="S107" s="43" t="str">
        <f>IF($N107="","",SUM(S98:S106)+AVERAGE(S$31,S$38,S$45,S$52,S$59,S$66))</f>
        <v/>
      </c>
      <c r="T107" s="43" t="str">
        <f>IF($N107="","",SUM(T98:T106)+AVERAGE(T$31,T$38,T$45,T$52,T$59,T$66))</f>
        <v/>
      </c>
      <c r="U107" s="43" t="str">
        <f t="shared" ref="U107" si="19">IF($N107="","",SUM(U98:U106))</f>
        <v/>
      </c>
      <c r="V107" s="43" t="str">
        <f t="shared" ref="V107" si="20">IF($N107="","",SUM(V98:V106))</f>
        <v/>
      </c>
      <c r="W107" s="43" t="str">
        <f t="shared" ref="W107" si="21">IF($N107="","",SUM(W98:W106))</f>
        <v/>
      </c>
      <c r="X107" s="43" t="str">
        <f t="shared" ref="X107" si="22">IF($N107="","",SUM(X98:X106))</f>
        <v/>
      </c>
      <c r="Y107" s="43" t="str">
        <f t="shared" ref="Y107" si="23">IF($N107="","",SUM(Y98:Y106))</f>
        <v/>
      </c>
      <c r="Z107" s="58"/>
      <c r="AA107" s="27"/>
      <c r="AB107" s="27"/>
      <c r="AC107" s="27"/>
      <c r="AD107" s="27"/>
      <c r="AE107" s="27"/>
    </row>
    <row r="108" spans="1:31" s="1" customFormat="1" x14ac:dyDescent="0.25">
      <c r="A108" s="1" t="s">
        <v>74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6"/>
      <c r="S108" s="5"/>
      <c r="T108" s="4"/>
      <c r="U108" s="4"/>
      <c r="V108" s="47"/>
      <c r="W108" s="47"/>
      <c r="X108" s="47"/>
      <c r="Y108" s="47"/>
      <c r="Z108" s="27"/>
      <c r="AA108" s="27"/>
      <c r="AB108" s="27"/>
      <c r="AC108" s="27"/>
      <c r="AD108" s="27"/>
      <c r="AE108" s="27"/>
    </row>
    <row r="109" spans="1:31" s="1" customFormat="1" ht="13.8" customHeight="1" x14ac:dyDescent="0.25">
      <c r="A109" s="92" t="s">
        <v>70</v>
      </c>
      <c r="B109" s="6" t="s">
        <v>1</v>
      </c>
      <c r="C109" s="6" t="s">
        <v>2</v>
      </c>
      <c r="D109" s="6" t="s">
        <v>3</v>
      </c>
      <c r="E109" s="6" t="s">
        <v>4</v>
      </c>
      <c r="F109" s="6" t="s">
        <v>5</v>
      </c>
      <c r="G109" s="6" t="s">
        <v>6</v>
      </c>
      <c r="H109" s="6" t="s">
        <v>7</v>
      </c>
      <c r="I109" s="6" t="s">
        <v>8</v>
      </c>
      <c r="J109" s="6" t="s">
        <v>9</v>
      </c>
      <c r="K109" s="6" t="s">
        <v>10</v>
      </c>
      <c r="L109" s="6" t="s">
        <v>11</v>
      </c>
      <c r="M109" s="6" t="s">
        <v>12</v>
      </c>
      <c r="N109" s="93" t="s">
        <v>80</v>
      </c>
      <c r="O109" s="34"/>
      <c r="P109" s="34"/>
      <c r="Q109" s="34"/>
      <c r="R109" s="57"/>
      <c r="S109" s="105" t="s">
        <v>60</v>
      </c>
      <c r="T109" s="105" t="s">
        <v>111</v>
      </c>
      <c r="U109" s="105" t="s">
        <v>110</v>
      </c>
      <c r="V109" s="105" t="s">
        <v>47</v>
      </c>
      <c r="W109" s="105" t="s">
        <v>112</v>
      </c>
      <c r="X109" s="105" t="s">
        <v>62</v>
      </c>
      <c r="Y109" s="105" t="s">
        <v>105</v>
      </c>
      <c r="Z109" s="27"/>
      <c r="AA109" s="27"/>
      <c r="AB109" s="27"/>
      <c r="AC109" s="27"/>
      <c r="AD109" s="27"/>
      <c r="AE109" s="27"/>
    </row>
    <row r="110" spans="1:31" s="1" customFormat="1" x14ac:dyDescent="0.25">
      <c r="A110" s="92"/>
      <c r="B110" s="7" t="s">
        <v>14</v>
      </c>
      <c r="C110" s="7" t="s">
        <v>15</v>
      </c>
      <c r="D110" s="7" t="s">
        <v>16</v>
      </c>
      <c r="E110" s="7" t="s">
        <v>17</v>
      </c>
      <c r="F110" s="7" t="s">
        <v>18</v>
      </c>
      <c r="G110" s="7" t="s">
        <v>19</v>
      </c>
      <c r="H110" s="7" t="s">
        <v>20</v>
      </c>
      <c r="I110" s="7" t="s">
        <v>21</v>
      </c>
      <c r="J110" s="7" t="s">
        <v>22</v>
      </c>
      <c r="K110" s="7" t="s">
        <v>23</v>
      </c>
      <c r="L110" s="7" t="s">
        <v>24</v>
      </c>
      <c r="M110" s="7" t="s">
        <v>25</v>
      </c>
      <c r="N110" s="93"/>
      <c r="O110" s="34"/>
      <c r="P110" s="34"/>
      <c r="Q110" s="34"/>
      <c r="R110" s="57"/>
      <c r="S110" s="105"/>
      <c r="T110" s="105"/>
      <c r="U110" s="105"/>
      <c r="V110" s="105"/>
      <c r="W110" s="105"/>
      <c r="X110" s="105"/>
      <c r="Y110" s="105"/>
      <c r="Z110" s="27"/>
      <c r="AA110" s="27"/>
      <c r="AB110" s="27"/>
      <c r="AC110" s="27"/>
      <c r="AD110" s="27"/>
      <c r="AE110" s="27"/>
    </row>
    <row r="111" spans="1:31" s="1" customFormat="1" x14ac:dyDescent="0.25">
      <c r="A111" s="1" t="s">
        <v>64</v>
      </c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43" t="str">
        <f>IF(B111="","",(SUM(B111:M111)))</f>
        <v/>
      </c>
      <c r="O111" s="34"/>
      <c r="P111" s="34"/>
      <c r="Q111" s="34"/>
      <c r="R111" s="57"/>
      <c r="S111" s="83" t="str">
        <f>IFERROR(N111*$D$206,"")</f>
        <v/>
      </c>
      <c r="T111" s="83" t="str">
        <f>IFERROR(N111*$D$207,"")</f>
        <v/>
      </c>
      <c r="U111" s="40"/>
      <c r="V111" s="40"/>
      <c r="W111" s="40"/>
      <c r="X111" s="40"/>
      <c r="Y111" s="40"/>
      <c r="Z111" s="27"/>
      <c r="AA111" s="27"/>
      <c r="AB111" s="27"/>
      <c r="AC111" s="27"/>
      <c r="AD111" s="27"/>
      <c r="AE111" s="27"/>
    </row>
    <row r="112" spans="1:31" s="1" customFormat="1" x14ac:dyDescent="0.25">
      <c r="A112" s="1" t="s">
        <v>26</v>
      </c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43" t="str">
        <f t="shared" ref="N112:N119" si="24">IF(B112="","",(SUM(B112:M112)))</f>
        <v/>
      </c>
      <c r="O112" s="34"/>
      <c r="P112" s="34"/>
      <c r="Q112" s="34"/>
      <c r="R112" s="57"/>
      <c r="S112" s="83" t="str">
        <f>N112</f>
        <v/>
      </c>
      <c r="T112" s="83"/>
      <c r="U112" s="40"/>
      <c r="V112" s="40"/>
      <c r="W112" s="40"/>
      <c r="X112" s="40"/>
      <c r="Y112" s="40"/>
      <c r="Z112" s="27"/>
      <c r="AA112" s="27"/>
      <c r="AB112" s="27"/>
      <c r="AC112" s="27"/>
      <c r="AD112" s="27"/>
      <c r="AE112" s="27"/>
    </row>
    <row r="113" spans="1:31" s="1" customFormat="1" x14ac:dyDescent="0.25">
      <c r="A113" s="33" t="s">
        <v>65</v>
      </c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43" t="str">
        <f t="shared" si="24"/>
        <v/>
      </c>
      <c r="O113" s="34"/>
      <c r="P113" s="34"/>
      <c r="Q113" s="34"/>
      <c r="R113" s="57"/>
      <c r="S113" s="84"/>
      <c r="T113" s="84"/>
      <c r="U113" s="40" t="str">
        <f>N113</f>
        <v/>
      </c>
      <c r="V113" s="40"/>
      <c r="W113" s="40"/>
      <c r="X113" s="40"/>
      <c r="Y113" s="40"/>
      <c r="Z113" s="27"/>
      <c r="AA113" s="27"/>
      <c r="AB113" s="27"/>
      <c r="AC113" s="27"/>
      <c r="AD113" s="27"/>
      <c r="AE113" s="27"/>
    </row>
    <row r="114" spans="1:31" s="1" customFormat="1" x14ac:dyDescent="0.25">
      <c r="A114" s="33" t="s">
        <v>66</v>
      </c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43" t="str">
        <f t="shared" si="24"/>
        <v/>
      </c>
      <c r="O114" s="34"/>
      <c r="P114" s="34"/>
      <c r="Q114" s="34"/>
      <c r="R114" s="57"/>
      <c r="S114" s="84"/>
      <c r="T114" s="84"/>
      <c r="U114" s="40"/>
      <c r="V114" s="40" t="str">
        <f>N114</f>
        <v/>
      </c>
      <c r="W114" s="40"/>
      <c r="X114" s="40"/>
      <c r="Y114" s="40"/>
      <c r="Z114" s="27"/>
      <c r="AA114" s="27"/>
      <c r="AB114" s="27"/>
      <c r="AC114" s="27"/>
      <c r="AD114" s="27"/>
      <c r="AE114" s="27"/>
    </row>
    <row r="115" spans="1:31" s="1" customFormat="1" x14ac:dyDescent="0.25">
      <c r="A115" s="33" t="s">
        <v>67</v>
      </c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43" t="str">
        <f t="shared" si="24"/>
        <v/>
      </c>
      <c r="O115" s="34"/>
      <c r="P115" s="34"/>
      <c r="Q115" s="34"/>
      <c r="R115" s="57"/>
      <c r="S115" s="84"/>
      <c r="T115" s="84"/>
      <c r="U115" s="40"/>
      <c r="V115" s="40" t="str">
        <f>N115</f>
        <v/>
      </c>
      <c r="W115" s="40"/>
      <c r="X115" s="40"/>
      <c r="Y115" s="40"/>
      <c r="Z115" s="27"/>
      <c r="AA115" s="27"/>
      <c r="AB115" s="27"/>
      <c r="AC115" s="27"/>
      <c r="AD115" s="27"/>
      <c r="AE115" s="27"/>
    </row>
    <row r="116" spans="1:31" s="1" customFormat="1" x14ac:dyDescent="0.25">
      <c r="A116" s="1" t="s">
        <v>40</v>
      </c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43" t="str">
        <f t="shared" si="24"/>
        <v/>
      </c>
      <c r="O116" s="34"/>
      <c r="P116" s="34"/>
      <c r="Q116" s="34"/>
      <c r="R116" s="57"/>
      <c r="S116" s="84"/>
      <c r="T116" s="84"/>
      <c r="U116" s="40"/>
      <c r="V116" s="40"/>
      <c r="W116" s="40" t="str">
        <f>N116</f>
        <v/>
      </c>
      <c r="X116" s="40"/>
      <c r="Y116" s="40"/>
      <c r="Z116" s="27"/>
      <c r="AA116" s="27"/>
      <c r="AB116" s="27"/>
      <c r="AC116" s="27"/>
      <c r="AD116" s="27"/>
      <c r="AE116" s="27"/>
    </row>
    <row r="117" spans="1:31" s="1" customFormat="1" x14ac:dyDescent="0.25">
      <c r="A117" s="1" t="s">
        <v>41</v>
      </c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43" t="str">
        <f t="shared" si="24"/>
        <v/>
      </c>
      <c r="O117" s="34"/>
      <c r="P117" s="34"/>
      <c r="Q117" s="34"/>
      <c r="R117" s="57"/>
      <c r="S117" s="84"/>
      <c r="T117" s="40"/>
      <c r="U117" s="40"/>
      <c r="V117" s="40"/>
      <c r="W117" s="40" t="str">
        <f>N117</f>
        <v/>
      </c>
      <c r="X117" s="40"/>
      <c r="Y117" s="40"/>
      <c r="Z117" s="27"/>
      <c r="AA117" s="27"/>
      <c r="AB117" s="27"/>
      <c r="AC117" s="27"/>
      <c r="AD117" s="27"/>
      <c r="AE117" s="27"/>
    </row>
    <row r="118" spans="1:31" s="1" customFormat="1" x14ac:dyDescent="0.25">
      <c r="A118" s="1" t="s">
        <v>68</v>
      </c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43" t="str">
        <f t="shared" si="24"/>
        <v/>
      </c>
      <c r="O118" s="34"/>
      <c r="P118" s="34"/>
      <c r="Q118" s="34"/>
      <c r="R118" s="57"/>
      <c r="S118" s="84"/>
      <c r="T118" s="40"/>
      <c r="U118" s="40"/>
      <c r="V118" s="40"/>
      <c r="W118" s="40"/>
      <c r="X118" s="40" t="str">
        <f>N118</f>
        <v/>
      </c>
      <c r="Y118" s="40"/>
      <c r="Z118" s="27"/>
      <c r="AA118" s="27"/>
      <c r="AB118" s="27"/>
      <c r="AC118" s="27"/>
      <c r="AD118" s="27"/>
      <c r="AE118" s="27"/>
    </row>
    <row r="119" spans="1:31" s="1" customFormat="1" x14ac:dyDescent="0.25">
      <c r="A119" s="1" t="s">
        <v>69</v>
      </c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43" t="str">
        <f t="shared" si="24"/>
        <v/>
      </c>
      <c r="O119" s="34"/>
      <c r="P119" s="34"/>
      <c r="Q119" s="34"/>
      <c r="R119" s="57"/>
      <c r="S119" s="84" t="str">
        <f>IFERROR(N119*$F$213,"")</f>
        <v/>
      </c>
      <c r="T119" s="40"/>
      <c r="U119" s="40"/>
      <c r="V119" s="40"/>
      <c r="W119" s="40"/>
      <c r="X119" s="40" t="str">
        <f>IFERROR(N119*$F$214,"")</f>
        <v/>
      </c>
      <c r="Y119" s="40" t="str">
        <f>IFERROR(N119*F254,"")</f>
        <v/>
      </c>
      <c r="Z119" s="27"/>
      <c r="AA119" s="27"/>
      <c r="AB119" s="27"/>
      <c r="AC119" s="27"/>
      <c r="AD119" s="27"/>
      <c r="AE119" s="27"/>
    </row>
    <row r="120" spans="1:31" s="1" customFormat="1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 t="s">
        <v>36</v>
      </c>
      <c r="N120" s="43" t="str">
        <f>IF(N111&lt;&gt;"",SUM(N111:N119),"")</f>
        <v/>
      </c>
      <c r="O120" s="34"/>
      <c r="P120" s="34"/>
      <c r="Q120" s="34"/>
      <c r="R120" s="57"/>
      <c r="S120" s="43" t="str">
        <f>IF($N120="","",SUM(S111:S119)+AVERAGE(S$31,S$38,S$45,S$52,S$59,S$66))</f>
        <v/>
      </c>
      <c r="T120" s="43" t="str">
        <f>IF($N120="","",SUM(T111:T119)+AVERAGE(T$31,T$38,T$45,T$52,T$59,T$66))</f>
        <v/>
      </c>
      <c r="U120" s="43" t="str">
        <f t="shared" ref="U120" si="25">IF($N120="","",SUM(U111:U119))</f>
        <v/>
      </c>
      <c r="V120" s="43" t="str">
        <f t="shared" ref="V120" si="26">IF($N120="","",SUM(V111:V119))</f>
        <v/>
      </c>
      <c r="W120" s="43" t="str">
        <f t="shared" ref="W120" si="27">IF($N120="","",SUM(W111:W119))</f>
        <v/>
      </c>
      <c r="X120" s="43" t="str">
        <f t="shared" ref="X120" si="28">IF($N120="","",SUM(X111:X119))</f>
        <v/>
      </c>
      <c r="Y120" s="43" t="str">
        <f t="shared" ref="Y120" si="29">IF($N120="","",SUM(Y111:Y119))</f>
        <v/>
      </c>
      <c r="Z120" s="58"/>
      <c r="AA120" s="27"/>
      <c r="AB120" s="27"/>
      <c r="AC120" s="27"/>
      <c r="AD120" s="27"/>
      <c r="AE120" s="27"/>
    </row>
    <row r="121" spans="1:31" s="1" customFormat="1" x14ac:dyDescent="0.25">
      <c r="A121" s="1" t="s">
        <v>75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6"/>
      <c r="S121" s="5"/>
      <c r="T121" s="4"/>
      <c r="U121" s="4"/>
      <c r="V121" s="47"/>
      <c r="W121" s="47"/>
      <c r="X121" s="47"/>
      <c r="Y121" s="47"/>
      <c r="Z121" s="27"/>
      <c r="AA121" s="27"/>
      <c r="AB121" s="27"/>
      <c r="AC121" s="27"/>
      <c r="AD121" s="27"/>
      <c r="AE121" s="27"/>
    </row>
    <row r="122" spans="1:31" s="1" customFormat="1" ht="13.8" customHeight="1" x14ac:dyDescent="0.25">
      <c r="A122" s="92" t="s">
        <v>70</v>
      </c>
      <c r="B122" s="6" t="s">
        <v>1</v>
      </c>
      <c r="C122" s="6" t="s">
        <v>2</v>
      </c>
      <c r="D122" s="6" t="s">
        <v>3</v>
      </c>
      <c r="E122" s="6" t="s">
        <v>4</v>
      </c>
      <c r="F122" s="6" t="s">
        <v>5</v>
      </c>
      <c r="G122" s="6" t="s">
        <v>6</v>
      </c>
      <c r="H122" s="6" t="s">
        <v>7</v>
      </c>
      <c r="I122" s="6" t="s">
        <v>8</v>
      </c>
      <c r="J122" s="6" t="s">
        <v>9</v>
      </c>
      <c r="K122" s="6" t="s">
        <v>10</v>
      </c>
      <c r="L122" s="6" t="s">
        <v>11</v>
      </c>
      <c r="M122" s="6" t="s">
        <v>12</v>
      </c>
      <c r="N122" s="93" t="s">
        <v>80</v>
      </c>
      <c r="O122" s="34"/>
      <c r="P122" s="34"/>
      <c r="Q122" s="34"/>
      <c r="R122" s="57"/>
      <c r="S122" s="105" t="s">
        <v>60</v>
      </c>
      <c r="T122" s="105" t="s">
        <v>111</v>
      </c>
      <c r="U122" s="105" t="s">
        <v>110</v>
      </c>
      <c r="V122" s="105" t="s">
        <v>47</v>
      </c>
      <c r="W122" s="105" t="s">
        <v>112</v>
      </c>
      <c r="X122" s="105" t="s">
        <v>62</v>
      </c>
      <c r="Y122" s="105" t="s">
        <v>105</v>
      </c>
      <c r="Z122" s="27"/>
      <c r="AA122" s="27"/>
      <c r="AB122" s="27"/>
      <c r="AC122" s="27"/>
      <c r="AD122" s="27"/>
      <c r="AE122" s="27"/>
    </row>
    <row r="123" spans="1:31" s="1" customFormat="1" x14ac:dyDescent="0.25">
      <c r="A123" s="92"/>
      <c r="B123" s="7" t="s">
        <v>14</v>
      </c>
      <c r="C123" s="7" t="s">
        <v>15</v>
      </c>
      <c r="D123" s="7" t="s">
        <v>16</v>
      </c>
      <c r="E123" s="7" t="s">
        <v>17</v>
      </c>
      <c r="F123" s="7" t="s">
        <v>18</v>
      </c>
      <c r="G123" s="7" t="s">
        <v>19</v>
      </c>
      <c r="H123" s="7" t="s">
        <v>20</v>
      </c>
      <c r="I123" s="7" t="s">
        <v>21</v>
      </c>
      <c r="J123" s="7" t="s">
        <v>22</v>
      </c>
      <c r="K123" s="7" t="s">
        <v>23</v>
      </c>
      <c r="L123" s="7" t="s">
        <v>24</v>
      </c>
      <c r="M123" s="7" t="s">
        <v>25</v>
      </c>
      <c r="N123" s="93"/>
      <c r="O123" s="34"/>
      <c r="P123" s="34"/>
      <c r="Q123" s="34"/>
      <c r="R123" s="57"/>
      <c r="S123" s="105"/>
      <c r="T123" s="105"/>
      <c r="U123" s="105"/>
      <c r="V123" s="105"/>
      <c r="W123" s="105"/>
      <c r="X123" s="105"/>
      <c r="Y123" s="105"/>
      <c r="Z123" s="27"/>
      <c r="AA123" s="27"/>
      <c r="AB123" s="27"/>
      <c r="AC123" s="27"/>
      <c r="AD123" s="27"/>
      <c r="AE123" s="27"/>
    </row>
    <row r="124" spans="1:31" s="1" customFormat="1" x14ac:dyDescent="0.25">
      <c r="A124" s="1" t="s">
        <v>64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43" t="str">
        <f>IF(B124="","",(SUM(B124:M124)))</f>
        <v/>
      </c>
      <c r="O124" s="34"/>
      <c r="P124" s="34"/>
      <c r="Q124" s="34"/>
      <c r="R124" s="57"/>
      <c r="S124" s="83" t="str">
        <f>IFERROR(N124*$D$206,"")</f>
        <v/>
      </c>
      <c r="T124" s="83" t="str">
        <f>IFERROR(N124*$D$207,"")</f>
        <v/>
      </c>
      <c r="U124" s="40"/>
      <c r="V124" s="40"/>
      <c r="W124" s="40"/>
      <c r="X124" s="40"/>
      <c r="Y124" s="40"/>
      <c r="Z124" s="27"/>
      <c r="AA124" s="27"/>
      <c r="AB124" s="27"/>
      <c r="AC124" s="27"/>
      <c r="AD124" s="27"/>
      <c r="AE124" s="27"/>
    </row>
    <row r="125" spans="1:31" s="1" customFormat="1" x14ac:dyDescent="0.25">
      <c r="A125" s="1" t="s">
        <v>26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43" t="str">
        <f t="shared" ref="N125:N132" si="30">IF(B125="","",(SUM(B125:M125)))</f>
        <v/>
      </c>
      <c r="O125" s="34"/>
      <c r="P125" s="34"/>
      <c r="Q125" s="34"/>
      <c r="R125" s="57"/>
      <c r="S125" s="83" t="str">
        <f>N125</f>
        <v/>
      </c>
      <c r="T125" s="83"/>
      <c r="U125" s="40"/>
      <c r="V125" s="40"/>
      <c r="W125" s="40"/>
      <c r="X125" s="40"/>
      <c r="Y125" s="40"/>
      <c r="Z125" s="27"/>
      <c r="AA125" s="27"/>
      <c r="AB125" s="27"/>
      <c r="AC125" s="27"/>
      <c r="AD125" s="27"/>
      <c r="AE125" s="27"/>
    </row>
    <row r="126" spans="1:31" s="1" customFormat="1" x14ac:dyDescent="0.25">
      <c r="A126" s="33" t="s">
        <v>65</v>
      </c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43" t="str">
        <f t="shared" si="30"/>
        <v/>
      </c>
      <c r="O126" s="34"/>
      <c r="P126" s="34"/>
      <c r="Q126" s="34"/>
      <c r="R126" s="57"/>
      <c r="S126" s="84"/>
      <c r="T126" s="84"/>
      <c r="U126" s="40" t="str">
        <f>N126</f>
        <v/>
      </c>
      <c r="V126" s="40"/>
      <c r="W126" s="40"/>
      <c r="X126" s="40"/>
      <c r="Y126" s="40"/>
      <c r="Z126" s="27"/>
      <c r="AA126" s="27"/>
      <c r="AB126" s="27"/>
      <c r="AC126" s="27"/>
      <c r="AD126" s="27"/>
      <c r="AE126" s="27"/>
    </row>
    <row r="127" spans="1:31" s="1" customFormat="1" x14ac:dyDescent="0.25">
      <c r="A127" s="33" t="s">
        <v>66</v>
      </c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43" t="str">
        <f t="shared" si="30"/>
        <v/>
      </c>
      <c r="O127" s="34"/>
      <c r="P127" s="34"/>
      <c r="Q127" s="34"/>
      <c r="R127" s="57"/>
      <c r="S127" s="84"/>
      <c r="T127" s="84"/>
      <c r="U127" s="40"/>
      <c r="V127" s="40" t="str">
        <f>N127</f>
        <v/>
      </c>
      <c r="W127" s="40"/>
      <c r="X127" s="40"/>
      <c r="Y127" s="40"/>
      <c r="Z127" s="27"/>
      <c r="AA127" s="27"/>
      <c r="AB127" s="27"/>
      <c r="AC127" s="27"/>
      <c r="AD127" s="27"/>
      <c r="AE127" s="27"/>
    </row>
    <row r="128" spans="1:31" s="1" customFormat="1" x14ac:dyDescent="0.25">
      <c r="A128" s="33" t="s">
        <v>67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43" t="str">
        <f t="shared" si="30"/>
        <v/>
      </c>
      <c r="O128" s="34"/>
      <c r="P128" s="34"/>
      <c r="Q128" s="34"/>
      <c r="R128" s="57"/>
      <c r="S128" s="84"/>
      <c r="T128" s="84"/>
      <c r="U128" s="40"/>
      <c r="V128" s="40" t="str">
        <f>N128</f>
        <v/>
      </c>
      <c r="W128" s="40"/>
      <c r="X128" s="40"/>
      <c r="Y128" s="40"/>
      <c r="Z128" s="27"/>
      <c r="AA128" s="27"/>
      <c r="AB128" s="27"/>
      <c r="AC128" s="27"/>
      <c r="AD128" s="27"/>
      <c r="AE128" s="27"/>
    </row>
    <row r="129" spans="1:31" s="1" customFormat="1" x14ac:dyDescent="0.25">
      <c r="A129" s="1" t="s">
        <v>40</v>
      </c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43" t="str">
        <f t="shared" si="30"/>
        <v/>
      </c>
      <c r="O129" s="34"/>
      <c r="P129" s="34"/>
      <c r="Q129" s="34"/>
      <c r="R129" s="57"/>
      <c r="S129" s="84"/>
      <c r="T129" s="84"/>
      <c r="U129" s="40"/>
      <c r="V129" s="40"/>
      <c r="W129" s="40" t="str">
        <f>N129</f>
        <v/>
      </c>
      <c r="X129" s="40"/>
      <c r="Y129" s="40"/>
      <c r="Z129" s="27"/>
      <c r="AA129" s="27"/>
      <c r="AB129" s="27"/>
      <c r="AC129" s="27"/>
      <c r="AD129" s="27"/>
      <c r="AE129" s="27"/>
    </row>
    <row r="130" spans="1:31" s="1" customFormat="1" x14ac:dyDescent="0.25">
      <c r="A130" s="1" t="s">
        <v>41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43" t="str">
        <f t="shared" si="30"/>
        <v/>
      </c>
      <c r="O130" s="34"/>
      <c r="P130" s="34"/>
      <c r="Q130" s="34"/>
      <c r="R130" s="57"/>
      <c r="S130" s="84"/>
      <c r="T130" s="40"/>
      <c r="U130" s="40"/>
      <c r="V130" s="40"/>
      <c r="W130" s="40" t="str">
        <f>N130</f>
        <v/>
      </c>
      <c r="X130" s="40"/>
      <c r="Y130" s="40"/>
      <c r="Z130" s="27"/>
      <c r="AA130" s="27"/>
      <c r="AB130" s="27"/>
      <c r="AC130" s="27"/>
      <c r="AD130" s="27"/>
      <c r="AE130" s="27"/>
    </row>
    <row r="131" spans="1:31" s="1" customFormat="1" x14ac:dyDescent="0.25">
      <c r="A131" s="1" t="s">
        <v>68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43" t="str">
        <f t="shared" si="30"/>
        <v/>
      </c>
      <c r="O131" s="34"/>
      <c r="P131" s="34"/>
      <c r="Q131" s="34"/>
      <c r="R131" s="57"/>
      <c r="S131" s="84"/>
      <c r="T131" s="40"/>
      <c r="U131" s="40"/>
      <c r="V131" s="40"/>
      <c r="W131" s="40"/>
      <c r="X131" s="40" t="str">
        <f>N131</f>
        <v/>
      </c>
      <c r="Y131" s="40"/>
      <c r="Z131" s="27"/>
      <c r="AA131" s="27"/>
      <c r="AB131" s="27"/>
      <c r="AC131" s="27"/>
      <c r="AD131" s="27"/>
      <c r="AE131" s="27"/>
    </row>
    <row r="132" spans="1:31" s="1" customFormat="1" x14ac:dyDescent="0.25">
      <c r="A132" s="1" t="s">
        <v>69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43" t="str">
        <f t="shared" si="30"/>
        <v/>
      </c>
      <c r="O132" s="34"/>
      <c r="P132" s="34"/>
      <c r="Q132" s="34"/>
      <c r="R132" s="57"/>
      <c r="S132" s="84" t="str">
        <f>IFERROR(N132*$F$213,"")</f>
        <v/>
      </c>
      <c r="T132" s="40"/>
      <c r="U132" s="40"/>
      <c r="V132" s="40"/>
      <c r="W132" s="40"/>
      <c r="X132" s="40" t="str">
        <f>IFERROR(N132*$F$214,"")</f>
        <v/>
      </c>
      <c r="Y132" s="40" t="str">
        <f>IFERROR(N132*F267,"")</f>
        <v/>
      </c>
      <c r="Z132" s="27"/>
      <c r="AA132" s="27"/>
      <c r="AB132" s="27"/>
      <c r="AC132" s="27"/>
      <c r="AD132" s="27"/>
      <c r="AE132" s="27"/>
    </row>
    <row r="133" spans="1:31" s="1" customFormat="1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 t="s">
        <v>36</v>
      </c>
      <c r="N133" s="43" t="str">
        <f>IF(N124&lt;&gt;"",SUM(N124:N132),"")</f>
        <v/>
      </c>
      <c r="O133" s="34"/>
      <c r="P133" s="34"/>
      <c r="Q133" s="34"/>
      <c r="R133" s="57"/>
      <c r="S133" s="43" t="str">
        <f>IF($N133="","",SUM(S124:S132)+AVERAGE(S$31,S$38,S$45,S$52,S$59,S$66))</f>
        <v/>
      </c>
      <c r="T133" s="43" t="str">
        <f>IF($N133="","",SUM(T124:T132)+AVERAGE(T$31,T$38,T$45,T$52,T$59,T$66))</f>
        <v/>
      </c>
      <c r="U133" s="43" t="str">
        <f t="shared" ref="U133" si="31">IF($N133="","",SUM(U124:U132))</f>
        <v/>
      </c>
      <c r="V133" s="43" t="str">
        <f t="shared" ref="V133" si="32">IF($N133="","",SUM(V124:V132))</f>
        <v/>
      </c>
      <c r="W133" s="43" t="str">
        <f t="shared" ref="W133" si="33">IF($N133="","",SUM(W124:W132))</f>
        <v/>
      </c>
      <c r="X133" s="43" t="str">
        <f t="shared" ref="X133" si="34">IF($N133="","",SUM(X124:X132))</f>
        <v/>
      </c>
      <c r="Y133" s="43" t="str">
        <f t="shared" ref="Y133" si="35">IF($N133="","",SUM(Y124:Y132))</f>
        <v/>
      </c>
      <c r="Z133" s="58"/>
      <c r="AA133" s="27"/>
      <c r="AB133" s="27"/>
      <c r="AC133" s="27"/>
      <c r="AD133" s="27"/>
      <c r="AE133" s="27"/>
    </row>
    <row r="134" spans="1:31" s="1" customFormat="1" x14ac:dyDescent="0.25">
      <c r="A134" s="1" t="s">
        <v>76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6"/>
      <c r="S134" s="4"/>
      <c r="T134" s="4"/>
      <c r="U134" s="4"/>
      <c r="V134" s="4"/>
      <c r="W134" s="4"/>
      <c r="X134" s="47"/>
      <c r="Y134" s="47"/>
      <c r="Z134" s="27"/>
      <c r="AA134" s="27"/>
      <c r="AB134" s="27"/>
      <c r="AC134" s="27"/>
      <c r="AD134" s="27"/>
      <c r="AE134" s="27"/>
    </row>
    <row r="135" spans="1:31" s="1" customFormat="1" ht="13.8" customHeight="1" x14ac:dyDescent="0.25">
      <c r="A135" s="92" t="s">
        <v>70</v>
      </c>
      <c r="B135" s="6" t="s">
        <v>1</v>
      </c>
      <c r="C135" s="6" t="s">
        <v>2</v>
      </c>
      <c r="D135" s="6" t="s">
        <v>3</v>
      </c>
      <c r="E135" s="6" t="s">
        <v>4</v>
      </c>
      <c r="F135" s="6" t="s">
        <v>5</v>
      </c>
      <c r="G135" s="6" t="s">
        <v>6</v>
      </c>
      <c r="H135" s="6" t="s">
        <v>7</v>
      </c>
      <c r="I135" s="6" t="s">
        <v>8</v>
      </c>
      <c r="J135" s="6" t="s">
        <v>9</v>
      </c>
      <c r="K135" s="6" t="s">
        <v>10</v>
      </c>
      <c r="L135" s="6" t="s">
        <v>11</v>
      </c>
      <c r="M135" s="6" t="s">
        <v>12</v>
      </c>
      <c r="N135" s="93" t="s">
        <v>80</v>
      </c>
      <c r="O135" s="34"/>
      <c r="P135" s="34"/>
      <c r="Q135" s="34"/>
      <c r="R135" s="57"/>
      <c r="S135" s="105" t="s">
        <v>60</v>
      </c>
      <c r="T135" s="105" t="s">
        <v>111</v>
      </c>
      <c r="U135" s="105" t="s">
        <v>110</v>
      </c>
      <c r="V135" s="105" t="s">
        <v>47</v>
      </c>
      <c r="W135" s="105" t="s">
        <v>112</v>
      </c>
      <c r="X135" s="105" t="s">
        <v>62</v>
      </c>
      <c r="Y135" s="105" t="s">
        <v>105</v>
      </c>
      <c r="Z135" s="27"/>
      <c r="AA135" s="27"/>
      <c r="AB135" s="27"/>
      <c r="AC135" s="27"/>
      <c r="AD135" s="27"/>
      <c r="AE135" s="27"/>
    </row>
    <row r="136" spans="1:31" s="1" customFormat="1" x14ac:dyDescent="0.25">
      <c r="A136" s="92"/>
      <c r="B136" s="7" t="s">
        <v>14</v>
      </c>
      <c r="C136" s="7" t="s">
        <v>15</v>
      </c>
      <c r="D136" s="7" t="s">
        <v>16</v>
      </c>
      <c r="E136" s="7" t="s">
        <v>17</v>
      </c>
      <c r="F136" s="7" t="s">
        <v>18</v>
      </c>
      <c r="G136" s="7" t="s">
        <v>19</v>
      </c>
      <c r="H136" s="7" t="s">
        <v>20</v>
      </c>
      <c r="I136" s="7" t="s">
        <v>21</v>
      </c>
      <c r="J136" s="7" t="s">
        <v>22</v>
      </c>
      <c r="K136" s="7" t="s">
        <v>23</v>
      </c>
      <c r="L136" s="7" t="s">
        <v>24</v>
      </c>
      <c r="M136" s="7" t="s">
        <v>25</v>
      </c>
      <c r="N136" s="93"/>
      <c r="O136" s="34"/>
      <c r="P136" s="34"/>
      <c r="Q136" s="34"/>
      <c r="R136" s="57"/>
      <c r="S136" s="105"/>
      <c r="T136" s="105"/>
      <c r="U136" s="105"/>
      <c r="V136" s="105"/>
      <c r="W136" s="105"/>
      <c r="X136" s="105"/>
      <c r="Y136" s="105"/>
      <c r="Z136" s="27"/>
      <c r="AA136" s="27"/>
      <c r="AB136" s="27"/>
      <c r="AC136" s="27"/>
      <c r="AD136" s="27"/>
      <c r="AE136" s="27"/>
    </row>
    <row r="137" spans="1:31" s="1" customFormat="1" x14ac:dyDescent="0.25">
      <c r="A137" s="1" t="s">
        <v>64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43" t="str">
        <f>IF(B137="","",(SUM(B137:M137)))</f>
        <v/>
      </c>
      <c r="O137" s="34"/>
      <c r="P137" s="34"/>
      <c r="Q137" s="34"/>
      <c r="R137" s="57"/>
      <c r="S137" s="83" t="str">
        <f>IFERROR(N137*$D$206,"")</f>
        <v/>
      </c>
      <c r="T137" s="83" t="str">
        <f>IFERROR(N137*$D$207,"")</f>
        <v/>
      </c>
      <c r="U137" s="40"/>
      <c r="V137" s="40"/>
      <c r="W137" s="40"/>
      <c r="X137" s="40"/>
      <c r="Y137" s="40"/>
      <c r="Z137" s="27"/>
      <c r="AA137" s="27"/>
      <c r="AB137" s="27"/>
      <c r="AC137" s="27"/>
      <c r="AD137" s="27"/>
      <c r="AE137" s="27"/>
    </row>
    <row r="138" spans="1:31" s="1" customFormat="1" x14ac:dyDescent="0.25">
      <c r="A138" s="1" t="s">
        <v>26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43" t="str">
        <f t="shared" ref="N138:N145" si="36">IF(B138="","",(SUM(B138:M138)))</f>
        <v/>
      </c>
      <c r="O138" s="34"/>
      <c r="P138" s="34"/>
      <c r="Q138" s="34"/>
      <c r="R138" s="57"/>
      <c r="S138" s="83" t="str">
        <f>N138</f>
        <v/>
      </c>
      <c r="T138" s="83"/>
      <c r="U138" s="40"/>
      <c r="V138" s="40"/>
      <c r="W138" s="40"/>
      <c r="X138" s="40"/>
      <c r="Y138" s="40"/>
      <c r="Z138" s="27"/>
      <c r="AA138" s="27"/>
      <c r="AB138" s="27"/>
      <c r="AC138" s="27"/>
      <c r="AD138" s="27"/>
      <c r="AE138" s="27"/>
    </row>
    <row r="139" spans="1:31" s="1" customFormat="1" x14ac:dyDescent="0.25">
      <c r="A139" s="33" t="s">
        <v>65</v>
      </c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43" t="str">
        <f t="shared" si="36"/>
        <v/>
      </c>
      <c r="O139" s="34"/>
      <c r="P139" s="34"/>
      <c r="Q139" s="34"/>
      <c r="R139" s="57"/>
      <c r="S139" s="84"/>
      <c r="T139" s="84"/>
      <c r="U139" s="40" t="str">
        <f>N139</f>
        <v/>
      </c>
      <c r="V139" s="40"/>
      <c r="W139" s="40"/>
      <c r="X139" s="40"/>
      <c r="Y139" s="40"/>
      <c r="Z139" s="27"/>
      <c r="AA139" s="27"/>
      <c r="AB139" s="27"/>
      <c r="AC139" s="27"/>
      <c r="AD139" s="27"/>
      <c r="AE139" s="27"/>
    </row>
    <row r="140" spans="1:31" s="1" customFormat="1" x14ac:dyDescent="0.25">
      <c r="A140" s="33" t="s">
        <v>66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43" t="str">
        <f t="shared" si="36"/>
        <v/>
      </c>
      <c r="O140" s="34"/>
      <c r="P140" s="34"/>
      <c r="Q140" s="34"/>
      <c r="R140" s="57"/>
      <c r="S140" s="84"/>
      <c r="T140" s="84"/>
      <c r="U140" s="40"/>
      <c r="V140" s="40" t="str">
        <f>N140</f>
        <v/>
      </c>
      <c r="W140" s="40"/>
      <c r="X140" s="40"/>
      <c r="Y140" s="40"/>
      <c r="Z140" s="27"/>
      <c r="AA140" s="27"/>
      <c r="AB140" s="27"/>
      <c r="AC140" s="27"/>
      <c r="AD140" s="27"/>
      <c r="AE140" s="27"/>
    </row>
    <row r="141" spans="1:31" s="1" customFormat="1" x14ac:dyDescent="0.25">
      <c r="A141" s="33" t="s">
        <v>67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43" t="str">
        <f t="shared" si="36"/>
        <v/>
      </c>
      <c r="O141" s="34"/>
      <c r="P141" s="34"/>
      <c r="Q141" s="34"/>
      <c r="R141" s="57"/>
      <c r="S141" s="84"/>
      <c r="T141" s="84"/>
      <c r="U141" s="40"/>
      <c r="V141" s="40" t="str">
        <f>N141</f>
        <v/>
      </c>
      <c r="W141" s="40"/>
      <c r="X141" s="40"/>
      <c r="Y141" s="40"/>
      <c r="Z141" s="27"/>
      <c r="AA141" s="27"/>
      <c r="AB141" s="27"/>
      <c r="AC141" s="27"/>
      <c r="AD141" s="27"/>
      <c r="AE141" s="27"/>
    </row>
    <row r="142" spans="1:31" s="1" customFormat="1" x14ac:dyDescent="0.25">
      <c r="A142" s="1" t="s">
        <v>40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43" t="str">
        <f t="shared" si="36"/>
        <v/>
      </c>
      <c r="O142" s="34"/>
      <c r="P142" s="34"/>
      <c r="Q142" s="34"/>
      <c r="R142" s="57"/>
      <c r="S142" s="84"/>
      <c r="T142" s="84"/>
      <c r="U142" s="40"/>
      <c r="V142" s="40"/>
      <c r="W142" s="40" t="str">
        <f>N142</f>
        <v/>
      </c>
      <c r="X142" s="40"/>
      <c r="Y142" s="40"/>
      <c r="Z142" s="27"/>
      <c r="AA142" s="27"/>
      <c r="AB142" s="27"/>
      <c r="AC142" s="27"/>
      <c r="AD142" s="27"/>
      <c r="AE142" s="27"/>
    </row>
    <row r="143" spans="1:31" s="1" customFormat="1" x14ac:dyDescent="0.25">
      <c r="A143" s="1" t="s">
        <v>41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43" t="str">
        <f t="shared" si="36"/>
        <v/>
      </c>
      <c r="O143" s="34"/>
      <c r="P143" s="34"/>
      <c r="Q143" s="34"/>
      <c r="R143" s="57"/>
      <c r="S143" s="84"/>
      <c r="T143" s="40"/>
      <c r="U143" s="40"/>
      <c r="V143" s="40"/>
      <c r="W143" s="40" t="str">
        <f>N143</f>
        <v/>
      </c>
      <c r="X143" s="40"/>
      <c r="Y143" s="40"/>
      <c r="Z143" s="27"/>
      <c r="AA143" s="27"/>
      <c r="AB143" s="27"/>
      <c r="AC143" s="27"/>
      <c r="AD143" s="27"/>
      <c r="AE143" s="27"/>
    </row>
    <row r="144" spans="1:31" s="1" customFormat="1" x14ac:dyDescent="0.25">
      <c r="A144" s="1" t="s">
        <v>68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43" t="str">
        <f t="shared" si="36"/>
        <v/>
      </c>
      <c r="O144" s="34"/>
      <c r="P144" s="34"/>
      <c r="Q144" s="34"/>
      <c r="R144" s="57"/>
      <c r="S144" s="84"/>
      <c r="T144" s="40"/>
      <c r="U144" s="40"/>
      <c r="V144" s="40"/>
      <c r="W144" s="40"/>
      <c r="X144" s="40" t="str">
        <f>N144</f>
        <v/>
      </c>
      <c r="Y144" s="40"/>
      <c r="Z144" s="27"/>
      <c r="AA144" s="27"/>
      <c r="AB144" s="27"/>
      <c r="AC144" s="27"/>
      <c r="AD144" s="27"/>
      <c r="AE144" s="27"/>
    </row>
    <row r="145" spans="1:31" s="1" customFormat="1" x14ac:dyDescent="0.25">
      <c r="A145" s="1" t="s">
        <v>69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43" t="str">
        <f t="shared" si="36"/>
        <v/>
      </c>
      <c r="O145" s="34"/>
      <c r="P145" s="34"/>
      <c r="Q145" s="34"/>
      <c r="R145" s="57"/>
      <c r="S145" s="84" t="str">
        <f>IFERROR(N145*$F$213,"")</f>
        <v/>
      </c>
      <c r="T145" s="40"/>
      <c r="U145" s="40"/>
      <c r="V145" s="40"/>
      <c r="W145" s="40"/>
      <c r="X145" s="40" t="str">
        <f>IFERROR(N145*$F$214,"")</f>
        <v/>
      </c>
      <c r="Y145" s="40" t="str">
        <f>IFERROR(N145*F280,"")</f>
        <v/>
      </c>
      <c r="Z145" s="27"/>
      <c r="AA145" s="27"/>
      <c r="AB145" s="27"/>
      <c r="AC145" s="27"/>
      <c r="AD145" s="27"/>
      <c r="AE145" s="27"/>
    </row>
    <row r="146" spans="1:31" s="1" customFormat="1" x14ac:dyDescent="0.25">
      <c r="M146" s="5" t="s">
        <v>36</v>
      </c>
      <c r="N146" s="43" t="str">
        <f>IF(N137&lt;&gt;"",SUM(N137:N145),"")</f>
        <v/>
      </c>
      <c r="O146" s="34"/>
      <c r="P146" s="34"/>
      <c r="Q146" s="34"/>
      <c r="R146" s="57"/>
      <c r="S146" s="43" t="str">
        <f>IF($N146="","",SUM(S137:S145)+AVERAGE(S$31,S$38,S$45,S$52,S$59,S$66))</f>
        <v/>
      </c>
      <c r="T146" s="43" t="str">
        <f>IF($N146="","",SUM(T137:T145)+AVERAGE(T$31,T$38,T$45,T$52,T$59,T$66))</f>
        <v/>
      </c>
      <c r="U146" s="43" t="str">
        <f t="shared" ref="U146" si="37">IF($N146="","",SUM(U137:U145))</f>
        <v/>
      </c>
      <c r="V146" s="43" t="str">
        <f t="shared" ref="V146" si="38">IF($N146="","",SUM(V137:V145))</f>
        <v/>
      </c>
      <c r="W146" s="43" t="str">
        <f t="shared" ref="W146" si="39">IF($N146="","",SUM(W137:W145))</f>
        <v/>
      </c>
      <c r="X146" s="43" t="str">
        <f t="shared" ref="X146" si="40">IF($N146="","",SUM(X137:X145))</f>
        <v/>
      </c>
      <c r="Y146" s="43" t="str">
        <f t="shared" ref="Y146" si="41">IF($N146="","",SUM(Y137:Y145))</f>
        <v/>
      </c>
      <c r="Z146" s="58"/>
      <c r="AA146" s="27"/>
      <c r="AB146" s="27"/>
      <c r="AC146" s="27"/>
      <c r="AD146" s="27"/>
      <c r="AE146" s="27"/>
    </row>
    <row r="147" spans="1:31" s="1" customFormat="1" x14ac:dyDescent="0.25">
      <c r="F147" s="64"/>
      <c r="G147" s="64"/>
      <c r="M147" s="5"/>
      <c r="N147" s="34"/>
      <c r="O147" s="34"/>
      <c r="P147" s="34"/>
      <c r="Q147" s="34"/>
      <c r="R147" s="57"/>
      <c r="S147" s="34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</row>
    <row r="148" spans="1:31" s="1" customFormat="1" ht="15.6" x14ac:dyDescent="0.3">
      <c r="A148" s="49" t="s">
        <v>97</v>
      </c>
      <c r="M148" s="5"/>
      <c r="N148" s="34"/>
      <c r="O148" s="57"/>
      <c r="P148" s="34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</row>
    <row r="149" spans="1:31" s="1" customFormat="1" x14ac:dyDescent="0.25">
      <c r="A149" s="1" t="s">
        <v>101</v>
      </c>
      <c r="B149" s="1" t="s">
        <v>108</v>
      </c>
      <c r="C149" s="1" t="s">
        <v>109</v>
      </c>
      <c r="D149" s="1" t="s">
        <v>80</v>
      </c>
      <c r="F149" s="75"/>
      <c r="G149" s="75"/>
      <c r="H149" s="75"/>
      <c r="I149" s="31"/>
      <c r="J149" s="31"/>
      <c r="K149" s="76"/>
      <c r="L149" s="76"/>
      <c r="M149" s="76"/>
      <c r="N149" s="31"/>
      <c r="O149" s="31"/>
      <c r="P149" s="31"/>
      <c r="Q149" s="31"/>
      <c r="R149" s="4"/>
      <c r="AB149" s="27"/>
      <c r="AC149" s="27"/>
      <c r="AD149" s="27"/>
    </row>
    <row r="150" spans="1:31" s="1" customFormat="1" ht="14.4" customHeight="1" x14ac:dyDescent="0.25">
      <c r="A150" s="11" t="s">
        <v>27</v>
      </c>
      <c r="B150" s="10" t="str">
        <f>IFERROR(N31,"")</f>
        <v/>
      </c>
      <c r="C150" s="74" t="str">
        <f>IFERROR(N81,"")</f>
        <v/>
      </c>
      <c r="D150" s="73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5"/>
      <c r="AB150" s="27"/>
      <c r="AC150" s="27"/>
      <c r="AD150" s="27"/>
    </row>
    <row r="151" spans="1:31" s="1" customFormat="1" ht="14.4" customHeight="1" x14ac:dyDescent="0.25">
      <c r="A151" s="11" t="s">
        <v>28</v>
      </c>
      <c r="B151" s="10" t="str">
        <f>IFERROR(N38,"")</f>
        <v/>
      </c>
      <c r="C151" s="74" t="str">
        <f>IFERROR(N94,"")</f>
        <v/>
      </c>
      <c r="D151" s="73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5"/>
      <c r="AB151" s="27"/>
      <c r="AC151" s="27"/>
      <c r="AD151" s="27"/>
    </row>
    <row r="152" spans="1:31" s="1" customFormat="1" ht="14.4" customHeight="1" x14ac:dyDescent="0.25">
      <c r="A152" s="11" t="s">
        <v>29</v>
      </c>
      <c r="B152" s="10" t="str">
        <f>IFERROR(N45,"")</f>
        <v/>
      </c>
      <c r="C152" s="74" t="str">
        <f>IFERROR(N107,"")</f>
        <v/>
      </c>
      <c r="D152" s="73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5"/>
      <c r="AB152" s="27"/>
      <c r="AC152" s="27"/>
      <c r="AD152" s="27"/>
    </row>
    <row r="153" spans="1:31" s="1" customFormat="1" ht="14.4" customHeight="1" x14ac:dyDescent="0.25">
      <c r="A153" s="11" t="s">
        <v>30</v>
      </c>
      <c r="B153" s="10" t="str">
        <f>IFERROR(N52,"")</f>
        <v/>
      </c>
      <c r="C153" s="74" t="str">
        <f>IFERROR(N120,"")</f>
        <v/>
      </c>
      <c r="D153" s="73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5"/>
      <c r="AB153" s="27"/>
      <c r="AC153" s="27"/>
      <c r="AD153" s="27"/>
    </row>
    <row r="154" spans="1:31" s="1" customFormat="1" ht="14.4" customHeight="1" x14ac:dyDescent="0.25">
      <c r="A154" s="11" t="s">
        <v>31</v>
      </c>
      <c r="B154" s="10" t="str">
        <f>IFERROR(N59,"")</f>
        <v/>
      </c>
      <c r="C154" s="66" t="str">
        <f>IFERROR(N133,"")</f>
        <v/>
      </c>
      <c r="D154" s="73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5"/>
      <c r="AB154" s="27"/>
      <c r="AC154" s="27"/>
      <c r="AD154" s="27"/>
    </row>
    <row r="155" spans="1:31" s="1" customFormat="1" ht="14.4" customHeight="1" x14ac:dyDescent="0.25">
      <c r="A155" s="11" t="s">
        <v>32</v>
      </c>
      <c r="B155" s="10" t="str">
        <f>IFERROR(N66,"")</f>
        <v/>
      </c>
      <c r="C155" s="66" t="str">
        <f>IFERROR(N146,"")</f>
        <v/>
      </c>
      <c r="D155" s="73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5"/>
      <c r="AB155" s="27"/>
      <c r="AC155" s="27"/>
      <c r="AD155" s="27"/>
    </row>
    <row r="156" spans="1:31" s="1" customFormat="1" ht="14.4" customHeight="1" x14ac:dyDescent="0.25">
      <c r="A156" s="42" t="s">
        <v>58</v>
      </c>
      <c r="B156" s="60" t="e">
        <f>AVERAGE(B150:B155)</f>
        <v>#DIV/0!</v>
      </c>
      <c r="C156" s="9" t="e">
        <f>AVERAGE(C150:C155)</f>
        <v>#DIV/0!</v>
      </c>
      <c r="D156" s="60" t="e">
        <f>SUM(B156:C156)</f>
        <v>#DIV/0!</v>
      </c>
      <c r="E156" s="5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5"/>
      <c r="S156" s="58"/>
      <c r="AB156" s="27"/>
      <c r="AC156" s="27"/>
      <c r="AD156" s="27"/>
    </row>
    <row r="157" spans="1:31" s="1" customFormat="1" ht="14.4" customHeight="1" x14ac:dyDescent="0.25">
      <c r="A157" s="11" t="s">
        <v>33</v>
      </c>
      <c r="B157" s="10" t="e">
        <f>STDEV(B150:B155)</f>
        <v>#DIV/0!</v>
      </c>
      <c r="C157" s="10" t="e">
        <f>STDEV(C150:C155)</f>
        <v>#DIV/0!</v>
      </c>
      <c r="D157" s="74" t="e">
        <f>SQRT(SUM(B157^2,C157^2))</f>
        <v>#DIV/0!</v>
      </c>
      <c r="F157" s="73"/>
      <c r="G157" s="73"/>
      <c r="H157" s="73"/>
      <c r="I157" s="5"/>
      <c r="J157" s="5"/>
      <c r="K157" s="5"/>
      <c r="L157" s="5"/>
      <c r="M157" s="5"/>
      <c r="N157" s="5"/>
      <c r="O157" s="5"/>
      <c r="P157" s="5"/>
      <c r="Q157" s="5"/>
      <c r="R157" s="5"/>
      <c r="AB157" s="27"/>
      <c r="AC157" s="27"/>
      <c r="AD157" s="27"/>
    </row>
    <row r="158" spans="1:31" s="1" customFormat="1" ht="14.4" customHeight="1" x14ac:dyDescent="0.25">
      <c r="A158" s="11" t="s">
        <v>34</v>
      </c>
      <c r="B158" s="10" t="e">
        <f>B157/SQRT(COUNT(B150:B155))</f>
        <v>#DIV/0!</v>
      </c>
      <c r="C158" s="10" t="e">
        <f>C157/SQRT(COUNT(C150:C155))</f>
        <v>#DIV/0!</v>
      </c>
      <c r="D158" s="74" t="e">
        <f>SQRT(SUM(B158^2,C158^2))</f>
        <v>#DIV/0!</v>
      </c>
      <c r="F158" s="73"/>
      <c r="G158" s="73"/>
      <c r="H158" s="73"/>
      <c r="I158" s="5"/>
      <c r="J158" s="5"/>
      <c r="K158" s="5"/>
      <c r="L158" s="5"/>
      <c r="M158" s="5"/>
      <c r="N158" s="5"/>
      <c r="O158" s="5"/>
      <c r="P158" s="5"/>
      <c r="Q158" s="5"/>
      <c r="R158" s="5"/>
      <c r="AB158" s="27"/>
      <c r="AC158" s="27"/>
      <c r="AD158" s="27"/>
    </row>
    <row r="159" spans="1:31" s="1" customFormat="1" ht="14.4" customHeight="1" x14ac:dyDescent="0.25">
      <c r="B159" s="5"/>
      <c r="C159" s="5"/>
      <c r="Y159" s="27"/>
      <c r="Z159" s="27"/>
      <c r="AA159" s="27"/>
      <c r="AB159" s="27"/>
    </row>
    <row r="160" spans="1:31" s="1" customFormat="1" ht="14.4" customHeight="1" x14ac:dyDescent="0.25">
      <c r="Y160" s="27"/>
      <c r="Z160" s="27"/>
      <c r="AA160" s="27"/>
      <c r="AB160" s="27"/>
    </row>
    <row r="161" spans="1:38" s="1" customFormat="1" ht="15.6" x14ac:dyDescent="0.3">
      <c r="A161" s="50" t="s">
        <v>98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34"/>
      <c r="P161" s="27"/>
      <c r="Q161" s="27"/>
      <c r="R161" s="27"/>
      <c r="S161" s="27"/>
      <c r="AB161" s="27"/>
    </row>
    <row r="162" spans="1:38" s="1" customFormat="1" ht="18" customHeight="1" x14ac:dyDescent="0.35">
      <c r="A162" s="52"/>
      <c r="B162" s="6" t="s">
        <v>1</v>
      </c>
      <c r="C162" s="6" t="s">
        <v>2</v>
      </c>
      <c r="D162" s="6" t="s">
        <v>3</v>
      </c>
      <c r="E162" s="6" t="s">
        <v>4</v>
      </c>
      <c r="F162" s="6" t="s">
        <v>5</v>
      </c>
      <c r="G162" s="6" t="s">
        <v>6</v>
      </c>
      <c r="H162" s="6" t="s">
        <v>7</v>
      </c>
      <c r="I162" s="6" t="s">
        <v>8</v>
      </c>
      <c r="J162" s="6" t="s">
        <v>9</v>
      </c>
      <c r="K162" s="6" t="s">
        <v>10</v>
      </c>
      <c r="L162" s="6" t="s">
        <v>11</v>
      </c>
      <c r="M162" s="6" t="s">
        <v>12</v>
      </c>
      <c r="P162" s="27"/>
      <c r="Q162" s="27"/>
      <c r="R162" s="27"/>
      <c r="Z162" s="27"/>
      <c r="AA162" s="27"/>
    </row>
    <row r="163" spans="1:38" s="1" customFormat="1" ht="18" customHeight="1" x14ac:dyDescent="0.35">
      <c r="A163" s="52"/>
      <c r="B163" s="7" t="s">
        <v>14</v>
      </c>
      <c r="C163" s="7" t="s">
        <v>15</v>
      </c>
      <c r="D163" s="7" t="s">
        <v>16</v>
      </c>
      <c r="E163" s="7" t="s">
        <v>17</v>
      </c>
      <c r="F163" s="7" t="s">
        <v>18</v>
      </c>
      <c r="G163" s="7" t="s">
        <v>19</v>
      </c>
      <c r="H163" s="7" t="s">
        <v>20</v>
      </c>
      <c r="I163" s="7" t="s">
        <v>21</v>
      </c>
      <c r="J163" s="7" t="s">
        <v>22</v>
      </c>
      <c r="K163" s="7" t="s">
        <v>23</v>
      </c>
      <c r="L163" s="7" t="s">
        <v>24</v>
      </c>
      <c r="M163" s="7" t="s">
        <v>25</v>
      </c>
      <c r="N163" s="43" t="s">
        <v>80</v>
      </c>
      <c r="O163" s="30" t="s">
        <v>82</v>
      </c>
      <c r="P163" s="14" t="s">
        <v>83</v>
      </c>
      <c r="Q163" s="11" t="s">
        <v>81</v>
      </c>
      <c r="R163" s="27"/>
      <c r="Z163" s="27"/>
      <c r="AA163" s="27"/>
    </row>
    <row r="164" spans="1:38" s="1" customFormat="1" x14ac:dyDescent="0.25">
      <c r="A164" s="46" t="s">
        <v>79</v>
      </c>
      <c r="B164" s="40" t="e">
        <f>SUM(B28,B35,B42,B49,B56,B63)/$B$7</f>
        <v>#DIV/0!</v>
      </c>
      <c r="C164" s="40" t="e">
        <f t="shared" ref="C164:M164" si="42">SUM(C28,C35,C42,C49,C56,C63)/$B$7</f>
        <v>#DIV/0!</v>
      </c>
      <c r="D164" s="40" t="e">
        <f t="shared" si="42"/>
        <v>#DIV/0!</v>
      </c>
      <c r="E164" s="40" t="e">
        <f t="shared" si="42"/>
        <v>#DIV/0!</v>
      </c>
      <c r="F164" s="40" t="e">
        <f t="shared" si="42"/>
        <v>#DIV/0!</v>
      </c>
      <c r="G164" s="40" t="e">
        <f t="shared" si="42"/>
        <v>#DIV/0!</v>
      </c>
      <c r="H164" s="40" t="e">
        <f t="shared" si="42"/>
        <v>#DIV/0!</v>
      </c>
      <c r="I164" s="40" t="e">
        <f t="shared" si="42"/>
        <v>#DIV/0!</v>
      </c>
      <c r="J164" s="40" t="e">
        <f t="shared" si="42"/>
        <v>#DIV/0!</v>
      </c>
      <c r="K164" s="40" t="e">
        <f t="shared" si="42"/>
        <v>#DIV/0!</v>
      </c>
      <c r="L164" s="40" t="e">
        <f t="shared" si="42"/>
        <v>#DIV/0!</v>
      </c>
      <c r="M164" s="40" t="e">
        <f t="shared" si="42"/>
        <v>#DIV/0!</v>
      </c>
      <c r="N164" s="9" t="e">
        <f>SUM(B164:M164)</f>
        <v>#DIV/0!</v>
      </c>
      <c r="O164" s="10" t="e">
        <f>STDEV(N28,N35,N42,N49,N56,N63)</f>
        <v>#DIV/0!</v>
      </c>
      <c r="P164" s="10" t="e">
        <f>O164/SQRT($B$7)</f>
        <v>#DIV/0!</v>
      </c>
      <c r="Q164" s="14" t="e">
        <f t="shared" ref="Q164:Q175" si="43">(N164/$N$176)*100</f>
        <v>#DIV/0!</v>
      </c>
      <c r="R164" s="27"/>
      <c r="Z164" s="27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 spans="1:38" s="1" customFormat="1" x14ac:dyDescent="0.25">
      <c r="A165" s="46" t="s">
        <v>46</v>
      </c>
      <c r="B165" s="40" t="e">
        <f t="shared" ref="B165:M165" si="44">SUM(B29,B36,B43,B50,B57,B64)/$B$7</f>
        <v>#DIV/0!</v>
      </c>
      <c r="C165" s="40" t="e">
        <f t="shared" si="44"/>
        <v>#DIV/0!</v>
      </c>
      <c r="D165" s="40" t="e">
        <f t="shared" si="44"/>
        <v>#DIV/0!</v>
      </c>
      <c r="E165" s="40" t="e">
        <f t="shared" si="44"/>
        <v>#DIV/0!</v>
      </c>
      <c r="F165" s="40" t="e">
        <f t="shared" si="44"/>
        <v>#DIV/0!</v>
      </c>
      <c r="G165" s="40" t="e">
        <f t="shared" si="44"/>
        <v>#DIV/0!</v>
      </c>
      <c r="H165" s="40" t="e">
        <f t="shared" si="44"/>
        <v>#DIV/0!</v>
      </c>
      <c r="I165" s="40" t="e">
        <f t="shared" si="44"/>
        <v>#DIV/0!</v>
      </c>
      <c r="J165" s="40" t="e">
        <f t="shared" si="44"/>
        <v>#DIV/0!</v>
      </c>
      <c r="K165" s="40" t="e">
        <f t="shared" si="44"/>
        <v>#DIV/0!</v>
      </c>
      <c r="L165" s="40" t="e">
        <f t="shared" si="44"/>
        <v>#DIV/0!</v>
      </c>
      <c r="M165" s="40" t="e">
        <f t="shared" si="44"/>
        <v>#DIV/0!</v>
      </c>
      <c r="N165" s="9" t="e">
        <f t="shared" ref="N165:N175" si="45">SUM(B165:M165)</f>
        <v>#DIV/0!</v>
      </c>
      <c r="O165" s="10" t="e">
        <f>STDEV(N29,N36,N43,N50,N57,N64)</f>
        <v>#DIV/0!</v>
      </c>
      <c r="P165" s="10" t="e">
        <f>O165/SQRT($B$7)</f>
        <v>#DIV/0!</v>
      </c>
      <c r="Q165" s="14" t="e">
        <f t="shared" si="43"/>
        <v>#DIV/0!</v>
      </c>
      <c r="R165" s="27"/>
      <c r="Z165" s="27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 spans="1:38" s="1" customFormat="1" x14ac:dyDescent="0.25">
      <c r="A166" s="46" t="s">
        <v>45</v>
      </c>
      <c r="B166" s="40" t="e">
        <f t="shared" ref="B166:M166" si="46">SUM(B30,B37,B44,B51,B58,B65)/$B$7</f>
        <v>#DIV/0!</v>
      </c>
      <c r="C166" s="40" t="e">
        <f t="shared" si="46"/>
        <v>#DIV/0!</v>
      </c>
      <c r="D166" s="40" t="e">
        <f t="shared" si="46"/>
        <v>#DIV/0!</v>
      </c>
      <c r="E166" s="40" t="e">
        <f t="shared" si="46"/>
        <v>#DIV/0!</v>
      </c>
      <c r="F166" s="40" t="e">
        <f t="shared" si="46"/>
        <v>#DIV/0!</v>
      </c>
      <c r="G166" s="40" t="e">
        <f t="shared" si="46"/>
        <v>#DIV/0!</v>
      </c>
      <c r="H166" s="40" t="e">
        <f t="shared" si="46"/>
        <v>#DIV/0!</v>
      </c>
      <c r="I166" s="40" t="e">
        <f t="shared" si="46"/>
        <v>#DIV/0!</v>
      </c>
      <c r="J166" s="40" t="e">
        <f t="shared" si="46"/>
        <v>#DIV/0!</v>
      </c>
      <c r="K166" s="40" t="e">
        <f t="shared" si="46"/>
        <v>#DIV/0!</v>
      </c>
      <c r="L166" s="40" t="e">
        <f t="shared" si="46"/>
        <v>#DIV/0!</v>
      </c>
      <c r="M166" s="40" t="e">
        <f t="shared" si="46"/>
        <v>#DIV/0!</v>
      </c>
      <c r="N166" s="9" t="e">
        <f t="shared" si="45"/>
        <v>#DIV/0!</v>
      </c>
      <c r="O166" s="10" t="e">
        <f>STDEV(N30,N37,N44,N51,N58,N65)</f>
        <v>#DIV/0!</v>
      </c>
      <c r="P166" s="10" t="e">
        <f>O166/SQRT($B$7)</f>
        <v>#DIV/0!</v>
      </c>
      <c r="Q166" s="14" t="e">
        <f t="shared" si="43"/>
        <v>#DIV/0!</v>
      </c>
      <c r="R166" s="27"/>
      <c r="Z166" s="27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 spans="1:38" s="1" customFormat="1" x14ac:dyDescent="0.25">
      <c r="A167" s="46" t="s">
        <v>64</v>
      </c>
      <c r="B167" s="40" t="e">
        <f t="shared" ref="B167:M167" si="47">SUM(B72,B85,B98,B111,B124,B137)/$B$6</f>
        <v>#DIV/0!</v>
      </c>
      <c r="C167" s="40" t="e">
        <f t="shared" si="47"/>
        <v>#DIV/0!</v>
      </c>
      <c r="D167" s="40" t="e">
        <f t="shared" si="47"/>
        <v>#DIV/0!</v>
      </c>
      <c r="E167" s="40" t="e">
        <f t="shared" si="47"/>
        <v>#DIV/0!</v>
      </c>
      <c r="F167" s="40" t="e">
        <f t="shared" si="47"/>
        <v>#DIV/0!</v>
      </c>
      <c r="G167" s="40" t="e">
        <f t="shared" si="47"/>
        <v>#DIV/0!</v>
      </c>
      <c r="H167" s="40" t="e">
        <f t="shared" si="47"/>
        <v>#DIV/0!</v>
      </c>
      <c r="I167" s="40" t="e">
        <f t="shared" si="47"/>
        <v>#DIV/0!</v>
      </c>
      <c r="J167" s="40" t="e">
        <f t="shared" si="47"/>
        <v>#DIV/0!</v>
      </c>
      <c r="K167" s="40" t="e">
        <f t="shared" si="47"/>
        <v>#DIV/0!</v>
      </c>
      <c r="L167" s="40" t="e">
        <f t="shared" si="47"/>
        <v>#DIV/0!</v>
      </c>
      <c r="M167" s="41" t="e">
        <f t="shared" si="47"/>
        <v>#DIV/0!</v>
      </c>
      <c r="N167" s="9" t="e">
        <f t="shared" si="45"/>
        <v>#DIV/0!</v>
      </c>
      <c r="O167" s="10" t="e">
        <f t="shared" ref="O167:O175" si="48">STDEV(N72,N85,N98,N111,N124,N137)</f>
        <v>#DIV/0!</v>
      </c>
      <c r="P167" s="10" t="e">
        <f t="shared" ref="P167:P175" si="49">O167/SQRT($B$6)</f>
        <v>#DIV/0!</v>
      </c>
      <c r="Q167" s="14" t="e">
        <f t="shared" si="43"/>
        <v>#DIV/0!</v>
      </c>
      <c r="R167" s="27"/>
      <c r="Z167" s="27"/>
      <c r="AA167" s="27"/>
    </row>
    <row r="168" spans="1:38" s="1" customFormat="1" ht="13.8" customHeight="1" x14ac:dyDescent="0.25">
      <c r="A168" s="46" t="s">
        <v>26</v>
      </c>
      <c r="B168" s="40" t="e">
        <f t="shared" ref="B168:M168" si="50">SUM(B73,B86,B99,B112,B125,B138)/$B$6</f>
        <v>#DIV/0!</v>
      </c>
      <c r="C168" s="40" t="e">
        <f t="shared" si="50"/>
        <v>#DIV/0!</v>
      </c>
      <c r="D168" s="40" t="e">
        <f t="shared" si="50"/>
        <v>#DIV/0!</v>
      </c>
      <c r="E168" s="40" t="e">
        <f t="shared" si="50"/>
        <v>#DIV/0!</v>
      </c>
      <c r="F168" s="40" t="e">
        <f t="shared" si="50"/>
        <v>#DIV/0!</v>
      </c>
      <c r="G168" s="40" t="e">
        <f t="shared" si="50"/>
        <v>#DIV/0!</v>
      </c>
      <c r="H168" s="40" t="e">
        <f t="shared" si="50"/>
        <v>#DIV/0!</v>
      </c>
      <c r="I168" s="40" t="e">
        <f t="shared" si="50"/>
        <v>#DIV/0!</v>
      </c>
      <c r="J168" s="40" t="e">
        <f t="shared" si="50"/>
        <v>#DIV/0!</v>
      </c>
      <c r="K168" s="40" t="e">
        <f t="shared" si="50"/>
        <v>#DIV/0!</v>
      </c>
      <c r="L168" s="40" t="e">
        <f t="shared" si="50"/>
        <v>#DIV/0!</v>
      </c>
      <c r="M168" s="41" t="e">
        <f t="shared" si="50"/>
        <v>#DIV/0!</v>
      </c>
      <c r="N168" s="9" t="e">
        <f t="shared" si="45"/>
        <v>#DIV/0!</v>
      </c>
      <c r="O168" s="10" t="e">
        <f>STDEV(N73,N86,N99,N112,N125,N138)</f>
        <v>#DIV/0!</v>
      </c>
      <c r="P168" s="10" t="e">
        <f t="shared" si="49"/>
        <v>#DIV/0!</v>
      </c>
      <c r="Q168" s="14" t="e">
        <f t="shared" si="43"/>
        <v>#DIV/0!</v>
      </c>
      <c r="R168" s="27"/>
      <c r="Z168" s="27"/>
      <c r="AA168" s="27"/>
    </row>
    <row r="169" spans="1:38" s="1" customFormat="1" x14ac:dyDescent="0.25">
      <c r="A169" s="53" t="s">
        <v>65</v>
      </c>
      <c r="B169" s="40" t="e">
        <f t="shared" ref="B169:M169" si="51">SUM(B74,B87,B100,B113,B126,B139)/$B$6</f>
        <v>#DIV/0!</v>
      </c>
      <c r="C169" s="40" t="e">
        <f t="shared" si="51"/>
        <v>#DIV/0!</v>
      </c>
      <c r="D169" s="40" t="e">
        <f t="shared" si="51"/>
        <v>#DIV/0!</v>
      </c>
      <c r="E169" s="40" t="e">
        <f t="shared" si="51"/>
        <v>#DIV/0!</v>
      </c>
      <c r="F169" s="40" t="e">
        <f t="shared" si="51"/>
        <v>#DIV/0!</v>
      </c>
      <c r="G169" s="40" t="e">
        <f t="shared" si="51"/>
        <v>#DIV/0!</v>
      </c>
      <c r="H169" s="40" t="e">
        <f t="shared" si="51"/>
        <v>#DIV/0!</v>
      </c>
      <c r="I169" s="40" t="e">
        <f t="shared" si="51"/>
        <v>#DIV/0!</v>
      </c>
      <c r="J169" s="40" t="e">
        <f t="shared" si="51"/>
        <v>#DIV/0!</v>
      </c>
      <c r="K169" s="40" t="e">
        <f t="shared" si="51"/>
        <v>#DIV/0!</v>
      </c>
      <c r="L169" s="40" t="e">
        <f t="shared" si="51"/>
        <v>#DIV/0!</v>
      </c>
      <c r="M169" s="41" t="e">
        <f t="shared" si="51"/>
        <v>#DIV/0!</v>
      </c>
      <c r="N169" s="9" t="e">
        <f t="shared" si="45"/>
        <v>#DIV/0!</v>
      </c>
      <c r="O169" s="10" t="e">
        <f>STDEV(N74,N87,N100,N113,N126,N139)</f>
        <v>#DIV/0!</v>
      </c>
      <c r="P169" s="10" t="e">
        <f t="shared" si="49"/>
        <v>#DIV/0!</v>
      </c>
      <c r="Q169" s="14" t="e">
        <f t="shared" si="43"/>
        <v>#DIV/0!</v>
      </c>
      <c r="R169" s="27"/>
      <c r="Z169" s="27"/>
      <c r="AA169" s="27"/>
    </row>
    <row r="170" spans="1:38" s="1" customFormat="1" x14ac:dyDescent="0.25">
      <c r="A170" s="53" t="s">
        <v>66</v>
      </c>
      <c r="B170" s="40" t="e">
        <f t="shared" ref="B170:M170" si="52">SUM(B75,B88,B101,B114,B127,B140)/$B$6</f>
        <v>#DIV/0!</v>
      </c>
      <c r="C170" s="40" t="e">
        <f t="shared" si="52"/>
        <v>#DIV/0!</v>
      </c>
      <c r="D170" s="40" t="e">
        <f t="shared" si="52"/>
        <v>#DIV/0!</v>
      </c>
      <c r="E170" s="40" t="e">
        <f t="shared" si="52"/>
        <v>#DIV/0!</v>
      </c>
      <c r="F170" s="40" t="e">
        <f t="shared" si="52"/>
        <v>#DIV/0!</v>
      </c>
      <c r="G170" s="40" t="e">
        <f t="shared" si="52"/>
        <v>#DIV/0!</v>
      </c>
      <c r="H170" s="40" t="e">
        <f t="shared" si="52"/>
        <v>#DIV/0!</v>
      </c>
      <c r="I170" s="40" t="e">
        <f t="shared" si="52"/>
        <v>#DIV/0!</v>
      </c>
      <c r="J170" s="40" t="e">
        <f t="shared" si="52"/>
        <v>#DIV/0!</v>
      </c>
      <c r="K170" s="40" t="e">
        <f t="shared" si="52"/>
        <v>#DIV/0!</v>
      </c>
      <c r="L170" s="40" t="e">
        <f t="shared" si="52"/>
        <v>#DIV/0!</v>
      </c>
      <c r="M170" s="41" t="e">
        <f t="shared" si="52"/>
        <v>#DIV/0!</v>
      </c>
      <c r="N170" s="9" t="e">
        <f t="shared" si="45"/>
        <v>#DIV/0!</v>
      </c>
      <c r="O170" s="10" t="e">
        <f t="shared" si="48"/>
        <v>#DIV/0!</v>
      </c>
      <c r="P170" s="10" t="e">
        <f t="shared" si="49"/>
        <v>#DIV/0!</v>
      </c>
      <c r="Q170" s="14" t="e">
        <f t="shared" si="43"/>
        <v>#DIV/0!</v>
      </c>
      <c r="R170" s="27"/>
      <c r="Z170" s="27"/>
      <c r="AA170" s="27"/>
    </row>
    <row r="171" spans="1:38" s="1" customFormat="1" x14ac:dyDescent="0.25">
      <c r="A171" s="53" t="s">
        <v>67</v>
      </c>
      <c r="B171" s="40" t="e">
        <f t="shared" ref="B171:M171" si="53">SUM(B76,B89,B102,B115,B128,B141)/$B$6</f>
        <v>#DIV/0!</v>
      </c>
      <c r="C171" s="40" t="e">
        <f t="shared" si="53"/>
        <v>#DIV/0!</v>
      </c>
      <c r="D171" s="40" t="e">
        <f t="shared" si="53"/>
        <v>#DIV/0!</v>
      </c>
      <c r="E171" s="40" t="e">
        <f t="shared" si="53"/>
        <v>#DIV/0!</v>
      </c>
      <c r="F171" s="40" t="e">
        <f t="shared" si="53"/>
        <v>#DIV/0!</v>
      </c>
      <c r="G171" s="40" t="e">
        <f t="shared" si="53"/>
        <v>#DIV/0!</v>
      </c>
      <c r="H171" s="40" t="e">
        <f t="shared" si="53"/>
        <v>#DIV/0!</v>
      </c>
      <c r="I171" s="40" t="e">
        <f t="shared" si="53"/>
        <v>#DIV/0!</v>
      </c>
      <c r="J171" s="40" t="e">
        <f t="shared" si="53"/>
        <v>#DIV/0!</v>
      </c>
      <c r="K171" s="40" t="e">
        <f t="shared" si="53"/>
        <v>#DIV/0!</v>
      </c>
      <c r="L171" s="40" t="e">
        <f t="shared" si="53"/>
        <v>#DIV/0!</v>
      </c>
      <c r="M171" s="41" t="e">
        <f t="shared" si="53"/>
        <v>#DIV/0!</v>
      </c>
      <c r="N171" s="9" t="e">
        <f t="shared" si="45"/>
        <v>#DIV/0!</v>
      </c>
      <c r="O171" s="10" t="e">
        <f t="shared" si="48"/>
        <v>#DIV/0!</v>
      </c>
      <c r="P171" s="10" t="e">
        <f t="shared" si="49"/>
        <v>#DIV/0!</v>
      </c>
      <c r="Q171" s="14" t="e">
        <f t="shared" si="43"/>
        <v>#DIV/0!</v>
      </c>
      <c r="R171" s="27"/>
      <c r="Z171" s="27"/>
      <c r="AA171" s="27"/>
    </row>
    <row r="172" spans="1:38" s="1" customFormat="1" x14ac:dyDescent="0.25">
      <c r="A172" s="46" t="s">
        <v>40</v>
      </c>
      <c r="B172" s="40" t="e">
        <f t="shared" ref="B172:M172" si="54">SUM(B77,B90,B103,B116,B129,B142)/$B$6</f>
        <v>#DIV/0!</v>
      </c>
      <c r="C172" s="40" t="e">
        <f t="shared" si="54"/>
        <v>#DIV/0!</v>
      </c>
      <c r="D172" s="40" t="e">
        <f t="shared" si="54"/>
        <v>#DIV/0!</v>
      </c>
      <c r="E172" s="40" t="e">
        <f t="shared" si="54"/>
        <v>#DIV/0!</v>
      </c>
      <c r="F172" s="40" t="e">
        <f t="shared" si="54"/>
        <v>#DIV/0!</v>
      </c>
      <c r="G172" s="40" t="e">
        <f t="shared" si="54"/>
        <v>#DIV/0!</v>
      </c>
      <c r="H172" s="40" t="e">
        <f t="shared" si="54"/>
        <v>#DIV/0!</v>
      </c>
      <c r="I172" s="40" t="e">
        <f t="shared" si="54"/>
        <v>#DIV/0!</v>
      </c>
      <c r="J172" s="40" t="e">
        <f t="shared" si="54"/>
        <v>#DIV/0!</v>
      </c>
      <c r="K172" s="40" t="e">
        <f t="shared" si="54"/>
        <v>#DIV/0!</v>
      </c>
      <c r="L172" s="40" t="e">
        <f t="shared" si="54"/>
        <v>#DIV/0!</v>
      </c>
      <c r="M172" s="41" t="e">
        <f t="shared" si="54"/>
        <v>#DIV/0!</v>
      </c>
      <c r="N172" s="9" t="e">
        <f t="shared" si="45"/>
        <v>#DIV/0!</v>
      </c>
      <c r="O172" s="10" t="e">
        <f t="shared" si="48"/>
        <v>#DIV/0!</v>
      </c>
      <c r="P172" s="10" t="e">
        <f t="shared" si="49"/>
        <v>#DIV/0!</v>
      </c>
      <c r="Q172" s="14" t="e">
        <f t="shared" si="43"/>
        <v>#DIV/0!</v>
      </c>
      <c r="R172" s="27"/>
      <c r="Z172" s="27"/>
      <c r="AA172" s="27"/>
    </row>
    <row r="173" spans="1:38" s="1" customFormat="1" x14ac:dyDescent="0.25">
      <c r="A173" s="46" t="s">
        <v>41</v>
      </c>
      <c r="B173" s="40" t="e">
        <f t="shared" ref="B173:M173" si="55">SUM(B78,B91,B104,B117,B130,B143)/$B$6</f>
        <v>#DIV/0!</v>
      </c>
      <c r="C173" s="40" t="e">
        <f t="shared" si="55"/>
        <v>#DIV/0!</v>
      </c>
      <c r="D173" s="40" t="e">
        <f t="shared" si="55"/>
        <v>#DIV/0!</v>
      </c>
      <c r="E173" s="40" t="e">
        <f t="shared" si="55"/>
        <v>#DIV/0!</v>
      </c>
      <c r="F173" s="40" t="e">
        <f t="shared" si="55"/>
        <v>#DIV/0!</v>
      </c>
      <c r="G173" s="40" t="e">
        <f t="shared" si="55"/>
        <v>#DIV/0!</v>
      </c>
      <c r="H173" s="40" t="e">
        <f t="shared" si="55"/>
        <v>#DIV/0!</v>
      </c>
      <c r="I173" s="40" t="e">
        <f t="shared" si="55"/>
        <v>#DIV/0!</v>
      </c>
      <c r="J173" s="40" t="e">
        <f t="shared" si="55"/>
        <v>#DIV/0!</v>
      </c>
      <c r="K173" s="40" t="e">
        <f t="shared" si="55"/>
        <v>#DIV/0!</v>
      </c>
      <c r="L173" s="40" t="e">
        <f t="shared" si="55"/>
        <v>#DIV/0!</v>
      </c>
      <c r="M173" s="41" t="e">
        <f t="shared" si="55"/>
        <v>#DIV/0!</v>
      </c>
      <c r="N173" s="9" t="e">
        <f t="shared" si="45"/>
        <v>#DIV/0!</v>
      </c>
      <c r="O173" s="10" t="e">
        <f t="shared" si="48"/>
        <v>#DIV/0!</v>
      </c>
      <c r="P173" s="10" t="e">
        <f t="shared" si="49"/>
        <v>#DIV/0!</v>
      </c>
      <c r="Q173" s="14" t="e">
        <f t="shared" si="43"/>
        <v>#DIV/0!</v>
      </c>
      <c r="R173" s="27"/>
      <c r="Z173" s="27"/>
      <c r="AA173" s="27"/>
    </row>
    <row r="174" spans="1:38" s="1" customFormat="1" x14ac:dyDescent="0.25">
      <c r="A174" s="46" t="s">
        <v>68</v>
      </c>
      <c r="B174" s="40" t="e">
        <f t="shared" ref="B174:M174" si="56">SUM(B79,B92,B105,B118,B131,B144)/$B$6</f>
        <v>#DIV/0!</v>
      </c>
      <c r="C174" s="40" t="e">
        <f t="shared" si="56"/>
        <v>#DIV/0!</v>
      </c>
      <c r="D174" s="40" t="e">
        <f t="shared" si="56"/>
        <v>#DIV/0!</v>
      </c>
      <c r="E174" s="40" t="e">
        <f t="shared" si="56"/>
        <v>#DIV/0!</v>
      </c>
      <c r="F174" s="40" t="e">
        <f t="shared" si="56"/>
        <v>#DIV/0!</v>
      </c>
      <c r="G174" s="40" t="e">
        <f t="shared" si="56"/>
        <v>#DIV/0!</v>
      </c>
      <c r="H174" s="40" t="e">
        <f t="shared" si="56"/>
        <v>#DIV/0!</v>
      </c>
      <c r="I174" s="40" t="e">
        <f t="shared" si="56"/>
        <v>#DIV/0!</v>
      </c>
      <c r="J174" s="40" t="e">
        <f t="shared" si="56"/>
        <v>#DIV/0!</v>
      </c>
      <c r="K174" s="40" t="e">
        <f t="shared" si="56"/>
        <v>#DIV/0!</v>
      </c>
      <c r="L174" s="40" t="e">
        <f t="shared" si="56"/>
        <v>#DIV/0!</v>
      </c>
      <c r="M174" s="41" t="e">
        <f t="shared" si="56"/>
        <v>#DIV/0!</v>
      </c>
      <c r="N174" s="9" t="e">
        <f t="shared" si="45"/>
        <v>#DIV/0!</v>
      </c>
      <c r="O174" s="10" t="e">
        <f t="shared" si="48"/>
        <v>#DIV/0!</v>
      </c>
      <c r="P174" s="10" t="e">
        <f t="shared" si="49"/>
        <v>#DIV/0!</v>
      </c>
      <c r="Q174" s="14" t="e">
        <f t="shared" si="43"/>
        <v>#DIV/0!</v>
      </c>
      <c r="R174" s="27"/>
      <c r="Z174" s="27"/>
      <c r="AA174" s="27"/>
    </row>
    <row r="175" spans="1:38" s="1" customFormat="1" x14ac:dyDescent="0.25">
      <c r="A175" s="46" t="s">
        <v>69</v>
      </c>
      <c r="B175" s="40" t="e">
        <f t="shared" ref="B175:M175" si="57">SUM(B80,B93,B106,B119,B132,B145)/$B$6</f>
        <v>#DIV/0!</v>
      </c>
      <c r="C175" s="40" t="e">
        <f t="shared" si="57"/>
        <v>#DIV/0!</v>
      </c>
      <c r="D175" s="40" t="e">
        <f t="shared" si="57"/>
        <v>#DIV/0!</v>
      </c>
      <c r="E175" s="40" t="e">
        <f t="shared" si="57"/>
        <v>#DIV/0!</v>
      </c>
      <c r="F175" s="40" t="e">
        <f t="shared" si="57"/>
        <v>#DIV/0!</v>
      </c>
      <c r="G175" s="40" t="e">
        <f t="shared" si="57"/>
        <v>#DIV/0!</v>
      </c>
      <c r="H175" s="40" t="e">
        <f t="shared" si="57"/>
        <v>#DIV/0!</v>
      </c>
      <c r="I175" s="40" t="e">
        <f t="shared" si="57"/>
        <v>#DIV/0!</v>
      </c>
      <c r="J175" s="40" t="e">
        <f t="shared" si="57"/>
        <v>#DIV/0!</v>
      </c>
      <c r="K175" s="40" t="e">
        <f t="shared" si="57"/>
        <v>#DIV/0!</v>
      </c>
      <c r="L175" s="40" t="e">
        <f t="shared" si="57"/>
        <v>#DIV/0!</v>
      </c>
      <c r="M175" s="41" t="e">
        <f t="shared" si="57"/>
        <v>#DIV/0!</v>
      </c>
      <c r="N175" s="9" t="e">
        <f t="shared" si="45"/>
        <v>#DIV/0!</v>
      </c>
      <c r="O175" s="10" t="e">
        <f t="shared" si="48"/>
        <v>#DIV/0!</v>
      </c>
      <c r="P175" s="10" t="e">
        <f t="shared" si="49"/>
        <v>#DIV/0!</v>
      </c>
      <c r="Q175" s="14" t="e">
        <f t="shared" si="43"/>
        <v>#DIV/0!</v>
      </c>
      <c r="R175" s="27"/>
      <c r="Z175" s="27"/>
      <c r="AA175" s="27"/>
    </row>
    <row r="176" spans="1:38" s="1" customFormat="1" ht="15.6" customHeight="1" x14ac:dyDescent="0.25">
      <c r="M176" s="54" t="s">
        <v>36</v>
      </c>
      <c r="N176" s="48" t="e">
        <f>SUM(N164:N175)</f>
        <v>#DIV/0!</v>
      </c>
      <c r="P176" s="47"/>
      <c r="Q176" s="47"/>
      <c r="R176" s="5"/>
      <c r="S176" s="27"/>
      <c r="AB176" s="27"/>
    </row>
    <row r="177" spans="1:39" s="1" customFormat="1" x14ac:dyDescent="0.25">
      <c r="N177" s="27"/>
      <c r="O177" s="27"/>
      <c r="P177" s="27"/>
      <c r="Q177" s="27"/>
      <c r="R177" s="27"/>
      <c r="S177" s="27"/>
      <c r="AB177" s="27"/>
    </row>
    <row r="178" spans="1:39" s="1" customFormat="1" x14ac:dyDescent="0.25">
      <c r="A178" s="45"/>
      <c r="B178" s="8"/>
      <c r="C178" s="8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</row>
    <row r="179" spans="1:39" ht="15.6" customHeight="1" x14ac:dyDescent="0.25">
      <c r="A179" s="94" t="s">
        <v>102</v>
      </c>
      <c r="B179" s="94"/>
      <c r="C179" s="94"/>
      <c r="D179" s="94"/>
      <c r="E179" s="94"/>
      <c r="F179" s="94"/>
      <c r="G179" s="94"/>
      <c r="H179" s="94"/>
      <c r="I179" s="94"/>
      <c r="J179" s="94"/>
      <c r="K179" s="94"/>
    </row>
    <row r="180" spans="1:39" ht="19.8" customHeight="1" x14ac:dyDescent="0.25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</row>
    <row r="181" spans="1:39" x14ac:dyDescent="0.25">
      <c r="A181" s="16"/>
      <c r="D181" s="5"/>
      <c r="E181" s="5"/>
      <c r="F181" s="5"/>
      <c r="G181" s="5"/>
      <c r="H181" s="5"/>
      <c r="I181" s="5"/>
      <c r="J181" s="5"/>
      <c r="K181" s="5"/>
      <c r="L181" s="5"/>
      <c r="M181" s="58"/>
      <c r="N181" s="58"/>
      <c r="O181" s="32"/>
      <c r="P181" s="63"/>
      <c r="Q181" s="63"/>
      <c r="R181" s="63"/>
      <c r="S181" s="58"/>
    </row>
    <row r="182" spans="1:39" ht="15.6" customHeight="1" x14ac:dyDescent="0.25">
      <c r="A182" s="16"/>
      <c r="B182" s="59" t="s">
        <v>1</v>
      </c>
      <c r="C182" s="59" t="s">
        <v>2</v>
      </c>
      <c r="D182" s="59" t="s">
        <v>3</v>
      </c>
      <c r="E182" s="59" t="s">
        <v>4</v>
      </c>
      <c r="F182" s="59" t="s">
        <v>5</v>
      </c>
      <c r="G182" s="59" t="s">
        <v>6</v>
      </c>
      <c r="H182" s="59" t="s">
        <v>7</v>
      </c>
      <c r="I182" s="59" t="s">
        <v>8</v>
      </c>
      <c r="J182" s="59" t="s">
        <v>9</v>
      </c>
      <c r="K182" s="59" t="s">
        <v>10</v>
      </c>
      <c r="L182" s="59" t="s">
        <v>11</v>
      </c>
      <c r="M182" s="59" t="s">
        <v>12</v>
      </c>
      <c r="N182" s="32"/>
      <c r="P182" s="32"/>
      <c r="S182" s="3"/>
      <c r="Z182" s="16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32"/>
    </row>
    <row r="183" spans="1:39" ht="19.2" customHeight="1" x14ac:dyDescent="0.25">
      <c r="A183" s="21"/>
      <c r="B183" s="7" t="s">
        <v>14</v>
      </c>
      <c r="C183" s="7" t="s">
        <v>15</v>
      </c>
      <c r="D183" s="7" t="s">
        <v>16</v>
      </c>
      <c r="E183" s="7" t="s">
        <v>17</v>
      </c>
      <c r="F183" s="7" t="s">
        <v>18</v>
      </c>
      <c r="G183" s="7" t="s">
        <v>19</v>
      </c>
      <c r="H183" s="7" t="s">
        <v>20</v>
      </c>
      <c r="I183" s="7" t="s">
        <v>21</v>
      </c>
      <c r="J183" s="7" t="s">
        <v>22</v>
      </c>
      <c r="K183" s="7" t="s">
        <v>23</v>
      </c>
      <c r="L183" s="7" t="s">
        <v>24</v>
      </c>
      <c r="M183" s="7" t="s">
        <v>25</v>
      </c>
      <c r="N183" s="43" t="s">
        <v>80</v>
      </c>
      <c r="O183" s="10" t="s">
        <v>113</v>
      </c>
      <c r="P183" s="79" t="s">
        <v>83</v>
      </c>
      <c r="Q183" s="80" t="s">
        <v>81</v>
      </c>
      <c r="R183" s="85"/>
      <c r="Z183" s="16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34"/>
    </row>
    <row r="184" spans="1:39" x14ac:dyDescent="0.25">
      <c r="A184" s="24" t="s">
        <v>60</v>
      </c>
      <c r="B184" s="10" t="e">
        <f>(B164*$C$200)+(B165)+(B166)+(B167*$D$206)+(B168)</f>
        <v>#DIV/0!</v>
      </c>
      <c r="C184" s="10" t="e">
        <f t="shared" ref="C184:M184" si="58">(C164*$C$200)+(C165)+(C166)+(C167*$D$206)+(C168)</f>
        <v>#DIV/0!</v>
      </c>
      <c r="D184" s="10" t="e">
        <f t="shared" si="58"/>
        <v>#DIV/0!</v>
      </c>
      <c r="E184" s="10" t="e">
        <f t="shared" si="58"/>
        <v>#DIV/0!</v>
      </c>
      <c r="F184" s="10" t="e">
        <f t="shared" si="58"/>
        <v>#DIV/0!</v>
      </c>
      <c r="G184" s="10" t="e">
        <f t="shared" si="58"/>
        <v>#DIV/0!</v>
      </c>
      <c r="H184" s="10" t="e">
        <f t="shared" si="58"/>
        <v>#DIV/0!</v>
      </c>
      <c r="I184" s="10" t="e">
        <f t="shared" si="58"/>
        <v>#DIV/0!</v>
      </c>
      <c r="J184" s="10" t="e">
        <f t="shared" si="58"/>
        <v>#DIV/0!</v>
      </c>
      <c r="K184" s="10" t="e">
        <f t="shared" si="58"/>
        <v>#DIV/0!</v>
      </c>
      <c r="L184" s="10" t="e">
        <f t="shared" si="58"/>
        <v>#DIV/0!</v>
      </c>
      <c r="M184" s="10" t="e">
        <f t="shared" si="58"/>
        <v>#DIV/0!</v>
      </c>
      <c r="N184" s="9" t="e">
        <f>SUM(B184:M184)</f>
        <v>#DIV/0!</v>
      </c>
      <c r="O184" s="10" t="e">
        <f>STDEV(S81,S94,S107,S120,S133,S146)</f>
        <v>#DIV/0!</v>
      </c>
      <c r="P184" s="74" t="e">
        <f>O184/SQRT($B$7)</f>
        <v>#DIV/0!</v>
      </c>
      <c r="Q184" s="79" t="e">
        <f>N184/$N$191*100</f>
        <v>#DIV/0!</v>
      </c>
      <c r="R184" s="5"/>
      <c r="U184" s="63"/>
      <c r="V184" s="5"/>
      <c r="W184" s="3"/>
      <c r="X184" s="3"/>
      <c r="Z184" s="82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 x14ac:dyDescent="0.25">
      <c r="A185" s="24" t="s">
        <v>61</v>
      </c>
      <c r="B185" s="10" t="e">
        <f>(B164*$C$201)+(B167*$D$207)+(B175*$F$213)</f>
        <v>#DIV/0!</v>
      </c>
      <c r="C185" s="10" t="e">
        <f t="shared" ref="C185:M185" si="59">(C164*$C$201)+(C167*$D$207)+(C175*$F$213)</f>
        <v>#DIV/0!</v>
      </c>
      <c r="D185" s="10" t="e">
        <f t="shared" si="59"/>
        <v>#DIV/0!</v>
      </c>
      <c r="E185" s="10" t="e">
        <f t="shared" si="59"/>
        <v>#DIV/0!</v>
      </c>
      <c r="F185" s="10" t="e">
        <f t="shared" si="59"/>
        <v>#DIV/0!</v>
      </c>
      <c r="G185" s="10" t="e">
        <f t="shared" si="59"/>
        <v>#DIV/0!</v>
      </c>
      <c r="H185" s="10" t="e">
        <f t="shared" si="59"/>
        <v>#DIV/0!</v>
      </c>
      <c r="I185" s="10" t="e">
        <f t="shared" si="59"/>
        <v>#DIV/0!</v>
      </c>
      <c r="J185" s="10" t="e">
        <f t="shared" si="59"/>
        <v>#DIV/0!</v>
      </c>
      <c r="K185" s="10" t="e">
        <f t="shared" si="59"/>
        <v>#DIV/0!</v>
      </c>
      <c r="L185" s="10" t="e">
        <f t="shared" si="59"/>
        <v>#DIV/0!</v>
      </c>
      <c r="M185" s="10" t="e">
        <f t="shared" si="59"/>
        <v>#DIV/0!</v>
      </c>
      <c r="N185" s="9" t="e">
        <f t="shared" ref="N185:N190" si="60">SUM(B185:M185)</f>
        <v>#DIV/0!</v>
      </c>
      <c r="O185" s="10" t="e">
        <f>STDEV(T81,T94,T107,T120,T133,T146)</f>
        <v>#DIV/0!</v>
      </c>
      <c r="P185" s="74" t="e">
        <f>O185/SQRT($B$7)</f>
        <v>#DIV/0!</v>
      </c>
      <c r="Q185" s="79" t="e">
        <f t="shared" ref="Q185:Q190" si="61">N185/$N$191*100</f>
        <v>#DIV/0!</v>
      </c>
      <c r="R185" s="5"/>
      <c r="U185" s="58"/>
      <c r="V185" s="5"/>
      <c r="W185" s="4"/>
      <c r="X185" s="1"/>
      <c r="Z185" s="82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:39" x14ac:dyDescent="0.25">
      <c r="A186" s="25" t="s">
        <v>39</v>
      </c>
      <c r="B186" s="10" t="e">
        <f t="shared" ref="B186:M186" si="62">B169</f>
        <v>#DIV/0!</v>
      </c>
      <c r="C186" s="10" t="e">
        <f t="shared" si="62"/>
        <v>#DIV/0!</v>
      </c>
      <c r="D186" s="10" t="e">
        <f t="shared" si="62"/>
        <v>#DIV/0!</v>
      </c>
      <c r="E186" s="10" t="e">
        <f t="shared" si="62"/>
        <v>#DIV/0!</v>
      </c>
      <c r="F186" s="10" t="e">
        <f t="shared" si="62"/>
        <v>#DIV/0!</v>
      </c>
      <c r="G186" s="10" t="e">
        <f t="shared" si="62"/>
        <v>#DIV/0!</v>
      </c>
      <c r="H186" s="10" t="e">
        <f t="shared" si="62"/>
        <v>#DIV/0!</v>
      </c>
      <c r="I186" s="10" t="e">
        <f t="shared" si="62"/>
        <v>#DIV/0!</v>
      </c>
      <c r="J186" s="10" t="e">
        <f t="shared" si="62"/>
        <v>#DIV/0!</v>
      </c>
      <c r="K186" s="10" t="e">
        <f t="shared" si="62"/>
        <v>#DIV/0!</v>
      </c>
      <c r="L186" s="10" t="e">
        <f t="shared" si="62"/>
        <v>#DIV/0!</v>
      </c>
      <c r="M186" s="10" t="e">
        <f t="shared" si="62"/>
        <v>#DIV/0!</v>
      </c>
      <c r="N186" s="9" t="e">
        <f t="shared" si="60"/>
        <v>#DIV/0!</v>
      </c>
      <c r="O186" s="10" t="e">
        <f>STDEV(U81,U94,U107,U120,U133,U146)</f>
        <v>#DIV/0!</v>
      </c>
      <c r="P186" s="74" t="e">
        <f>O186/SQRT($B$6)</f>
        <v>#DIV/0!</v>
      </c>
      <c r="Q186" s="79" t="e">
        <f t="shared" si="61"/>
        <v>#DIV/0!</v>
      </c>
      <c r="R186" s="5"/>
      <c r="U186" s="65"/>
      <c r="V186" s="5"/>
      <c r="W186" s="20"/>
      <c r="X186" s="65"/>
      <c r="Z186" s="51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:39" x14ac:dyDescent="0.25">
      <c r="A187" s="25" t="s">
        <v>47</v>
      </c>
      <c r="B187" s="10" t="e">
        <f t="shared" ref="B187:M187" si="63">B170+B171</f>
        <v>#DIV/0!</v>
      </c>
      <c r="C187" s="10" t="e">
        <f t="shared" si="63"/>
        <v>#DIV/0!</v>
      </c>
      <c r="D187" s="10" t="e">
        <f t="shared" si="63"/>
        <v>#DIV/0!</v>
      </c>
      <c r="E187" s="10" t="e">
        <f t="shared" si="63"/>
        <v>#DIV/0!</v>
      </c>
      <c r="F187" s="10" t="e">
        <f t="shared" si="63"/>
        <v>#DIV/0!</v>
      </c>
      <c r="G187" s="10" t="e">
        <f t="shared" si="63"/>
        <v>#DIV/0!</v>
      </c>
      <c r="H187" s="10" t="e">
        <f t="shared" si="63"/>
        <v>#DIV/0!</v>
      </c>
      <c r="I187" s="10" t="e">
        <f t="shared" si="63"/>
        <v>#DIV/0!</v>
      </c>
      <c r="J187" s="10" t="e">
        <f t="shared" si="63"/>
        <v>#DIV/0!</v>
      </c>
      <c r="K187" s="10" t="e">
        <f t="shared" si="63"/>
        <v>#DIV/0!</v>
      </c>
      <c r="L187" s="10" t="e">
        <f t="shared" si="63"/>
        <v>#DIV/0!</v>
      </c>
      <c r="M187" s="10" t="e">
        <f t="shared" si="63"/>
        <v>#DIV/0!</v>
      </c>
      <c r="N187" s="9" t="e">
        <f t="shared" si="60"/>
        <v>#DIV/0!</v>
      </c>
      <c r="O187" s="10" t="e">
        <f>STDEV(V81,V94,V107,V120,V133,V146)</f>
        <v>#DIV/0!</v>
      </c>
      <c r="P187" s="74" t="e">
        <f t="shared" ref="P187:P190" si="64">O187/SQRT($B$6)</f>
        <v>#DIV/0!</v>
      </c>
      <c r="Q187" s="79" t="e">
        <f t="shared" si="61"/>
        <v>#DIV/0!</v>
      </c>
      <c r="R187" s="5"/>
      <c r="U187" s="65"/>
      <c r="V187" s="5"/>
      <c r="W187" s="71"/>
      <c r="X187" s="65"/>
      <c r="Z187" s="51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39" x14ac:dyDescent="0.25">
      <c r="A188" s="25" t="s">
        <v>106</v>
      </c>
      <c r="B188" s="10" t="e">
        <f>B172+B173</f>
        <v>#DIV/0!</v>
      </c>
      <c r="C188" s="10" t="e">
        <f t="shared" ref="C188:M188" si="65">C172+C173</f>
        <v>#DIV/0!</v>
      </c>
      <c r="D188" s="10" t="e">
        <f t="shared" si="65"/>
        <v>#DIV/0!</v>
      </c>
      <c r="E188" s="10" t="e">
        <f t="shared" si="65"/>
        <v>#DIV/0!</v>
      </c>
      <c r="F188" s="10" t="e">
        <f t="shared" si="65"/>
        <v>#DIV/0!</v>
      </c>
      <c r="G188" s="10" t="e">
        <f t="shared" si="65"/>
        <v>#DIV/0!</v>
      </c>
      <c r="H188" s="10" t="e">
        <f t="shared" si="65"/>
        <v>#DIV/0!</v>
      </c>
      <c r="I188" s="10" t="e">
        <f t="shared" si="65"/>
        <v>#DIV/0!</v>
      </c>
      <c r="J188" s="10" t="e">
        <f t="shared" si="65"/>
        <v>#DIV/0!</v>
      </c>
      <c r="K188" s="10" t="e">
        <f t="shared" si="65"/>
        <v>#DIV/0!</v>
      </c>
      <c r="L188" s="10" t="e">
        <f t="shared" si="65"/>
        <v>#DIV/0!</v>
      </c>
      <c r="M188" s="10" t="e">
        <f t="shared" si="65"/>
        <v>#DIV/0!</v>
      </c>
      <c r="N188" s="9" t="e">
        <f t="shared" si="60"/>
        <v>#DIV/0!</v>
      </c>
      <c r="O188" s="10" t="e">
        <f>STDEV(W81,W94,W107,W120,W133,W146)</f>
        <v>#DIV/0!</v>
      </c>
      <c r="P188" s="74" t="e">
        <f t="shared" si="64"/>
        <v>#DIV/0!</v>
      </c>
      <c r="Q188" s="79" t="e">
        <f t="shared" si="61"/>
        <v>#DIV/0!</v>
      </c>
      <c r="R188" s="5"/>
      <c r="U188" s="65"/>
      <c r="V188" s="5"/>
      <c r="W188" s="71"/>
      <c r="X188" s="65"/>
      <c r="Z188" s="51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:39" x14ac:dyDescent="0.25">
      <c r="A189" s="25" t="s">
        <v>62</v>
      </c>
      <c r="B189" s="10" t="e">
        <f t="shared" ref="B189:M189" si="66">B174+(B175*$F$214)</f>
        <v>#DIV/0!</v>
      </c>
      <c r="C189" s="10" t="e">
        <f t="shared" si="66"/>
        <v>#DIV/0!</v>
      </c>
      <c r="D189" s="10" t="e">
        <f t="shared" si="66"/>
        <v>#DIV/0!</v>
      </c>
      <c r="E189" s="10" t="e">
        <f t="shared" si="66"/>
        <v>#DIV/0!</v>
      </c>
      <c r="F189" s="10" t="e">
        <f t="shared" si="66"/>
        <v>#DIV/0!</v>
      </c>
      <c r="G189" s="10" t="e">
        <f t="shared" si="66"/>
        <v>#DIV/0!</v>
      </c>
      <c r="H189" s="10" t="e">
        <f t="shared" si="66"/>
        <v>#DIV/0!</v>
      </c>
      <c r="I189" s="10" t="e">
        <f t="shared" si="66"/>
        <v>#DIV/0!</v>
      </c>
      <c r="J189" s="10" t="e">
        <f t="shared" si="66"/>
        <v>#DIV/0!</v>
      </c>
      <c r="K189" s="10" t="e">
        <f t="shared" si="66"/>
        <v>#DIV/0!</v>
      </c>
      <c r="L189" s="10" t="e">
        <f t="shared" si="66"/>
        <v>#DIV/0!</v>
      </c>
      <c r="M189" s="10" t="e">
        <f t="shared" si="66"/>
        <v>#DIV/0!</v>
      </c>
      <c r="N189" s="9" t="e">
        <f t="shared" si="60"/>
        <v>#DIV/0!</v>
      </c>
      <c r="O189" s="10" t="e">
        <f>STDEV(X81,X94,X107,X120,X133,X146)</f>
        <v>#DIV/0!</v>
      </c>
      <c r="P189" s="74" t="e">
        <f t="shared" si="64"/>
        <v>#DIV/0!</v>
      </c>
      <c r="Q189" s="79" t="e">
        <f t="shared" si="61"/>
        <v>#DIV/0!</v>
      </c>
      <c r="R189" s="5"/>
      <c r="U189" s="65"/>
      <c r="V189" s="5"/>
      <c r="W189" s="20"/>
      <c r="X189" s="65"/>
      <c r="Z189" s="51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</row>
    <row r="190" spans="1:39" x14ac:dyDescent="0.25">
      <c r="A190" s="25" t="s">
        <v>105</v>
      </c>
      <c r="B190" s="10" t="e">
        <f>B175*$F$215</f>
        <v>#DIV/0!</v>
      </c>
      <c r="C190" s="10" t="e">
        <f t="shared" ref="C190:M190" si="67">C175*$F$215</f>
        <v>#DIV/0!</v>
      </c>
      <c r="D190" s="10" t="e">
        <f t="shared" si="67"/>
        <v>#DIV/0!</v>
      </c>
      <c r="E190" s="10" t="e">
        <f t="shared" si="67"/>
        <v>#DIV/0!</v>
      </c>
      <c r="F190" s="10" t="e">
        <f t="shared" si="67"/>
        <v>#DIV/0!</v>
      </c>
      <c r="G190" s="10" t="e">
        <f t="shared" si="67"/>
        <v>#DIV/0!</v>
      </c>
      <c r="H190" s="10" t="e">
        <f t="shared" si="67"/>
        <v>#DIV/0!</v>
      </c>
      <c r="I190" s="10" t="e">
        <f t="shared" si="67"/>
        <v>#DIV/0!</v>
      </c>
      <c r="J190" s="10" t="e">
        <f t="shared" si="67"/>
        <v>#DIV/0!</v>
      </c>
      <c r="K190" s="10" t="e">
        <f t="shared" si="67"/>
        <v>#DIV/0!</v>
      </c>
      <c r="L190" s="10" t="e">
        <f t="shared" si="67"/>
        <v>#DIV/0!</v>
      </c>
      <c r="M190" s="10" t="e">
        <f t="shared" si="67"/>
        <v>#DIV/0!</v>
      </c>
      <c r="N190" s="9" t="e">
        <f t="shared" si="60"/>
        <v>#DIV/0!</v>
      </c>
      <c r="O190" s="10" t="e">
        <f>STDEV(Y81,Y94,Y107,Y120,Y133,Y146)</f>
        <v>#DIV/0!</v>
      </c>
      <c r="P190" s="74" t="e">
        <f t="shared" si="64"/>
        <v>#DIV/0!</v>
      </c>
      <c r="Q190" s="79" t="e">
        <f t="shared" si="61"/>
        <v>#DIV/0!</v>
      </c>
      <c r="R190" s="5"/>
      <c r="U190" s="65"/>
      <c r="V190" s="5"/>
      <c r="W190" s="71"/>
      <c r="X190" s="65"/>
      <c r="Z190" s="51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</row>
    <row r="191" spans="1:39" x14ac:dyDescent="0.25">
      <c r="A191" s="51" t="s">
        <v>36</v>
      </c>
      <c r="B191" s="9" t="e">
        <f>SUM(B184:B190)</f>
        <v>#DIV/0!</v>
      </c>
      <c r="C191" s="9" t="e">
        <f t="shared" ref="C191:M191" si="68">SUM(C184:C190)</f>
        <v>#DIV/0!</v>
      </c>
      <c r="D191" s="9" t="e">
        <f t="shared" si="68"/>
        <v>#DIV/0!</v>
      </c>
      <c r="E191" s="9" t="e">
        <f t="shared" si="68"/>
        <v>#DIV/0!</v>
      </c>
      <c r="F191" s="9" t="e">
        <f t="shared" si="68"/>
        <v>#DIV/0!</v>
      </c>
      <c r="G191" s="9" t="e">
        <f t="shared" si="68"/>
        <v>#DIV/0!</v>
      </c>
      <c r="H191" s="9" t="e">
        <f t="shared" si="68"/>
        <v>#DIV/0!</v>
      </c>
      <c r="I191" s="9" t="e">
        <f t="shared" si="68"/>
        <v>#DIV/0!</v>
      </c>
      <c r="J191" s="9" t="e">
        <f t="shared" si="68"/>
        <v>#DIV/0!</v>
      </c>
      <c r="K191" s="9" t="e">
        <f t="shared" si="68"/>
        <v>#DIV/0!</v>
      </c>
      <c r="L191" s="9" t="e">
        <f t="shared" si="68"/>
        <v>#DIV/0!</v>
      </c>
      <c r="M191" s="9" t="e">
        <f t="shared" si="68"/>
        <v>#DIV/0!</v>
      </c>
      <c r="N191" s="48" t="e">
        <f>SUM(N184:N190)</f>
        <v>#DIV/0!</v>
      </c>
      <c r="O191" s="5"/>
      <c r="Q191" s="47"/>
      <c r="S191" s="3"/>
      <c r="U191" s="65"/>
      <c r="V191" s="8"/>
      <c r="W191" s="71"/>
      <c r="X191" s="3"/>
      <c r="Z191" s="51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</row>
    <row r="192" spans="1:39" ht="13.8" customHeight="1" x14ac:dyDescent="0.25">
      <c r="A192" s="51" t="s">
        <v>107</v>
      </c>
      <c r="B192" s="14" t="e">
        <f>(B191/$N$191)*100</f>
        <v>#DIV/0!</v>
      </c>
      <c r="C192" s="14" t="e">
        <f t="shared" ref="C192:M192" si="69">(C191/$N$191)*100</f>
        <v>#DIV/0!</v>
      </c>
      <c r="D192" s="14" t="e">
        <f t="shared" si="69"/>
        <v>#DIV/0!</v>
      </c>
      <c r="E192" s="14" t="e">
        <f t="shared" si="69"/>
        <v>#DIV/0!</v>
      </c>
      <c r="F192" s="14" t="e">
        <f t="shared" si="69"/>
        <v>#DIV/0!</v>
      </c>
      <c r="G192" s="14" t="e">
        <f t="shared" si="69"/>
        <v>#DIV/0!</v>
      </c>
      <c r="H192" s="14" t="e">
        <f t="shared" si="69"/>
        <v>#DIV/0!</v>
      </c>
      <c r="I192" s="14" t="e">
        <f t="shared" si="69"/>
        <v>#DIV/0!</v>
      </c>
      <c r="J192" s="14" t="e">
        <f t="shared" si="69"/>
        <v>#DIV/0!</v>
      </c>
      <c r="K192" s="14" t="e">
        <f t="shared" si="69"/>
        <v>#DIV/0!</v>
      </c>
      <c r="L192" s="14" t="e">
        <f t="shared" si="69"/>
        <v>#DIV/0!</v>
      </c>
      <c r="M192" s="14" t="e">
        <f t="shared" si="69"/>
        <v>#DIV/0!</v>
      </c>
      <c r="O192" s="87" t="s">
        <v>114</v>
      </c>
      <c r="P192" s="87"/>
      <c r="Q192" s="87"/>
      <c r="R192" s="72"/>
      <c r="S192" s="72"/>
      <c r="U192" s="65"/>
      <c r="V192" s="8"/>
      <c r="W192" s="71"/>
      <c r="X192" s="3"/>
      <c r="Z192" s="51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8"/>
    </row>
    <row r="193" spans="1:25" x14ac:dyDescent="0.25">
      <c r="A193" s="2"/>
      <c r="B193" s="20"/>
      <c r="O193" s="87"/>
      <c r="P193" s="87"/>
      <c r="Q193" s="87"/>
      <c r="R193" s="72"/>
      <c r="S193" s="72"/>
      <c r="U193" s="65"/>
      <c r="V193" s="8"/>
      <c r="W193" s="71"/>
      <c r="X193" s="3"/>
    </row>
    <row r="194" spans="1:25" x14ac:dyDescent="0.25">
      <c r="A194" s="17" t="s">
        <v>91</v>
      </c>
      <c r="O194" s="87"/>
      <c r="P194" s="87"/>
      <c r="Q194" s="87"/>
      <c r="R194" s="72"/>
      <c r="S194" s="72"/>
      <c r="U194" s="65"/>
      <c r="V194" s="8"/>
      <c r="W194" s="71"/>
      <c r="X194" s="3"/>
      <c r="Y194" s="65"/>
    </row>
    <row r="195" spans="1:25" ht="13.8" customHeight="1" x14ac:dyDescent="0.25">
      <c r="A195" s="17" t="s">
        <v>92</v>
      </c>
      <c r="K195" s="5"/>
      <c r="L195" s="5"/>
      <c r="M195" s="5"/>
      <c r="O195" s="87"/>
      <c r="P195" s="87"/>
      <c r="Q195" s="87"/>
      <c r="U195" s="65"/>
      <c r="V195" s="8"/>
      <c r="W195" s="71"/>
      <c r="X195" s="3"/>
    </row>
    <row r="196" spans="1:25" x14ac:dyDescent="0.25">
      <c r="A196" s="17" t="s">
        <v>93</v>
      </c>
      <c r="O196" s="87"/>
      <c r="P196" s="87"/>
      <c r="Q196" s="87"/>
      <c r="U196" s="63"/>
      <c r="V196" s="5"/>
      <c r="W196" s="71"/>
      <c r="X196" s="3"/>
    </row>
    <row r="197" spans="1:25" x14ac:dyDescent="0.25">
      <c r="A197" s="2"/>
      <c r="N197" s="5"/>
      <c r="O197" s="87"/>
      <c r="P197" s="87"/>
      <c r="Q197" s="87"/>
      <c r="R197" s="1"/>
      <c r="U197" s="58"/>
      <c r="V197" s="5"/>
      <c r="W197" s="4"/>
      <c r="X197" s="1"/>
    </row>
    <row r="198" spans="1:25" x14ac:dyDescent="0.25">
      <c r="A198" s="2" t="s">
        <v>94</v>
      </c>
      <c r="N198" s="3"/>
      <c r="O198" s="5"/>
      <c r="P198" s="5"/>
      <c r="Q198" s="32"/>
      <c r="R198" s="65"/>
      <c r="U198" s="65"/>
      <c r="V198" s="5"/>
      <c r="W198" s="20"/>
      <c r="X198" s="65"/>
    </row>
    <row r="199" spans="1:25" x14ac:dyDescent="0.25">
      <c r="A199" s="11" t="s">
        <v>42</v>
      </c>
      <c r="B199" s="14" t="s">
        <v>43</v>
      </c>
      <c r="C199" s="14" t="s">
        <v>49</v>
      </c>
      <c r="D199" s="31" t="s">
        <v>100</v>
      </c>
      <c r="E199" s="31"/>
      <c r="F199" s="31"/>
      <c r="G199" s="1"/>
      <c r="H199" s="1"/>
      <c r="I199" s="3"/>
      <c r="J199" s="3"/>
      <c r="K199" s="3"/>
      <c r="L199" s="1"/>
      <c r="M199" s="1"/>
      <c r="O199" s="5"/>
      <c r="P199" s="5"/>
      <c r="R199" s="65"/>
      <c r="U199" s="65"/>
      <c r="V199" s="5"/>
      <c r="W199" s="20"/>
      <c r="X199" s="65"/>
    </row>
    <row r="200" spans="1:25" x14ac:dyDescent="0.25">
      <c r="A200" s="18" t="s">
        <v>37</v>
      </c>
      <c r="B200" s="19">
        <v>0.95</v>
      </c>
      <c r="C200" s="14">
        <f>AVERAGE(B200)</f>
        <v>0.95</v>
      </c>
      <c r="D200" s="1"/>
      <c r="E200" s="1"/>
      <c r="F200" s="1"/>
      <c r="G200" s="1"/>
      <c r="H200" s="1"/>
      <c r="I200" s="3"/>
      <c r="J200" s="3"/>
      <c r="K200" s="3"/>
      <c r="L200" s="1"/>
      <c r="M200" s="1"/>
      <c r="O200" s="5"/>
      <c r="P200" s="5"/>
      <c r="R200" s="65"/>
      <c r="U200" s="65"/>
      <c r="V200" s="5"/>
      <c r="W200" s="20"/>
      <c r="X200" s="65"/>
    </row>
    <row r="201" spans="1:25" x14ac:dyDescent="0.25">
      <c r="A201" s="18" t="s">
        <v>38</v>
      </c>
      <c r="B201" s="19">
        <v>0.05</v>
      </c>
      <c r="C201" s="14">
        <f>AVERAGE(B201)</f>
        <v>0.05</v>
      </c>
      <c r="D201" s="1"/>
      <c r="E201" s="1"/>
      <c r="F201" s="1"/>
      <c r="G201" s="1"/>
      <c r="H201" s="1"/>
      <c r="I201" s="3"/>
      <c r="J201" s="3"/>
      <c r="K201" s="3"/>
      <c r="L201" s="1"/>
      <c r="M201" s="1"/>
      <c r="O201" s="5"/>
      <c r="P201" s="5"/>
      <c r="Q201" s="32"/>
      <c r="R201" s="65"/>
      <c r="U201" s="65"/>
      <c r="V201" s="8"/>
      <c r="W201" s="71"/>
      <c r="X201" s="3"/>
    </row>
    <row r="202" spans="1:25" x14ac:dyDescent="0.25">
      <c r="A202" s="3" t="s">
        <v>44</v>
      </c>
      <c r="B202" s="20"/>
      <c r="C202" s="20"/>
      <c r="D202" s="1"/>
      <c r="E202" s="1"/>
      <c r="F202" s="1"/>
      <c r="G202" s="1"/>
      <c r="H202" s="1"/>
      <c r="I202" s="3"/>
      <c r="J202" s="3"/>
      <c r="K202" s="3"/>
      <c r="L202" s="1"/>
      <c r="M202" s="1"/>
      <c r="O202" s="5"/>
      <c r="P202" s="5"/>
      <c r="R202" s="65"/>
      <c r="U202" s="65"/>
      <c r="V202" s="8"/>
      <c r="W202" s="71"/>
      <c r="X202" s="3"/>
    </row>
    <row r="203" spans="1:25" x14ac:dyDescent="0.25">
      <c r="B203" s="20"/>
      <c r="C203" s="20"/>
      <c r="D203" s="1"/>
      <c r="E203" s="1"/>
      <c r="F203" s="1"/>
      <c r="G203" s="1"/>
      <c r="H203" s="1"/>
      <c r="I203" s="3"/>
      <c r="J203" s="3"/>
      <c r="K203" s="3"/>
      <c r="L203" s="1"/>
      <c r="M203" s="1"/>
      <c r="U203" s="65"/>
      <c r="V203" s="8"/>
      <c r="W203" s="71"/>
      <c r="X203" s="3"/>
    </row>
    <row r="204" spans="1:25" x14ac:dyDescent="0.25">
      <c r="A204" s="2" t="s">
        <v>95</v>
      </c>
      <c r="C204" s="20"/>
      <c r="D204" s="1"/>
      <c r="E204" s="1"/>
      <c r="F204" s="1"/>
      <c r="G204" s="1"/>
      <c r="H204" s="1"/>
      <c r="I204" s="1"/>
      <c r="J204" s="1"/>
      <c r="K204" s="1"/>
      <c r="L204" s="1"/>
      <c r="M204" s="1"/>
      <c r="U204" s="65"/>
      <c r="V204" s="8"/>
      <c r="W204" s="71"/>
      <c r="X204" s="3"/>
    </row>
    <row r="205" spans="1:25" ht="16.8" x14ac:dyDescent="0.3">
      <c r="A205" s="11" t="s">
        <v>42</v>
      </c>
      <c r="B205" s="11" t="s">
        <v>50</v>
      </c>
      <c r="C205" s="11" t="s">
        <v>51</v>
      </c>
      <c r="D205" s="30" t="s">
        <v>49</v>
      </c>
      <c r="E205" s="31" t="s">
        <v>100</v>
      </c>
      <c r="F205" s="31"/>
      <c r="G205" s="31"/>
      <c r="H205" s="1"/>
      <c r="I205" s="1"/>
      <c r="J205" s="1"/>
      <c r="K205" s="1"/>
      <c r="L205" s="1"/>
      <c r="M205" s="1"/>
      <c r="O205" s="70"/>
      <c r="U205" s="65"/>
      <c r="V205" s="8"/>
      <c r="W205" s="71"/>
      <c r="X205" s="3"/>
    </row>
    <row r="206" spans="1:25" x14ac:dyDescent="0.25">
      <c r="A206" s="18" t="s">
        <v>37</v>
      </c>
      <c r="B206" s="19">
        <v>0.47</v>
      </c>
      <c r="C206" s="19">
        <v>0.63</v>
      </c>
      <c r="D206" s="14">
        <f>AVERAGE(B206:C206)</f>
        <v>0.55000000000000004</v>
      </c>
      <c r="E206" s="1"/>
      <c r="F206" s="1"/>
      <c r="G206" s="1"/>
      <c r="H206" s="1"/>
      <c r="I206" s="1"/>
      <c r="J206" s="1"/>
      <c r="K206" s="1"/>
      <c r="L206" s="1"/>
      <c r="M206" s="1"/>
      <c r="U206" s="63"/>
      <c r="V206" s="5"/>
      <c r="W206" s="71"/>
      <c r="X206" s="3"/>
    </row>
    <row r="207" spans="1:25" x14ac:dyDescent="0.25">
      <c r="A207" s="18" t="s">
        <v>38</v>
      </c>
      <c r="B207" s="19">
        <v>0.53</v>
      </c>
      <c r="C207" s="19">
        <v>0.37</v>
      </c>
      <c r="D207" s="14">
        <f t="shared" ref="D207" si="70">AVERAGE(B207:C207)</f>
        <v>0.45</v>
      </c>
      <c r="E207" s="1"/>
      <c r="F207" s="1"/>
      <c r="G207" s="1"/>
      <c r="H207" s="1"/>
      <c r="I207" s="1"/>
      <c r="J207" s="1"/>
      <c r="K207" s="1"/>
      <c r="L207" s="1"/>
      <c r="M207" s="1"/>
      <c r="U207" s="58"/>
      <c r="V207" s="5"/>
      <c r="W207" s="4"/>
      <c r="X207" s="1"/>
    </row>
    <row r="208" spans="1:25" x14ac:dyDescent="0.25">
      <c r="A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O208" s="69"/>
      <c r="P208" s="5"/>
      <c r="U208" s="65"/>
      <c r="V208" s="5"/>
      <c r="W208" s="20"/>
      <c r="X208" s="65"/>
    </row>
    <row r="209" spans="1:24" x14ac:dyDescent="0.25">
      <c r="A209" s="1" t="s">
        <v>48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O209" s="5"/>
      <c r="P209" s="5"/>
      <c r="Q209" s="1"/>
      <c r="R209" s="1"/>
      <c r="U209" s="65"/>
      <c r="V209" s="5"/>
      <c r="W209" s="20"/>
      <c r="X209" s="65"/>
    </row>
    <row r="210" spans="1:24" x14ac:dyDescent="0.25">
      <c r="A210" s="1" t="s">
        <v>52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O210" s="5"/>
      <c r="P210" s="5"/>
      <c r="Q210" s="32"/>
      <c r="R210" s="65"/>
      <c r="U210" s="65"/>
      <c r="V210" s="8"/>
      <c r="W210" s="71"/>
      <c r="X210" s="3"/>
    </row>
    <row r="211" spans="1:2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O211" s="5"/>
      <c r="P211" s="5"/>
      <c r="Q211" s="32"/>
      <c r="R211" s="65"/>
      <c r="U211" s="65"/>
      <c r="V211" s="8"/>
      <c r="W211" s="71"/>
      <c r="X211" s="3"/>
    </row>
    <row r="212" spans="1:24" x14ac:dyDescent="0.25">
      <c r="A212" s="2" t="s">
        <v>96</v>
      </c>
      <c r="B212" s="5"/>
      <c r="C212" s="5"/>
      <c r="D212" s="5"/>
      <c r="E212" s="5"/>
      <c r="F212" s="5" t="s">
        <v>43</v>
      </c>
      <c r="G212" s="5"/>
      <c r="H212" s="5"/>
      <c r="I212" s="5"/>
      <c r="J212" s="5"/>
      <c r="K212" s="5"/>
      <c r="L212" s="5"/>
      <c r="M212" s="5"/>
      <c r="O212" s="5"/>
      <c r="P212" s="5"/>
      <c r="Q212" s="32"/>
      <c r="R212" s="65"/>
      <c r="U212" s="65"/>
      <c r="V212" s="8"/>
      <c r="W212" s="71"/>
      <c r="X212" s="3"/>
    </row>
    <row r="213" spans="1:24" x14ac:dyDescent="0.25">
      <c r="A213" s="97" t="s">
        <v>103</v>
      </c>
      <c r="B213" s="98"/>
      <c r="C213" s="99"/>
      <c r="D213" s="95" t="s">
        <v>38</v>
      </c>
      <c r="E213" s="96"/>
      <c r="F213" s="14">
        <v>0.6</v>
      </c>
      <c r="G213" s="31" t="s">
        <v>100</v>
      </c>
      <c r="H213" s="31"/>
      <c r="I213" s="1"/>
      <c r="L213" s="3"/>
      <c r="M213" s="3"/>
      <c r="U213" s="65"/>
      <c r="V213" s="8"/>
      <c r="W213" s="71"/>
      <c r="X213" s="3"/>
    </row>
    <row r="214" spans="1:24" x14ac:dyDescent="0.25">
      <c r="A214" s="100"/>
      <c r="B214" s="87"/>
      <c r="C214" s="101"/>
      <c r="D214" s="95" t="s">
        <v>63</v>
      </c>
      <c r="E214" s="96"/>
      <c r="F214" s="14">
        <v>0.3</v>
      </c>
      <c r="N214" s="5"/>
      <c r="U214" s="65"/>
      <c r="V214" s="8"/>
      <c r="W214" s="71"/>
      <c r="X214" s="3"/>
    </row>
    <row r="215" spans="1:24" x14ac:dyDescent="0.25">
      <c r="A215" s="100"/>
      <c r="B215" s="87"/>
      <c r="C215" s="101"/>
      <c r="D215" s="95" t="s">
        <v>104</v>
      </c>
      <c r="E215" s="96"/>
      <c r="F215" s="14">
        <v>0.1</v>
      </c>
      <c r="N215" s="5"/>
      <c r="O215" s="70"/>
      <c r="U215" s="63"/>
      <c r="V215" s="5"/>
      <c r="W215" s="71"/>
      <c r="X215" s="3"/>
    </row>
    <row r="216" spans="1:24" x14ac:dyDescent="0.25">
      <c r="A216" s="100"/>
      <c r="B216" s="87"/>
      <c r="C216" s="101"/>
      <c r="U216" s="58"/>
      <c r="V216" s="5"/>
      <c r="W216" s="4"/>
      <c r="X216" s="1"/>
    </row>
    <row r="217" spans="1:24" x14ac:dyDescent="0.25">
      <c r="A217" s="100"/>
      <c r="B217" s="87"/>
      <c r="C217" s="101"/>
      <c r="U217" s="65"/>
      <c r="V217" s="5"/>
      <c r="W217" s="20"/>
      <c r="X217" s="65"/>
    </row>
    <row r="218" spans="1:24" x14ac:dyDescent="0.25">
      <c r="A218" s="102"/>
      <c r="B218" s="103"/>
      <c r="C218" s="104"/>
      <c r="O218" s="69"/>
      <c r="P218" s="5"/>
      <c r="U218" s="65"/>
      <c r="V218" s="8"/>
      <c r="W218" s="71"/>
      <c r="X218" s="3"/>
    </row>
    <row r="219" spans="1:24" x14ac:dyDescent="0.25">
      <c r="A219" s="2"/>
      <c r="O219" s="5"/>
      <c r="P219" s="5"/>
      <c r="Q219" s="1"/>
      <c r="R219" s="1"/>
      <c r="U219" s="65"/>
      <c r="V219" s="8"/>
      <c r="W219" s="71"/>
      <c r="X219" s="3"/>
    </row>
    <row r="220" spans="1:24" x14ac:dyDescent="0.25">
      <c r="A220" s="2"/>
      <c r="O220" s="5"/>
      <c r="P220" s="5"/>
      <c r="Q220" s="32"/>
      <c r="R220" s="65"/>
      <c r="U220" s="65"/>
      <c r="V220" s="8"/>
      <c r="W220" s="71"/>
      <c r="X220" s="3"/>
    </row>
    <row r="221" spans="1:24" x14ac:dyDescent="0.25">
      <c r="A221" s="2"/>
      <c r="O221" s="5"/>
      <c r="P221" s="5"/>
      <c r="Q221" s="32"/>
      <c r="R221" s="65"/>
      <c r="U221" s="65"/>
      <c r="V221" s="8"/>
      <c r="W221" s="71"/>
      <c r="X221" s="3"/>
    </row>
    <row r="222" spans="1:24" x14ac:dyDescent="0.25">
      <c r="A222" s="2"/>
    </row>
    <row r="223" spans="1:24" x14ac:dyDescent="0.25">
      <c r="A223" s="2"/>
    </row>
    <row r="224" spans="1:24" x14ac:dyDescent="0.25">
      <c r="A224" s="2"/>
      <c r="O224" s="70"/>
    </row>
    <row r="225" spans="1:29" x14ac:dyDescent="0.25">
      <c r="A225" s="2"/>
    </row>
    <row r="226" spans="1:29" x14ac:dyDescent="0.25">
      <c r="A226" s="2"/>
    </row>
    <row r="227" spans="1:29" x14ac:dyDescent="0.25">
      <c r="A227" s="1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O227" s="69"/>
      <c r="P227" s="5"/>
    </row>
    <row r="228" spans="1:29" x14ac:dyDescent="0.25">
      <c r="O228" s="5"/>
      <c r="P228" s="5"/>
      <c r="Q228" s="1"/>
      <c r="R228" s="1"/>
    </row>
    <row r="229" spans="1:29" x14ac:dyDescent="0.25">
      <c r="O229" s="5"/>
      <c r="P229" s="5"/>
      <c r="Q229" s="32"/>
      <c r="R229" s="65"/>
    </row>
    <row r="232" spans="1:29" x14ac:dyDescent="0.25">
      <c r="O232" s="70"/>
    </row>
    <row r="235" spans="1:29" x14ac:dyDescent="0.25">
      <c r="T235" s="58"/>
      <c r="U235" s="58"/>
      <c r="V235" s="58"/>
      <c r="W235" s="58"/>
      <c r="X235" s="58"/>
      <c r="Y235" s="58"/>
      <c r="Z235" s="58"/>
      <c r="AA235" s="58"/>
      <c r="AB235" s="58"/>
      <c r="AC235" s="32"/>
    </row>
    <row r="236" spans="1:29" x14ac:dyDescent="0.25">
      <c r="T236" s="3"/>
      <c r="U236" s="3"/>
      <c r="V236" s="3"/>
      <c r="W236" s="3"/>
      <c r="X236" s="3"/>
      <c r="Y236" s="3"/>
      <c r="Z236" s="3"/>
      <c r="AA236" s="3"/>
      <c r="AB236" s="3"/>
    </row>
    <row r="237" spans="1:29" x14ac:dyDescent="0.25">
      <c r="T237" s="1"/>
      <c r="U237" s="55"/>
      <c r="W237" s="67"/>
      <c r="X237" s="67"/>
      <c r="Y237" s="55"/>
      <c r="Z237" s="55"/>
      <c r="AA237" s="55"/>
      <c r="AB237" s="55"/>
      <c r="AC237" s="55"/>
    </row>
    <row r="238" spans="1:29" x14ac:dyDescent="0.25">
      <c r="T238" s="68"/>
      <c r="U238" s="8"/>
      <c r="W238" s="65"/>
      <c r="X238" s="65"/>
      <c r="Y238" s="20"/>
      <c r="Z238" s="20"/>
      <c r="AA238" s="20"/>
      <c r="AC238" s="32"/>
    </row>
    <row r="239" spans="1:29" x14ac:dyDescent="0.25">
      <c r="T239" s="68"/>
      <c r="U239" s="8"/>
      <c r="W239" s="65"/>
      <c r="X239" s="65"/>
      <c r="Y239" s="20"/>
      <c r="Z239" s="20"/>
      <c r="AA239" s="20"/>
      <c r="AC239" s="32"/>
    </row>
    <row r="240" spans="1:29" x14ac:dyDescent="0.25">
      <c r="T240" s="3"/>
      <c r="U240" s="3"/>
      <c r="V240" s="3"/>
      <c r="W240" s="65"/>
      <c r="X240" s="65"/>
      <c r="Y240" s="20"/>
      <c r="Z240" s="20"/>
      <c r="AA240" s="20"/>
      <c r="AC240" s="32"/>
    </row>
    <row r="241" spans="20:29" x14ac:dyDescent="0.25">
      <c r="T241" s="3"/>
      <c r="U241" s="3"/>
      <c r="V241" s="3"/>
      <c r="W241" s="65"/>
      <c r="X241" s="65"/>
      <c r="Y241" s="20"/>
      <c r="Z241" s="20"/>
      <c r="AA241" s="20"/>
      <c r="AC241" s="32"/>
    </row>
    <row r="242" spans="20:29" x14ac:dyDescent="0.25">
      <c r="T242" s="3"/>
      <c r="U242" s="3"/>
      <c r="V242" s="3"/>
      <c r="W242" s="65"/>
      <c r="X242" s="65"/>
      <c r="Y242" s="20"/>
      <c r="Z242" s="20"/>
      <c r="AA242" s="20"/>
      <c r="AC242" s="32"/>
    </row>
    <row r="243" spans="20:29" x14ac:dyDescent="0.25">
      <c r="T243" s="3"/>
      <c r="U243" s="3"/>
      <c r="V243" s="3"/>
      <c r="W243" s="65"/>
      <c r="X243" s="65"/>
      <c r="Y243" s="20"/>
      <c r="Z243" s="20"/>
      <c r="AA243" s="20"/>
      <c r="AC243" s="32"/>
    </row>
    <row r="244" spans="20:29" x14ac:dyDescent="0.25">
      <c r="T244" s="3"/>
      <c r="U244" s="3"/>
      <c r="V244" s="3"/>
      <c r="W244" s="65"/>
      <c r="X244" s="65"/>
      <c r="Y244" s="20"/>
      <c r="Z244" s="20"/>
      <c r="AA244" s="20"/>
      <c r="AC244" s="32"/>
    </row>
    <row r="245" spans="20:29" x14ac:dyDescent="0.25">
      <c r="W245" s="65"/>
      <c r="X245" s="65"/>
      <c r="Y245" s="20"/>
      <c r="Z245" s="20"/>
      <c r="AA245" s="20"/>
      <c r="AC245" s="32"/>
    </row>
    <row r="246" spans="20:29" x14ac:dyDescent="0.25">
      <c r="W246" s="65"/>
      <c r="X246" s="65"/>
      <c r="Y246" s="20"/>
      <c r="Z246" s="20"/>
      <c r="AA246" s="20"/>
      <c r="AC246" s="32"/>
    </row>
    <row r="247" spans="20:29" x14ac:dyDescent="0.25">
      <c r="W247" s="65"/>
      <c r="X247" s="65"/>
      <c r="Y247" s="20"/>
      <c r="Z247" s="20"/>
      <c r="AA247" s="20"/>
      <c r="AC247" s="32"/>
    </row>
    <row r="248" spans="20:29" x14ac:dyDescent="0.25">
      <c r="W248" s="65"/>
      <c r="X248" s="65"/>
      <c r="Y248" s="20"/>
      <c r="Z248" s="20"/>
      <c r="AA248" s="20"/>
      <c r="AC248" s="32"/>
    </row>
    <row r="249" spans="20:29" x14ac:dyDescent="0.25">
      <c r="W249" s="65"/>
      <c r="X249" s="65"/>
      <c r="Y249" s="20"/>
      <c r="Z249" s="20"/>
      <c r="AA249" s="20"/>
      <c r="AC249" s="32"/>
    </row>
    <row r="250" spans="20:29" x14ac:dyDescent="0.25">
      <c r="AC250" s="32"/>
    </row>
    <row r="251" spans="20:29" x14ac:dyDescent="0.25">
      <c r="X251" s="27"/>
      <c r="AC251" s="32"/>
    </row>
    <row r="257" spans="20:28" x14ac:dyDescent="0.25">
      <c r="T257" s="62"/>
      <c r="U257" s="61"/>
      <c r="V257" s="61"/>
      <c r="W257" s="61"/>
      <c r="X257" s="61"/>
      <c r="Y257" s="61"/>
      <c r="Z257" s="3"/>
      <c r="AA257" s="3"/>
      <c r="AB257" s="3"/>
    </row>
    <row r="258" spans="20:28" x14ac:dyDescent="0.25">
      <c r="T258" s="62"/>
      <c r="U258" s="61"/>
      <c r="V258" s="3"/>
      <c r="W258" s="3"/>
      <c r="X258" s="3"/>
      <c r="Y258" s="3"/>
      <c r="Z258" s="3"/>
      <c r="AA258" s="3"/>
      <c r="AB258" s="3"/>
    </row>
  </sheetData>
  <mergeCells count="86">
    <mergeCell ref="X135:X136"/>
    <mergeCell ref="Y135:Y136"/>
    <mergeCell ref="S135:S136"/>
    <mergeCell ref="T135:T136"/>
    <mergeCell ref="U135:U136"/>
    <mergeCell ref="V135:V136"/>
    <mergeCell ref="W135:W136"/>
    <mergeCell ref="X109:X110"/>
    <mergeCell ref="Y109:Y110"/>
    <mergeCell ref="S122:S123"/>
    <mergeCell ref="T122:T123"/>
    <mergeCell ref="U122:U123"/>
    <mergeCell ref="V122:V123"/>
    <mergeCell ref="W122:W123"/>
    <mergeCell ref="X122:X123"/>
    <mergeCell ref="Y122:Y123"/>
    <mergeCell ref="S109:S110"/>
    <mergeCell ref="T109:T110"/>
    <mergeCell ref="U109:U110"/>
    <mergeCell ref="V109:V110"/>
    <mergeCell ref="W109:W110"/>
    <mergeCell ref="V83:V84"/>
    <mergeCell ref="W83:W84"/>
    <mergeCell ref="X83:X84"/>
    <mergeCell ref="Y83:Y84"/>
    <mergeCell ref="S96:S97"/>
    <mergeCell ref="T96:T97"/>
    <mergeCell ref="U96:U97"/>
    <mergeCell ref="V96:V97"/>
    <mergeCell ref="W96:W97"/>
    <mergeCell ref="X96:X97"/>
    <mergeCell ref="Y96:Y97"/>
    <mergeCell ref="S26:S27"/>
    <mergeCell ref="T26:T27"/>
    <mergeCell ref="S83:S84"/>
    <mergeCell ref="T83:T84"/>
    <mergeCell ref="U83:U84"/>
    <mergeCell ref="S47:S48"/>
    <mergeCell ref="T47:T48"/>
    <mergeCell ref="S40:S41"/>
    <mergeCell ref="T40:T41"/>
    <mergeCell ref="S33:S34"/>
    <mergeCell ref="T33:T34"/>
    <mergeCell ref="Y70:Y71"/>
    <mergeCell ref="S61:S62"/>
    <mergeCell ref="T61:T62"/>
    <mergeCell ref="S54:S55"/>
    <mergeCell ref="T54:T55"/>
    <mergeCell ref="X70:X71"/>
    <mergeCell ref="U70:U71"/>
    <mergeCell ref="V70:V71"/>
    <mergeCell ref="W70:W71"/>
    <mergeCell ref="S70:S71"/>
    <mergeCell ref="T70:T71"/>
    <mergeCell ref="A179:K180"/>
    <mergeCell ref="D213:E213"/>
    <mergeCell ref="D214:E214"/>
    <mergeCell ref="D215:E215"/>
    <mergeCell ref="A213:C218"/>
    <mergeCell ref="N54:N55"/>
    <mergeCell ref="N61:N62"/>
    <mergeCell ref="N122:N123"/>
    <mergeCell ref="A135:A136"/>
    <mergeCell ref="N135:N136"/>
    <mergeCell ref="A96:A97"/>
    <mergeCell ref="N96:N97"/>
    <mergeCell ref="A109:A110"/>
    <mergeCell ref="N109:N110"/>
    <mergeCell ref="A122:A123"/>
    <mergeCell ref="A61:A62"/>
    <mergeCell ref="O192:Q197"/>
    <mergeCell ref="A9:C9"/>
    <mergeCell ref="B5:F5"/>
    <mergeCell ref="A70:A71"/>
    <mergeCell ref="N70:N71"/>
    <mergeCell ref="A83:A84"/>
    <mergeCell ref="N83:N84"/>
    <mergeCell ref="A26:A27"/>
    <mergeCell ref="N26:N27"/>
    <mergeCell ref="A33:A34"/>
    <mergeCell ref="N33:N34"/>
    <mergeCell ref="A40:A41"/>
    <mergeCell ref="N40:N41"/>
    <mergeCell ref="A47:A48"/>
    <mergeCell ref="N47:N48"/>
    <mergeCell ref="A54:A55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A3B7F7948EF48AA93BBA6A6ABDE78" ma:contentTypeVersion="10" ma:contentTypeDescription="Create a new document." ma:contentTypeScope="" ma:versionID="ef64b1faf2314afbc871b5a923d0a084">
  <xsd:schema xmlns:xsd="http://www.w3.org/2001/XMLSchema" xmlns:xs="http://www.w3.org/2001/XMLSchema" xmlns:p="http://schemas.microsoft.com/office/2006/metadata/properties" xmlns:ns3="3190fef2-146d-4cb3-88e5-a612589f5e92" targetNamespace="http://schemas.microsoft.com/office/2006/metadata/properties" ma:root="true" ma:fieldsID="82e10d69a141e1ca06deee3cb428c013" ns3:_="">
    <xsd:import namespace="3190fef2-146d-4cb3-88e5-a612589f5e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0fef2-146d-4cb3-88e5-a612589f5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913347-D0DF-496D-997F-DC588A7CD1D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90fef2-146d-4cb3-88e5-a612589f5e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58394D-75CD-4503-9B7E-3BA023929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0fef2-146d-4cb3-88e5-a612589f5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56A11A-135B-45FE-AA7B-C11396BEBE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G</vt:lpstr>
      <vt:lpstr>W</vt:lpstr>
    </vt:vector>
  </TitlesOfParts>
  <Company>University of Exeter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Perry, Chris</dc:creator>
  <cp:lastModifiedBy>Perry, Chris</cp:lastModifiedBy>
  <dcterms:created xsi:type="dcterms:W3CDTF">2021-05-14T08:10:03Z</dcterms:created>
  <dcterms:modified xsi:type="dcterms:W3CDTF">2023-03-28T10:04:33Z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0x010100B26A3B7F7948EF48AA93BBA6A6ABDE78</vt:lpwstr>
  </property>
</Properties>
</file>