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versityofexeteruk-my.sharepoint.com/personal/c_perry_exeter_ac_uk/Documents/Research folder/SedBudget - Sediment production/Sediment prod method and sheets/Indian Ocean version/"/>
    </mc:Choice>
  </mc:AlternateContent>
  <xr:revisionPtr revIDLastSave="19" documentId="8_{8008E51D-E727-4C46-A30F-61D3E09D27F8}" xr6:coauthVersionLast="47" xr6:coauthVersionMax="47" xr10:uidLastSave="{5ED73930-6503-49EA-B827-7B0ED9BFAA8B}"/>
  <bookViews>
    <workbookView xWindow="-108" yWindow="-108" windowWidth="23256" windowHeight="13896" tabRatio="755" firstSheet="9" activeTab="12" xr2:uid="{00000000-000D-0000-FFFF-FFFF00000000}"/>
  </bookViews>
  <sheets>
    <sheet name="Overview" sheetId="5" r:id="rId1"/>
    <sheet name="Substrate" sheetId="42" r:id="rId2"/>
    <sheet name="Urchins" sheetId="37" r:id="rId3"/>
    <sheet name="Endolithic sponges" sheetId="38" r:id="rId4"/>
    <sheet name="Halimeda" sheetId="9" r:id="rId5"/>
    <sheet name="Halimeda metrics" sheetId="21" r:id="rId6"/>
    <sheet name="Penicillus" sheetId="47" r:id="rId7"/>
    <sheet name="Penicillus metrics" sheetId="48" r:id="rId8"/>
    <sheet name="Udotea" sheetId="49" r:id="rId9"/>
    <sheet name="Udotea metrics" sheetId="50" r:id="rId10"/>
    <sheet name="Bivalves" sheetId="29" r:id="rId11"/>
    <sheet name="Gastropods" sheetId="30" r:id="rId12"/>
    <sheet name="Benthic foraminifera" sheetId="61" r:id="rId13"/>
    <sheet name="Seagrass epiphytes" sheetId="22" r:id="rId14"/>
    <sheet name="Seagrass metrics" sheetId="31" r:id="rId15"/>
    <sheet name="Summary data" sheetId="58"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61" l="1"/>
  <c r="D17" i="61" s="1"/>
  <c r="D20" i="61"/>
  <c r="E20" i="61"/>
  <c r="F20" i="61"/>
  <c r="G20" i="61"/>
  <c r="H20" i="61"/>
  <c r="I20" i="61"/>
  <c r="J20" i="61"/>
  <c r="D34" i="61"/>
  <c r="D35" i="61" s="1"/>
  <c r="C73" i="37"/>
  <c r="D73" i="37"/>
  <c r="E73" i="37"/>
  <c r="F73" i="37"/>
  <c r="G73" i="37"/>
  <c r="H73" i="37"/>
  <c r="I73" i="37"/>
  <c r="J73" i="37"/>
  <c r="K73" i="37"/>
  <c r="L73" i="37"/>
  <c r="M73" i="37"/>
  <c r="B73" i="37"/>
  <c r="D39" i="31"/>
  <c r="D50" i="31"/>
  <c r="J34" i="61"/>
  <c r="J35" i="61" s="1"/>
  <c r="I34" i="61"/>
  <c r="I35" i="61" s="1"/>
  <c r="H34" i="61"/>
  <c r="G34" i="61"/>
  <c r="G35" i="61" s="1"/>
  <c r="F34" i="61"/>
  <c r="F35" i="61" s="1"/>
  <c r="E34" i="61"/>
  <c r="E35" i="61" s="1"/>
  <c r="D42" i="22"/>
  <c r="E42" i="22"/>
  <c r="F42" i="22"/>
  <c r="G42" i="22"/>
  <c r="H42" i="22"/>
  <c r="I42" i="22"/>
  <c r="J42" i="22"/>
  <c r="K42" i="22"/>
  <c r="L42" i="22"/>
  <c r="M42" i="22"/>
  <c r="N42" i="22"/>
  <c r="C42" i="22"/>
  <c r="D25" i="30"/>
  <c r="E25" i="30"/>
  <c r="F25" i="30"/>
  <c r="G25" i="30"/>
  <c r="H25" i="30"/>
  <c r="I25" i="30"/>
  <c r="J25" i="30"/>
  <c r="K25" i="30"/>
  <c r="L25" i="30"/>
  <c r="M25" i="30"/>
  <c r="N25" i="30"/>
  <c r="C25" i="30"/>
  <c r="D25" i="29"/>
  <c r="E25" i="29"/>
  <c r="F25" i="29"/>
  <c r="G25" i="29"/>
  <c r="H25" i="29"/>
  <c r="I25" i="29"/>
  <c r="J25" i="29"/>
  <c r="K25" i="29"/>
  <c r="L25" i="29"/>
  <c r="M25" i="29"/>
  <c r="N25" i="29"/>
  <c r="C25" i="29"/>
  <c r="D282" i="49"/>
  <c r="E282" i="49"/>
  <c r="F282" i="49"/>
  <c r="G282" i="49"/>
  <c r="H282" i="49"/>
  <c r="I282" i="49"/>
  <c r="J282" i="49"/>
  <c r="K282" i="49"/>
  <c r="L282" i="49"/>
  <c r="M282" i="49"/>
  <c r="N282" i="49"/>
  <c r="C282" i="49"/>
  <c r="D282" i="47"/>
  <c r="E282" i="47"/>
  <c r="F282" i="47"/>
  <c r="G282" i="47"/>
  <c r="H282" i="47"/>
  <c r="I282" i="47"/>
  <c r="J282" i="47"/>
  <c r="K282" i="47"/>
  <c r="L282" i="47"/>
  <c r="M282" i="47"/>
  <c r="N282" i="47"/>
  <c r="C282" i="47"/>
  <c r="D298" i="9"/>
  <c r="E298" i="9"/>
  <c r="F298" i="9"/>
  <c r="G298" i="9"/>
  <c r="H298" i="9"/>
  <c r="I298" i="9"/>
  <c r="J298" i="9"/>
  <c r="K298" i="9"/>
  <c r="L298" i="9"/>
  <c r="M298" i="9"/>
  <c r="N298" i="9"/>
  <c r="C298" i="9"/>
  <c r="B13" i="58"/>
  <c r="C38" i="38"/>
  <c r="D38" i="38"/>
  <c r="E38" i="38"/>
  <c r="F38" i="38"/>
  <c r="G38" i="38"/>
  <c r="H38" i="38"/>
  <c r="I38" i="38"/>
  <c r="J38" i="38"/>
  <c r="K38" i="38"/>
  <c r="L38" i="38"/>
  <c r="M38" i="38"/>
  <c r="B38" i="38"/>
  <c r="W244" i="49"/>
  <c r="W245" i="49"/>
  <c r="W246" i="49"/>
  <c r="W247" i="49"/>
  <c r="W248" i="49"/>
  <c r="W249" i="49"/>
  <c r="W250" i="49"/>
  <c r="W251" i="49"/>
  <c r="W252" i="49"/>
  <c r="W253" i="49"/>
  <c r="W254" i="49"/>
  <c r="W255" i="49"/>
  <c r="W256" i="49"/>
  <c r="W257" i="49"/>
  <c r="W258" i="49"/>
  <c r="W259" i="49"/>
  <c r="W260" i="49"/>
  <c r="W261" i="49"/>
  <c r="W262" i="49"/>
  <c r="W243" i="49"/>
  <c r="W220" i="49"/>
  <c r="W221" i="49"/>
  <c r="W222" i="49"/>
  <c r="W223" i="49"/>
  <c r="W224" i="49"/>
  <c r="W225" i="49"/>
  <c r="W226" i="49"/>
  <c r="W227" i="49"/>
  <c r="W228" i="49"/>
  <c r="W229" i="49"/>
  <c r="W230" i="49"/>
  <c r="W231" i="49"/>
  <c r="W232" i="49"/>
  <c r="W233" i="49"/>
  <c r="W234" i="49"/>
  <c r="W235" i="49"/>
  <c r="W236" i="49"/>
  <c r="W237" i="49"/>
  <c r="W238" i="49"/>
  <c r="W219" i="49"/>
  <c r="W196" i="49"/>
  <c r="W197" i="49"/>
  <c r="W198" i="49"/>
  <c r="W199" i="49"/>
  <c r="W200" i="49"/>
  <c r="W201" i="49"/>
  <c r="W202" i="49"/>
  <c r="W203" i="49"/>
  <c r="W204" i="49"/>
  <c r="W205" i="49"/>
  <c r="W206" i="49"/>
  <c r="W207" i="49"/>
  <c r="W208" i="49"/>
  <c r="W209" i="49"/>
  <c r="W210" i="49"/>
  <c r="W211" i="49"/>
  <c r="W212" i="49"/>
  <c r="W213" i="49"/>
  <c r="W214" i="49"/>
  <c r="W195" i="49"/>
  <c r="W172" i="49"/>
  <c r="W173" i="49"/>
  <c r="W174" i="49"/>
  <c r="W175" i="49"/>
  <c r="W176" i="49"/>
  <c r="W177" i="49"/>
  <c r="W178" i="49"/>
  <c r="W179" i="49"/>
  <c r="W180" i="49"/>
  <c r="W181" i="49"/>
  <c r="W182" i="49"/>
  <c r="W183" i="49"/>
  <c r="W184" i="49"/>
  <c r="W185" i="49"/>
  <c r="W186" i="49"/>
  <c r="W187" i="49"/>
  <c r="W188" i="49"/>
  <c r="W189" i="49"/>
  <c r="W190" i="49"/>
  <c r="W171" i="49"/>
  <c r="W148" i="49"/>
  <c r="W149" i="49"/>
  <c r="W150" i="49"/>
  <c r="W151" i="49"/>
  <c r="W152" i="49"/>
  <c r="W153" i="49"/>
  <c r="W154" i="49"/>
  <c r="W155" i="49"/>
  <c r="W156" i="49"/>
  <c r="W157" i="49"/>
  <c r="W158" i="49"/>
  <c r="W159" i="49"/>
  <c r="W160" i="49"/>
  <c r="W161" i="49"/>
  <c r="W162" i="49"/>
  <c r="W163" i="49"/>
  <c r="W164" i="49"/>
  <c r="W165" i="49"/>
  <c r="W166" i="49"/>
  <c r="W147" i="49"/>
  <c r="W124" i="49"/>
  <c r="W125" i="49"/>
  <c r="W126" i="49"/>
  <c r="W127" i="49"/>
  <c r="W128" i="49"/>
  <c r="W129" i="49"/>
  <c r="W130" i="49"/>
  <c r="W131" i="49"/>
  <c r="W132" i="49"/>
  <c r="W133" i="49"/>
  <c r="W134" i="49"/>
  <c r="W135" i="49"/>
  <c r="W136" i="49"/>
  <c r="W137" i="49"/>
  <c r="W138" i="49"/>
  <c r="W139" i="49"/>
  <c r="W140" i="49"/>
  <c r="W141" i="49"/>
  <c r="W142" i="49"/>
  <c r="W123" i="49"/>
  <c r="W100" i="49"/>
  <c r="W101" i="49"/>
  <c r="W102" i="49"/>
  <c r="W103" i="49"/>
  <c r="W104" i="49"/>
  <c r="W105" i="49"/>
  <c r="W106" i="49"/>
  <c r="W107" i="49"/>
  <c r="W108" i="49"/>
  <c r="W109" i="49"/>
  <c r="W110" i="49"/>
  <c r="W111" i="49"/>
  <c r="W112" i="49"/>
  <c r="W113" i="49"/>
  <c r="W114" i="49"/>
  <c r="W115" i="49"/>
  <c r="W116" i="49"/>
  <c r="W117" i="49"/>
  <c r="W118" i="49"/>
  <c r="W99" i="49"/>
  <c r="W76" i="49"/>
  <c r="W77" i="49"/>
  <c r="W78" i="49"/>
  <c r="W79" i="49"/>
  <c r="W80" i="49"/>
  <c r="W81" i="49"/>
  <c r="W82" i="49"/>
  <c r="W83" i="49"/>
  <c r="W84" i="49"/>
  <c r="W85" i="49"/>
  <c r="W86" i="49"/>
  <c r="W87" i="49"/>
  <c r="W88" i="49"/>
  <c r="W89" i="49"/>
  <c r="W90" i="49"/>
  <c r="W91" i="49"/>
  <c r="W92" i="49"/>
  <c r="W93" i="49"/>
  <c r="W94" i="49"/>
  <c r="W75" i="49"/>
  <c r="W52" i="49"/>
  <c r="W53" i="49"/>
  <c r="W54" i="49"/>
  <c r="W55" i="49"/>
  <c r="W56" i="49"/>
  <c r="W57" i="49"/>
  <c r="W58" i="49"/>
  <c r="W59" i="49"/>
  <c r="W60" i="49"/>
  <c r="W61" i="49"/>
  <c r="W62" i="49"/>
  <c r="W63" i="49"/>
  <c r="W64" i="49"/>
  <c r="W65" i="49"/>
  <c r="W66" i="49"/>
  <c r="W67" i="49"/>
  <c r="W68" i="49"/>
  <c r="W69" i="49"/>
  <c r="W70" i="49"/>
  <c r="W51" i="49"/>
  <c r="W28" i="49"/>
  <c r="W29" i="49"/>
  <c r="W30" i="49"/>
  <c r="W31" i="49"/>
  <c r="W32" i="49"/>
  <c r="W33" i="49"/>
  <c r="W34" i="49"/>
  <c r="W35" i="49"/>
  <c r="W36" i="49"/>
  <c r="W37" i="49"/>
  <c r="W38" i="49"/>
  <c r="W39" i="49"/>
  <c r="W40" i="49"/>
  <c r="W41" i="49"/>
  <c r="W42" i="49"/>
  <c r="W43" i="49"/>
  <c r="W44" i="49"/>
  <c r="W45" i="49"/>
  <c r="W46" i="49"/>
  <c r="W27" i="49"/>
  <c r="U244" i="49"/>
  <c r="U245" i="49"/>
  <c r="U246" i="49"/>
  <c r="U247" i="49"/>
  <c r="U248" i="49"/>
  <c r="U249" i="49"/>
  <c r="U250" i="49"/>
  <c r="U251" i="49"/>
  <c r="U252" i="49"/>
  <c r="U253" i="49"/>
  <c r="U254" i="49"/>
  <c r="U255" i="49"/>
  <c r="U256" i="49"/>
  <c r="U257" i="49"/>
  <c r="U258" i="49"/>
  <c r="U259" i="49"/>
  <c r="U260" i="49"/>
  <c r="U261" i="49"/>
  <c r="U262" i="49"/>
  <c r="U243" i="49"/>
  <c r="U220" i="49"/>
  <c r="U221" i="49"/>
  <c r="U222" i="49"/>
  <c r="U223" i="49"/>
  <c r="U224" i="49"/>
  <c r="U225" i="49"/>
  <c r="U226" i="49"/>
  <c r="U227" i="49"/>
  <c r="U228" i="49"/>
  <c r="U229" i="49"/>
  <c r="U230" i="49"/>
  <c r="U231" i="49"/>
  <c r="U232" i="49"/>
  <c r="U233" i="49"/>
  <c r="U234" i="49"/>
  <c r="U235" i="49"/>
  <c r="U236" i="49"/>
  <c r="U237" i="49"/>
  <c r="U238" i="49"/>
  <c r="U219" i="49"/>
  <c r="U196" i="49"/>
  <c r="U197" i="49"/>
  <c r="U198" i="49"/>
  <c r="U199" i="49"/>
  <c r="U200" i="49"/>
  <c r="U201" i="49"/>
  <c r="U202" i="49"/>
  <c r="U203" i="49"/>
  <c r="U204" i="49"/>
  <c r="U205" i="49"/>
  <c r="U206" i="49"/>
  <c r="U207" i="49"/>
  <c r="U208" i="49"/>
  <c r="U209" i="49"/>
  <c r="U210" i="49"/>
  <c r="U211" i="49"/>
  <c r="U212" i="49"/>
  <c r="U213" i="49"/>
  <c r="U214" i="49"/>
  <c r="U195" i="49"/>
  <c r="U172" i="49"/>
  <c r="U173" i="49"/>
  <c r="U174" i="49"/>
  <c r="U175" i="49"/>
  <c r="U176" i="49"/>
  <c r="U177" i="49"/>
  <c r="U178" i="49"/>
  <c r="U179" i="49"/>
  <c r="U180" i="49"/>
  <c r="U181" i="49"/>
  <c r="U182" i="49"/>
  <c r="U183" i="49"/>
  <c r="U184" i="49"/>
  <c r="U185" i="49"/>
  <c r="U186" i="49"/>
  <c r="U187" i="49"/>
  <c r="U188" i="49"/>
  <c r="U189" i="49"/>
  <c r="U190" i="49"/>
  <c r="U171" i="49"/>
  <c r="U148" i="49"/>
  <c r="U149" i="49"/>
  <c r="U150" i="49"/>
  <c r="U151" i="49"/>
  <c r="U152" i="49"/>
  <c r="U153" i="49"/>
  <c r="U154" i="49"/>
  <c r="U155" i="49"/>
  <c r="U156" i="49"/>
  <c r="U157" i="49"/>
  <c r="U158" i="49"/>
  <c r="U159" i="49"/>
  <c r="U160" i="49"/>
  <c r="U161" i="49"/>
  <c r="U162" i="49"/>
  <c r="U163" i="49"/>
  <c r="U164" i="49"/>
  <c r="U165" i="49"/>
  <c r="U166" i="49"/>
  <c r="U147" i="49"/>
  <c r="U124" i="49"/>
  <c r="U125" i="49"/>
  <c r="U126" i="49"/>
  <c r="U127" i="49"/>
  <c r="U128" i="49"/>
  <c r="U129" i="49"/>
  <c r="U130" i="49"/>
  <c r="U131" i="49"/>
  <c r="U132" i="49"/>
  <c r="U133" i="49"/>
  <c r="U134" i="49"/>
  <c r="U135" i="49"/>
  <c r="U136" i="49"/>
  <c r="U137" i="49"/>
  <c r="U138" i="49"/>
  <c r="U139" i="49"/>
  <c r="U140" i="49"/>
  <c r="U141" i="49"/>
  <c r="U142" i="49"/>
  <c r="U123" i="49"/>
  <c r="U100" i="49"/>
  <c r="U101" i="49"/>
  <c r="U102" i="49"/>
  <c r="U103" i="49"/>
  <c r="U104" i="49"/>
  <c r="U105" i="49"/>
  <c r="U106" i="49"/>
  <c r="U107" i="49"/>
  <c r="U108" i="49"/>
  <c r="U109" i="49"/>
  <c r="U110" i="49"/>
  <c r="U111" i="49"/>
  <c r="U112" i="49"/>
  <c r="U113" i="49"/>
  <c r="U114" i="49"/>
  <c r="U115" i="49"/>
  <c r="U116" i="49"/>
  <c r="U117" i="49"/>
  <c r="U118" i="49"/>
  <c r="U99" i="49"/>
  <c r="U76" i="49"/>
  <c r="U77" i="49"/>
  <c r="U78" i="49"/>
  <c r="U79" i="49"/>
  <c r="U80" i="49"/>
  <c r="U81" i="49"/>
  <c r="U82" i="49"/>
  <c r="U83" i="49"/>
  <c r="U84" i="49"/>
  <c r="U85" i="49"/>
  <c r="U86" i="49"/>
  <c r="U87" i="49"/>
  <c r="U88" i="49"/>
  <c r="U89" i="49"/>
  <c r="U90" i="49"/>
  <c r="U91" i="49"/>
  <c r="U92" i="49"/>
  <c r="U93" i="49"/>
  <c r="U94" i="49"/>
  <c r="U75" i="49"/>
  <c r="U52" i="49"/>
  <c r="U53" i="49"/>
  <c r="U54" i="49"/>
  <c r="U55" i="49"/>
  <c r="U56" i="49"/>
  <c r="U57" i="49"/>
  <c r="U58" i="49"/>
  <c r="U59" i="49"/>
  <c r="U60" i="49"/>
  <c r="U61" i="49"/>
  <c r="U62" i="49"/>
  <c r="U63" i="49"/>
  <c r="U64" i="49"/>
  <c r="U65" i="49"/>
  <c r="U66" i="49"/>
  <c r="U67" i="49"/>
  <c r="U68" i="49"/>
  <c r="U69" i="49"/>
  <c r="U70" i="49"/>
  <c r="U51" i="49"/>
  <c r="U28" i="49"/>
  <c r="U29" i="49"/>
  <c r="U30" i="49"/>
  <c r="U31" i="49"/>
  <c r="U32" i="49"/>
  <c r="U33" i="49"/>
  <c r="U34" i="49"/>
  <c r="U35" i="49"/>
  <c r="U36" i="49"/>
  <c r="U37" i="49"/>
  <c r="U38" i="49"/>
  <c r="U39" i="49"/>
  <c r="U40" i="49"/>
  <c r="U41" i="49"/>
  <c r="U42" i="49"/>
  <c r="U43" i="49"/>
  <c r="U44" i="49"/>
  <c r="U45" i="49"/>
  <c r="U46" i="49"/>
  <c r="U27" i="49"/>
  <c r="N244" i="49"/>
  <c r="N245" i="49"/>
  <c r="N246" i="49"/>
  <c r="N247" i="49"/>
  <c r="N248" i="49"/>
  <c r="N249" i="49"/>
  <c r="N250" i="49"/>
  <c r="N251" i="49"/>
  <c r="N252" i="49"/>
  <c r="N253" i="49"/>
  <c r="N254" i="49"/>
  <c r="N255" i="49"/>
  <c r="N256" i="49"/>
  <c r="N257" i="49"/>
  <c r="N258" i="49"/>
  <c r="N259" i="49"/>
  <c r="N260" i="49"/>
  <c r="N261" i="49"/>
  <c r="N262" i="49"/>
  <c r="N243" i="49"/>
  <c r="N220" i="49"/>
  <c r="N221" i="49"/>
  <c r="N222" i="49"/>
  <c r="N223" i="49"/>
  <c r="N224" i="49"/>
  <c r="N225" i="49"/>
  <c r="N226" i="49"/>
  <c r="N227" i="49"/>
  <c r="N228" i="49"/>
  <c r="N229" i="49"/>
  <c r="N230" i="49"/>
  <c r="N231" i="49"/>
  <c r="N232" i="49"/>
  <c r="N233" i="49"/>
  <c r="N234" i="49"/>
  <c r="N235" i="49"/>
  <c r="N236" i="49"/>
  <c r="N237" i="49"/>
  <c r="N238" i="49"/>
  <c r="N219" i="49"/>
  <c r="N196" i="49"/>
  <c r="N197" i="49"/>
  <c r="N198" i="49"/>
  <c r="N199" i="49"/>
  <c r="N200" i="49"/>
  <c r="N201" i="49"/>
  <c r="N202" i="49"/>
  <c r="N203" i="49"/>
  <c r="N204" i="49"/>
  <c r="N205" i="49"/>
  <c r="N206" i="49"/>
  <c r="N207" i="49"/>
  <c r="N208" i="49"/>
  <c r="N209" i="49"/>
  <c r="N210" i="49"/>
  <c r="N211" i="49"/>
  <c r="N212" i="49"/>
  <c r="N213" i="49"/>
  <c r="N214" i="49"/>
  <c r="N195" i="49"/>
  <c r="N172" i="49"/>
  <c r="N173" i="49"/>
  <c r="N174" i="49"/>
  <c r="N175" i="49"/>
  <c r="N176" i="49"/>
  <c r="N177" i="49"/>
  <c r="N178" i="49"/>
  <c r="N179" i="49"/>
  <c r="N180" i="49"/>
  <c r="N181" i="49"/>
  <c r="N182" i="49"/>
  <c r="N183" i="49"/>
  <c r="N184" i="49"/>
  <c r="N185" i="49"/>
  <c r="N186" i="49"/>
  <c r="N187" i="49"/>
  <c r="N188" i="49"/>
  <c r="N189" i="49"/>
  <c r="N190" i="49"/>
  <c r="N171" i="49"/>
  <c r="N148" i="49"/>
  <c r="N149" i="49"/>
  <c r="N150" i="49"/>
  <c r="N151" i="49"/>
  <c r="N152" i="49"/>
  <c r="N153" i="49"/>
  <c r="N154" i="49"/>
  <c r="N155" i="49"/>
  <c r="N156" i="49"/>
  <c r="N157" i="49"/>
  <c r="N158" i="49"/>
  <c r="N159" i="49"/>
  <c r="N160" i="49"/>
  <c r="N161" i="49"/>
  <c r="N162" i="49"/>
  <c r="N163" i="49"/>
  <c r="N164" i="49"/>
  <c r="N165" i="49"/>
  <c r="N166" i="49"/>
  <c r="N147" i="49"/>
  <c r="N124" i="49"/>
  <c r="N125" i="49"/>
  <c r="N126" i="49"/>
  <c r="N127" i="49"/>
  <c r="N128" i="49"/>
  <c r="N129" i="49"/>
  <c r="N130" i="49"/>
  <c r="N131" i="49"/>
  <c r="N132" i="49"/>
  <c r="N133" i="49"/>
  <c r="N134" i="49"/>
  <c r="N135" i="49"/>
  <c r="N136" i="49"/>
  <c r="N137" i="49"/>
  <c r="N138" i="49"/>
  <c r="N139" i="49"/>
  <c r="N140" i="49"/>
  <c r="N141" i="49"/>
  <c r="N142" i="49"/>
  <c r="N123" i="49"/>
  <c r="N100" i="49"/>
  <c r="N101" i="49"/>
  <c r="N102" i="49"/>
  <c r="N103" i="49"/>
  <c r="N104" i="49"/>
  <c r="N105" i="49"/>
  <c r="N106" i="49"/>
  <c r="N107" i="49"/>
  <c r="N108" i="49"/>
  <c r="N109" i="49"/>
  <c r="N110" i="49"/>
  <c r="N111" i="49"/>
  <c r="N112" i="49"/>
  <c r="N113" i="49"/>
  <c r="N114" i="49"/>
  <c r="N115" i="49"/>
  <c r="N116" i="49"/>
  <c r="N117" i="49"/>
  <c r="N118" i="49"/>
  <c r="N99" i="49"/>
  <c r="N76" i="49"/>
  <c r="N77" i="49"/>
  <c r="N78" i="49"/>
  <c r="N79" i="49"/>
  <c r="N80" i="49"/>
  <c r="N81" i="49"/>
  <c r="N82" i="49"/>
  <c r="N83" i="49"/>
  <c r="N84" i="49"/>
  <c r="N85" i="49"/>
  <c r="N86" i="49"/>
  <c r="N87" i="49"/>
  <c r="N88" i="49"/>
  <c r="N89" i="49"/>
  <c r="N90" i="49"/>
  <c r="N91" i="49"/>
  <c r="N92" i="49"/>
  <c r="N93" i="49"/>
  <c r="N94" i="49"/>
  <c r="N75" i="49"/>
  <c r="N52" i="49"/>
  <c r="N53" i="49"/>
  <c r="N54" i="49"/>
  <c r="N55" i="49"/>
  <c r="N56" i="49"/>
  <c r="N57" i="49"/>
  <c r="N58" i="49"/>
  <c r="N59" i="49"/>
  <c r="N60" i="49"/>
  <c r="N61" i="49"/>
  <c r="N62" i="49"/>
  <c r="N63" i="49"/>
  <c r="N64" i="49"/>
  <c r="N65" i="49"/>
  <c r="N66" i="49"/>
  <c r="N67" i="49"/>
  <c r="N68" i="49"/>
  <c r="N69" i="49"/>
  <c r="N70" i="49"/>
  <c r="N51" i="49"/>
  <c r="N28" i="49"/>
  <c r="N29" i="49"/>
  <c r="N30" i="49"/>
  <c r="N31" i="49"/>
  <c r="N32" i="49"/>
  <c r="N33" i="49"/>
  <c r="N34" i="49"/>
  <c r="N35" i="49"/>
  <c r="N36" i="49"/>
  <c r="N37" i="49"/>
  <c r="N38" i="49"/>
  <c r="N39" i="49"/>
  <c r="N40" i="49"/>
  <c r="N41" i="49"/>
  <c r="N42" i="49"/>
  <c r="N43" i="49"/>
  <c r="N44" i="49"/>
  <c r="N45" i="49"/>
  <c r="N46" i="49"/>
  <c r="N27" i="49"/>
  <c r="O244" i="47"/>
  <c r="O245" i="47"/>
  <c r="O246" i="47"/>
  <c r="O247" i="47"/>
  <c r="O248" i="47"/>
  <c r="O249" i="47"/>
  <c r="O250" i="47"/>
  <c r="O251" i="47"/>
  <c r="O252" i="47"/>
  <c r="O253" i="47"/>
  <c r="O254" i="47"/>
  <c r="O255" i="47"/>
  <c r="O256" i="47"/>
  <c r="O257" i="47"/>
  <c r="O258" i="47"/>
  <c r="O259" i="47"/>
  <c r="O260" i="47"/>
  <c r="O261" i="47"/>
  <c r="O262" i="47"/>
  <c r="O243" i="47"/>
  <c r="O220" i="47"/>
  <c r="O221" i="47"/>
  <c r="O222" i="47"/>
  <c r="O223" i="47"/>
  <c r="O224" i="47"/>
  <c r="O225" i="47"/>
  <c r="O226" i="47"/>
  <c r="O227" i="47"/>
  <c r="O228" i="47"/>
  <c r="O229" i="47"/>
  <c r="O230" i="47"/>
  <c r="O231" i="47"/>
  <c r="O232" i="47"/>
  <c r="O233" i="47"/>
  <c r="O234" i="47"/>
  <c r="O235" i="47"/>
  <c r="O236" i="47"/>
  <c r="O237" i="47"/>
  <c r="O238" i="47"/>
  <c r="O219" i="47"/>
  <c r="O196" i="47"/>
  <c r="O197" i="47"/>
  <c r="O198" i="47"/>
  <c r="O199" i="47"/>
  <c r="O200" i="47"/>
  <c r="O201" i="47"/>
  <c r="O202" i="47"/>
  <c r="O203" i="47"/>
  <c r="O204" i="47"/>
  <c r="O205" i="47"/>
  <c r="O206" i="47"/>
  <c r="O207" i="47"/>
  <c r="O208" i="47"/>
  <c r="O209" i="47"/>
  <c r="O210" i="47"/>
  <c r="O211" i="47"/>
  <c r="O212" i="47"/>
  <c r="O213" i="47"/>
  <c r="O214" i="47"/>
  <c r="O195" i="47"/>
  <c r="O172" i="47"/>
  <c r="O173" i="47"/>
  <c r="O174" i="47"/>
  <c r="O175" i="47"/>
  <c r="O176" i="47"/>
  <c r="O177" i="47"/>
  <c r="O178" i="47"/>
  <c r="O179" i="47"/>
  <c r="O180" i="47"/>
  <c r="O181" i="47"/>
  <c r="O182" i="47"/>
  <c r="O183" i="47"/>
  <c r="O184" i="47"/>
  <c r="O185" i="47"/>
  <c r="O186" i="47"/>
  <c r="O187" i="47"/>
  <c r="O188" i="47"/>
  <c r="O189" i="47"/>
  <c r="O190" i="47"/>
  <c r="O171" i="47"/>
  <c r="O148" i="47"/>
  <c r="O149" i="47"/>
  <c r="O150" i="47"/>
  <c r="O151" i="47"/>
  <c r="O152" i="47"/>
  <c r="O153" i="47"/>
  <c r="O154" i="47"/>
  <c r="O155" i="47"/>
  <c r="O156" i="47"/>
  <c r="O157" i="47"/>
  <c r="O158" i="47"/>
  <c r="O159" i="47"/>
  <c r="O160" i="47"/>
  <c r="O161" i="47"/>
  <c r="O162" i="47"/>
  <c r="O163" i="47"/>
  <c r="O164" i="47"/>
  <c r="O165" i="47"/>
  <c r="O166" i="47"/>
  <c r="O147" i="47"/>
  <c r="O124" i="47"/>
  <c r="O125" i="47"/>
  <c r="O126" i="47"/>
  <c r="O127" i="47"/>
  <c r="O128" i="47"/>
  <c r="O129" i="47"/>
  <c r="O130" i="47"/>
  <c r="O131" i="47"/>
  <c r="O132" i="47"/>
  <c r="O133" i="47"/>
  <c r="O134" i="47"/>
  <c r="O135" i="47"/>
  <c r="O136" i="47"/>
  <c r="O137" i="47"/>
  <c r="O138" i="47"/>
  <c r="O139" i="47"/>
  <c r="O140" i="47"/>
  <c r="O141" i="47"/>
  <c r="O142" i="47"/>
  <c r="O123" i="47"/>
  <c r="O100" i="47"/>
  <c r="O101" i="47"/>
  <c r="O102" i="47"/>
  <c r="O103" i="47"/>
  <c r="O104" i="47"/>
  <c r="O105" i="47"/>
  <c r="O106" i="47"/>
  <c r="O107" i="47"/>
  <c r="O108" i="47"/>
  <c r="O109" i="47"/>
  <c r="O110" i="47"/>
  <c r="O111" i="47"/>
  <c r="O112" i="47"/>
  <c r="O113" i="47"/>
  <c r="O114" i="47"/>
  <c r="O115" i="47"/>
  <c r="O116" i="47"/>
  <c r="O117" i="47"/>
  <c r="O118" i="47"/>
  <c r="O99" i="47"/>
  <c r="O76" i="47"/>
  <c r="O77" i="47"/>
  <c r="O78" i="47"/>
  <c r="O79" i="47"/>
  <c r="O80" i="47"/>
  <c r="O81" i="47"/>
  <c r="O82" i="47"/>
  <c r="O83" i="47"/>
  <c r="O84" i="47"/>
  <c r="O85" i="47"/>
  <c r="O86" i="47"/>
  <c r="O87" i="47"/>
  <c r="O88" i="47"/>
  <c r="O89" i="47"/>
  <c r="O90" i="47"/>
  <c r="O91" i="47"/>
  <c r="O92" i="47"/>
  <c r="O93" i="47"/>
  <c r="O94" i="47"/>
  <c r="O75" i="47"/>
  <c r="O52" i="47"/>
  <c r="O53" i="47"/>
  <c r="O54" i="47"/>
  <c r="O55" i="47"/>
  <c r="O56" i="47"/>
  <c r="O57" i="47"/>
  <c r="O58" i="47"/>
  <c r="O59" i="47"/>
  <c r="O60" i="47"/>
  <c r="O61" i="47"/>
  <c r="O62" i="47"/>
  <c r="O63" i="47"/>
  <c r="O64" i="47"/>
  <c r="O65" i="47"/>
  <c r="O66" i="47"/>
  <c r="O67" i="47"/>
  <c r="O68" i="47"/>
  <c r="O69" i="47"/>
  <c r="O70" i="47"/>
  <c r="O51" i="47"/>
  <c r="O28" i="47"/>
  <c r="O29" i="47"/>
  <c r="O30" i="47"/>
  <c r="O31" i="47"/>
  <c r="O32" i="47"/>
  <c r="O33" i="47"/>
  <c r="O34" i="47"/>
  <c r="O35" i="47"/>
  <c r="O36" i="47"/>
  <c r="O37" i="47"/>
  <c r="O38" i="47"/>
  <c r="O39" i="47"/>
  <c r="O40" i="47"/>
  <c r="O41" i="47"/>
  <c r="O42" i="47"/>
  <c r="O43" i="47"/>
  <c r="O44" i="47"/>
  <c r="O45" i="47"/>
  <c r="O46" i="47"/>
  <c r="O27" i="47"/>
  <c r="N244" i="47"/>
  <c r="N245" i="47"/>
  <c r="N246" i="47"/>
  <c r="N247" i="47"/>
  <c r="N248" i="47"/>
  <c r="N249" i="47"/>
  <c r="N250" i="47"/>
  <c r="N251" i="47"/>
  <c r="N252" i="47"/>
  <c r="N253" i="47"/>
  <c r="N254" i="47"/>
  <c r="N255" i="47"/>
  <c r="N256" i="47"/>
  <c r="N257" i="47"/>
  <c r="N258" i="47"/>
  <c r="N259" i="47"/>
  <c r="N260" i="47"/>
  <c r="N261" i="47"/>
  <c r="N262" i="47"/>
  <c r="N243" i="47"/>
  <c r="N220" i="47"/>
  <c r="N221" i="47"/>
  <c r="N222" i="47"/>
  <c r="N223" i="47"/>
  <c r="N224" i="47"/>
  <c r="N225" i="47"/>
  <c r="N226" i="47"/>
  <c r="N227" i="47"/>
  <c r="N228" i="47"/>
  <c r="N229" i="47"/>
  <c r="N230" i="47"/>
  <c r="N231" i="47"/>
  <c r="N232" i="47"/>
  <c r="N233" i="47"/>
  <c r="N234" i="47"/>
  <c r="N235" i="47"/>
  <c r="N236" i="47"/>
  <c r="N237" i="47"/>
  <c r="N238" i="47"/>
  <c r="N219" i="47"/>
  <c r="N196" i="47"/>
  <c r="N197" i="47"/>
  <c r="N198" i="47"/>
  <c r="N199" i="47"/>
  <c r="N200" i="47"/>
  <c r="N201" i="47"/>
  <c r="N202" i="47"/>
  <c r="N203" i="47"/>
  <c r="N204" i="47"/>
  <c r="N205" i="47"/>
  <c r="N206" i="47"/>
  <c r="N207" i="47"/>
  <c r="N208" i="47"/>
  <c r="N209" i="47"/>
  <c r="N210" i="47"/>
  <c r="N211" i="47"/>
  <c r="N212" i="47"/>
  <c r="N213" i="47"/>
  <c r="N214" i="47"/>
  <c r="N195" i="47"/>
  <c r="N172" i="47"/>
  <c r="N173" i="47"/>
  <c r="N174" i="47"/>
  <c r="N175" i="47"/>
  <c r="N176" i="47"/>
  <c r="N177" i="47"/>
  <c r="N178" i="47"/>
  <c r="N179" i="47"/>
  <c r="N180" i="47"/>
  <c r="N181" i="47"/>
  <c r="N182" i="47"/>
  <c r="N183" i="47"/>
  <c r="N184" i="47"/>
  <c r="N185" i="47"/>
  <c r="N186" i="47"/>
  <c r="N187" i="47"/>
  <c r="N188" i="47"/>
  <c r="N189" i="47"/>
  <c r="N190" i="47"/>
  <c r="N171" i="47"/>
  <c r="N148" i="47"/>
  <c r="N149" i="47"/>
  <c r="N150" i="47"/>
  <c r="N151" i="47"/>
  <c r="N152" i="47"/>
  <c r="N153" i="47"/>
  <c r="N154" i="47"/>
  <c r="N155" i="47"/>
  <c r="N156" i="47"/>
  <c r="N157" i="47"/>
  <c r="N158" i="47"/>
  <c r="N159" i="47"/>
  <c r="N160" i="47"/>
  <c r="N161" i="47"/>
  <c r="N162" i="47"/>
  <c r="N163" i="47"/>
  <c r="N164" i="47"/>
  <c r="N165" i="47"/>
  <c r="N166" i="47"/>
  <c r="N147" i="47"/>
  <c r="N124" i="47"/>
  <c r="N125" i="47"/>
  <c r="N126" i="47"/>
  <c r="N127" i="47"/>
  <c r="N128" i="47"/>
  <c r="N129" i="47"/>
  <c r="N130" i="47"/>
  <c r="N131" i="47"/>
  <c r="N132" i="47"/>
  <c r="N133" i="47"/>
  <c r="N134" i="47"/>
  <c r="N135" i="47"/>
  <c r="N136" i="47"/>
  <c r="N137" i="47"/>
  <c r="N138" i="47"/>
  <c r="N139" i="47"/>
  <c r="N140" i="47"/>
  <c r="N141" i="47"/>
  <c r="N142" i="47"/>
  <c r="N123" i="47"/>
  <c r="N100" i="47"/>
  <c r="N101" i="47"/>
  <c r="N102" i="47"/>
  <c r="N103" i="47"/>
  <c r="N104" i="47"/>
  <c r="N105" i="47"/>
  <c r="N106" i="47"/>
  <c r="N107" i="47"/>
  <c r="N108" i="47"/>
  <c r="N109" i="47"/>
  <c r="N110" i="47"/>
  <c r="N111" i="47"/>
  <c r="N112" i="47"/>
  <c r="N113" i="47"/>
  <c r="N114" i="47"/>
  <c r="N115" i="47"/>
  <c r="N116" i="47"/>
  <c r="N117" i="47"/>
  <c r="N118" i="47"/>
  <c r="N99" i="47"/>
  <c r="N76" i="47"/>
  <c r="N77" i="47"/>
  <c r="N78" i="47"/>
  <c r="N79" i="47"/>
  <c r="N80" i="47"/>
  <c r="N81" i="47"/>
  <c r="N82" i="47"/>
  <c r="N83" i="47"/>
  <c r="N84" i="47"/>
  <c r="N85" i="47"/>
  <c r="N86" i="47"/>
  <c r="N87" i="47"/>
  <c r="N88" i="47"/>
  <c r="N89" i="47"/>
  <c r="N90" i="47"/>
  <c r="N91" i="47"/>
  <c r="N92" i="47"/>
  <c r="N93" i="47"/>
  <c r="N94" i="47"/>
  <c r="N75" i="47"/>
  <c r="N52" i="47"/>
  <c r="N53" i="47"/>
  <c r="N54" i="47"/>
  <c r="N55" i="47"/>
  <c r="N56" i="47"/>
  <c r="N57" i="47"/>
  <c r="N58" i="47"/>
  <c r="N59" i="47"/>
  <c r="N60" i="47"/>
  <c r="N61" i="47"/>
  <c r="N62" i="47"/>
  <c r="N63" i="47"/>
  <c r="N64" i="47"/>
  <c r="N65" i="47"/>
  <c r="N66" i="47"/>
  <c r="N67" i="47"/>
  <c r="N68" i="47"/>
  <c r="N69" i="47"/>
  <c r="N70" i="47"/>
  <c r="N51" i="47"/>
  <c r="N28" i="47"/>
  <c r="N29" i="47"/>
  <c r="N30" i="47"/>
  <c r="N31" i="47"/>
  <c r="N32" i="47"/>
  <c r="N33" i="47"/>
  <c r="N34" i="47"/>
  <c r="N35" i="47"/>
  <c r="N36" i="47"/>
  <c r="N37" i="47"/>
  <c r="N38" i="47"/>
  <c r="N39" i="47"/>
  <c r="N40" i="47"/>
  <c r="N41" i="47"/>
  <c r="N42" i="47"/>
  <c r="N43" i="47"/>
  <c r="N44" i="47"/>
  <c r="N45" i="47"/>
  <c r="N46" i="47"/>
  <c r="N27" i="47"/>
  <c r="J17" i="61" l="1"/>
  <c r="I17" i="61"/>
  <c r="H17" i="61"/>
  <c r="G17" i="61"/>
  <c r="F17" i="61"/>
  <c r="E17" i="61"/>
  <c r="H36" i="61"/>
  <c r="D36" i="61"/>
  <c r="H35" i="61"/>
  <c r="J36" i="61"/>
  <c r="I36" i="61"/>
  <c r="G36" i="61"/>
  <c r="F36" i="61"/>
  <c r="E36" i="61"/>
  <c r="D38" i="61"/>
  <c r="D39" i="61" s="1"/>
  <c r="J42" i="61" s="1"/>
  <c r="H19" i="58" s="1"/>
  <c r="D22" i="29"/>
  <c r="C22" i="29"/>
  <c r="D22" i="30"/>
  <c r="C22" i="30"/>
  <c r="N42" i="61" l="1"/>
  <c r="L19" i="58" s="1"/>
  <c r="K42" i="61"/>
  <c r="I19" i="58" s="1"/>
  <c r="I42" i="61"/>
  <c r="G19" i="58" s="1"/>
  <c r="G42" i="61"/>
  <c r="E19" i="58" s="1"/>
  <c r="M42" i="61"/>
  <c r="K19" i="58" s="1"/>
  <c r="D42" i="61"/>
  <c r="B19" i="58" s="1"/>
  <c r="H42" i="61"/>
  <c r="F19" i="58" s="1"/>
  <c r="F42" i="61"/>
  <c r="D19" i="58" s="1"/>
  <c r="O42" i="61"/>
  <c r="M19" i="58" s="1"/>
  <c r="L42" i="61"/>
  <c r="J19" i="58" s="1"/>
  <c r="E42" i="61"/>
  <c r="C19" i="58" s="1"/>
  <c r="A19" i="22"/>
  <c r="P42" i="61" l="1"/>
  <c r="A24" i="22"/>
  <c r="A22" i="49"/>
  <c r="A21" i="49"/>
  <c r="A20" i="49"/>
  <c r="A19" i="49"/>
  <c r="B7" i="37"/>
  <c r="B8" i="58"/>
  <c r="D39" i="22"/>
  <c r="E39" i="22"/>
  <c r="F39" i="22"/>
  <c r="G39" i="22"/>
  <c r="H39" i="22"/>
  <c r="I39" i="22"/>
  <c r="J39" i="22"/>
  <c r="K39" i="22"/>
  <c r="L39" i="22"/>
  <c r="M39" i="22"/>
  <c r="N39" i="22"/>
  <c r="C39" i="22"/>
  <c r="A39" i="22"/>
  <c r="A38" i="22"/>
  <c r="A37" i="22"/>
  <c r="A32" i="22"/>
  <c r="A31" i="22"/>
  <c r="A30" i="22"/>
  <c r="A26" i="22"/>
  <c r="A25" i="22"/>
  <c r="A20" i="22"/>
  <c r="A18" i="22"/>
  <c r="M25" i="22"/>
  <c r="N25" i="22" s="1"/>
  <c r="M26" i="22"/>
  <c r="M24" i="22"/>
  <c r="N24" i="22" s="1"/>
  <c r="C32" i="22"/>
  <c r="C30" i="22" l="1"/>
  <c r="D37" i="22" l="1"/>
  <c r="L37" i="22"/>
  <c r="E37" i="22"/>
  <c r="M37" i="22"/>
  <c r="I37" i="22"/>
  <c r="F37" i="22"/>
  <c r="N37" i="22"/>
  <c r="G37" i="22"/>
  <c r="C37" i="22"/>
  <c r="K37" i="22"/>
  <c r="H37" i="22"/>
  <c r="J37" i="22"/>
  <c r="D11" i="30" l="1"/>
  <c r="E11" i="30"/>
  <c r="F11" i="30"/>
  <c r="G11" i="30"/>
  <c r="H11" i="30"/>
  <c r="I11" i="30"/>
  <c r="J11" i="30"/>
  <c r="K11" i="30"/>
  <c r="L11" i="30"/>
  <c r="C11" i="30"/>
  <c r="C11" i="29"/>
  <c r="L11" i="29"/>
  <c r="N271" i="9"/>
  <c r="M271" i="9"/>
  <c r="N247" i="9"/>
  <c r="M247" i="9"/>
  <c r="N223" i="9"/>
  <c r="M223" i="9"/>
  <c r="N199" i="9"/>
  <c r="M199" i="9"/>
  <c r="N175" i="9"/>
  <c r="M175" i="9"/>
  <c r="N151" i="9"/>
  <c r="M151" i="9"/>
  <c r="N127" i="9"/>
  <c r="M127" i="9"/>
  <c r="I35" i="9"/>
  <c r="H35" i="9"/>
  <c r="J35" i="9" s="1"/>
  <c r="F35" i="9"/>
  <c r="G35" i="9" s="1"/>
  <c r="A24" i="9"/>
  <c r="A23" i="9"/>
  <c r="M11" i="30" l="1"/>
  <c r="C19" i="42"/>
  <c r="E19" i="42"/>
  <c r="D19" i="42"/>
  <c r="F19" i="42"/>
  <c r="G19" i="42"/>
  <c r="H19" i="42"/>
  <c r="I19" i="42"/>
  <c r="J19" i="42"/>
  <c r="H32" i="42"/>
  <c r="G32" i="42"/>
  <c r="F32" i="42"/>
  <c r="H31" i="42"/>
  <c r="G31" i="42"/>
  <c r="F31" i="42"/>
  <c r="I31" i="42" s="1"/>
  <c r="H30" i="42"/>
  <c r="G30" i="42"/>
  <c r="F30" i="42"/>
  <c r="H29" i="42"/>
  <c r="G29" i="42"/>
  <c r="F29" i="42"/>
  <c r="H28" i="42"/>
  <c r="G28" i="42"/>
  <c r="F28" i="42"/>
  <c r="H27" i="42"/>
  <c r="G27" i="42"/>
  <c r="F27" i="42"/>
  <c r="H26" i="42"/>
  <c r="G26" i="42"/>
  <c r="F26" i="42"/>
  <c r="H25" i="42"/>
  <c r="G25" i="42"/>
  <c r="F25" i="42"/>
  <c r="H24" i="42"/>
  <c r="G24" i="42"/>
  <c r="F24" i="42"/>
  <c r="G23" i="42"/>
  <c r="H23" i="42"/>
  <c r="F23" i="42"/>
  <c r="K9" i="42"/>
  <c r="I23" i="42" l="1"/>
  <c r="B9" i="38" s="1"/>
  <c r="I29" i="42"/>
  <c r="I30" i="42"/>
  <c r="I27" i="42"/>
  <c r="I28" i="42"/>
  <c r="I32" i="42"/>
  <c r="I26" i="42"/>
  <c r="B42" i="37"/>
  <c r="B79" i="37" s="1"/>
  <c r="F44" i="37"/>
  <c r="G44" i="37"/>
  <c r="H44" i="37"/>
  <c r="I44" i="37"/>
  <c r="D44" i="37"/>
  <c r="E44" i="37"/>
  <c r="B44" i="37"/>
  <c r="C44" i="37"/>
  <c r="K19" i="42"/>
  <c r="J4" i="58" s="1"/>
  <c r="I25" i="42"/>
  <c r="I24" i="42"/>
  <c r="C101" i="37" l="1"/>
  <c r="K101" i="37"/>
  <c r="D101" i="37"/>
  <c r="L101" i="37"/>
  <c r="E101" i="37"/>
  <c r="M101" i="37"/>
  <c r="B101" i="37"/>
  <c r="J101" i="37"/>
  <c r="F101" i="37"/>
  <c r="G101" i="37"/>
  <c r="H101" i="37"/>
  <c r="I101" i="37"/>
  <c r="C104" i="37"/>
  <c r="K104" i="37"/>
  <c r="D104" i="37"/>
  <c r="L104" i="37"/>
  <c r="E104" i="37"/>
  <c r="M104" i="37"/>
  <c r="G104" i="37"/>
  <c r="F104" i="37"/>
  <c r="B104" i="37"/>
  <c r="J104" i="37"/>
  <c r="H104" i="37"/>
  <c r="I104" i="37"/>
  <c r="E103" i="37"/>
  <c r="F103" i="37"/>
  <c r="H103" i="37"/>
  <c r="I103" i="37"/>
  <c r="J103" i="37"/>
  <c r="B103" i="37"/>
  <c r="K103" i="37"/>
  <c r="C103" i="37"/>
  <c r="L103" i="37"/>
  <c r="G103" i="37"/>
  <c r="D103" i="37"/>
  <c r="M103" i="37"/>
  <c r="G108" i="37"/>
  <c r="H108" i="37"/>
  <c r="I108" i="37"/>
  <c r="K108" i="37"/>
  <c r="J108" i="37"/>
  <c r="C108" i="37"/>
  <c r="E108" i="37"/>
  <c r="B108" i="37"/>
  <c r="D108" i="37"/>
  <c r="L108" i="37"/>
  <c r="M108" i="37"/>
  <c r="F108" i="37"/>
  <c r="J107" i="37"/>
  <c r="B107" i="37"/>
  <c r="C107" i="37"/>
  <c r="K107" i="37"/>
  <c r="D107" i="37"/>
  <c r="L107" i="37"/>
  <c r="F107" i="37"/>
  <c r="I107" i="37"/>
  <c r="E107" i="37"/>
  <c r="M107" i="37"/>
  <c r="G107" i="37"/>
  <c r="H107" i="37"/>
  <c r="E106" i="37"/>
  <c r="M106" i="37"/>
  <c r="F106" i="37"/>
  <c r="B106" i="37"/>
  <c r="G106" i="37"/>
  <c r="H106" i="37"/>
  <c r="I106" i="37"/>
  <c r="L106" i="37"/>
  <c r="J106" i="37"/>
  <c r="C106" i="37"/>
  <c r="K106" i="37"/>
  <c r="D106" i="37"/>
  <c r="H105" i="37"/>
  <c r="I105" i="37"/>
  <c r="J105" i="37"/>
  <c r="B105" i="37"/>
  <c r="L105" i="37"/>
  <c r="G105" i="37"/>
  <c r="C105" i="37"/>
  <c r="K105" i="37"/>
  <c r="D105" i="37"/>
  <c r="E105" i="37"/>
  <c r="M105" i="37"/>
  <c r="F105" i="37"/>
  <c r="H102" i="37"/>
  <c r="I102" i="37"/>
  <c r="J102" i="37"/>
  <c r="D102" i="37"/>
  <c r="L102" i="37"/>
  <c r="C102" i="37"/>
  <c r="K102" i="37"/>
  <c r="G102" i="37"/>
  <c r="E102" i="37"/>
  <c r="M102" i="37"/>
  <c r="B102" i="37"/>
  <c r="F102" i="37"/>
  <c r="I33" i="42"/>
  <c r="F109" i="37" l="1"/>
  <c r="F203" i="37" s="1"/>
  <c r="B109" i="37"/>
  <c r="B203" i="37" s="1"/>
  <c r="L109" i="37"/>
  <c r="L203" i="37" s="1"/>
  <c r="E109" i="37"/>
  <c r="E203" i="37" s="1"/>
  <c r="M109" i="37"/>
  <c r="M203" i="37" s="1"/>
  <c r="I109" i="37"/>
  <c r="I203" i="37" s="1"/>
  <c r="G109" i="37"/>
  <c r="G203" i="37" s="1"/>
  <c r="H109" i="37"/>
  <c r="H203" i="37" s="1"/>
  <c r="K109" i="37"/>
  <c r="K203" i="37" s="1"/>
  <c r="J109" i="37"/>
  <c r="J203" i="37" s="1"/>
  <c r="D109" i="37"/>
  <c r="D203" i="37" s="1"/>
  <c r="C109" i="37"/>
  <c r="C203" i="37" s="1"/>
  <c r="F44" i="38" l="1"/>
  <c r="K40" i="31" l="1"/>
  <c r="B32" i="29"/>
  <c r="B34" i="30"/>
  <c r="D11" i="29"/>
  <c r="E11" i="29"/>
  <c r="F11" i="29"/>
  <c r="G11" i="29"/>
  <c r="H11" i="29"/>
  <c r="I11" i="29"/>
  <c r="J11" i="29"/>
  <c r="K11" i="29"/>
  <c r="K10" i="42"/>
  <c r="S10" i="42" s="1"/>
  <c r="K11" i="42"/>
  <c r="P11" i="42" s="1"/>
  <c r="K12" i="42"/>
  <c r="S12" i="42" s="1"/>
  <c r="K13" i="42"/>
  <c r="P13" i="42" s="1"/>
  <c r="K14" i="42"/>
  <c r="M14" i="42" s="1"/>
  <c r="K15" i="42"/>
  <c r="O15" i="42" s="1"/>
  <c r="K16" i="42"/>
  <c r="M16" i="42" s="1"/>
  <c r="K17" i="42"/>
  <c r="P17" i="42" s="1"/>
  <c r="K18" i="42"/>
  <c r="P18" i="42" s="1"/>
  <c r="O9" i="42"/>
  <c r="O16" i="42"/>
  <c r="I4" i="58"/>
  <c r="E4" i="58"/>
  <c r="F4" i="58"/>
  <c r="G4" i="58"/>
  <c r="H4" i="58"/>
  <c r="Q15" i="42" l="1"/>
  <c r="P15" i="42"/>
  <c r="N15" i="42"/>
  <c r="H10" i="38" s="1"/>
  <c r="T15" i="42"/>
  <c r="M11" i="29"/>
  <c r="C16" i="29" s="1"/>
  <c r="R14" i="42"/>
  <c r="N14" i="42"/>
  <c r="M18" i="42"/>
  <c r="O18" i="42"/>
  <c r="T14" i="42"/>
  <c r="N18" i="42"/>
  <c r="S14" i="42"/>
  <c r="Q14" i="42"/>
  <c r="P14" i="42"/>
  <c r="O14" i="42"/>
  <c r="R18" i="42"/>
  <c r="N10" i="42"/>
  <c r="T18" i="42"/>
  <c r="S18" i="42"/>
  <c r="Q18" i="42"/>
  <c r="R11" i="42"/>
  <c r="O12" i="42"/>
  <c r="Q11" i="42"/>
  <c r="O11" i="42"/>
  <c r="N11" i="42"/>
  <c r="M11" i="42"/>
  <c r="M12" i="42"/>
  <c r="S11" i="42"/>
  <c r="R15" i="42"/>
  <c r="M15" i="42"/>
  <c r="T12" i="42"/>
  <c r="S15" i="42"/>
  <c r="T11" i="42"/>
  <c r="T17" i="42"/>
  <c r="P16" i="42"/>
  <c r="T16" i="42"/>
  <c r="T13" i="42"/>
  <c r="P12" i="42"/>
  <c r="M17" i="42"/>
  <c r="M13" i="42"/>
  <c r="S16" i="42"/>
  <c r="Q9" i="42"/>
  <c r="S9" i="42"/>
  <c r="P9" i="42"/>
  <c r="N9" i="42"/>
  <c r="T9" i="42"/>
  <c r="O17" i="42"/>
  <c r="S13" i="42"/>
  <c r="R17" i="42"/>
  <c r="N17" i="42"/>
  <c r="R16" i="42"/>
  <c r="N16" i="42"/>
  <c r="R13" i="42"/>
  <c r="N13" i="42"/>
  <c r="R12" i="42"/>
  <c r="N12" i="42"/>
  <c r="S17" i="42"/>
  <c r="O13" i="42"/>
  <c r="Q17" i="42"/>
  <c r="Q16" i="42"/>
  <c r="Q13" i="42"/>
  <c r="Q12" i="42"/>
  <c r="R9" i="42"/>
  <c r="Q10" i="42"/>
  <c r="M10" i="42"/>
  <c r="T10" i="42"/>
  <c r="P10" i="42"/>
  <c r="O10" i="42"/>
  <c r="R10" i="42"/>
  <c r="B279" i="49"/>
  <c r="B278" i="49"/>
  <c r="B277" i="49"/>
  <c r="B276" i="49"/>
  <c r="B271" i="49"/>
  <c r="B270" i="49"/>
  <c r="B269" i="49"/>
  <c r="B268" i="49"/>
  <c r="B279" i="47"/>
  <c r="B278" i="47"/>
  <c r="B277" i="47"/>
  <c r="B276" i="47"/>
  <c r="A22" i="47"/>
  <c r="A21" i="47"/>
  <c r="A20" i="47"/>
  <c r="A19" i="47"/>
  <c r="B271" i="47"/>
  <c r="B270" i="47"/>
  <c r="B269" i="47"/>
  <c r="B268" i="47"/>
  <c r="B295" i="9"/>
  <c r="B294" i="9"/>
  <c r="B293" i="9"/>
  <c r="B292" i="9"/>
  <c r="B291" i="9"/>
  <c r="B290" i="9"/>
  <c r="B289" i="9"/>
  <c r="B288" i="9"/>
  <c r="A30" i="9"/>
  <c r="A29" i="9"/>
  <c r="A28" i="9"/>
  <c r="A27" i="9"/>
  <c r="A26" i="9"/>
  <c r="A25" i="9"/>
  <c r="B283" i="9"/>
  <c r="B282" i="9"/>
  <c r="B281" i="9"/>
  <c r="B280" i="9"/>
  <c r="B279" i="9"/>
  <c r="B278" i="9"/>
  <c r="B277" i="9"/>
  <c r="B276" i="9"/>
  <c r="N26" i="22"/>
  <c r="C31" i="22"/>
  <c r="B10" i="38" l="1"/>
  <c r="B18" i="38" s="1"/>
  <c r="H38" i="22"/>
  <c r="G38" i="22"/>
  <c r="I38" i="22"/>
  <c r="J38" i="22"/>
  <c r="E38" i="22"/>
  <c r="K38" i="22"/>
  <c r="C38" i="22"/>
  <c r="M38" i="22"/>
  <c r="D38" i="22"/>
  <c r="L38" i="22"/>
  <c r="F38" i="22"/>
  <c r="N38" i="22"/>
  <c r="G10" i="38"/>
  <c r="K10" i="38"/>
  <c r="D10" i="38"/>
  <c r="E10" i="38"/>
  <c r="C10" i="38"/>
  <c r="J10" i="38"/>
  <c r="I9" i="38"/>
  <c r="I10" i="38"/>
  <c r="F10" i="38"/>
  <c r="T19" i="42"/>
  <c r="B16" i="58"/>
  <c r="B15" i="58"/>
  <c r="B14" i="58"/>
  <c r="E263" i="49" l="1"/>
  <c r="AG262" i="49"/>
  <c r="AF262" i="49"/>
  <c r="AE262" i="49"/>
  <c r="AD262" i="49"/>
  <c r="S262" i="49"/>
  <c r="Q262" i="49"/>
  <c r="R262" i="49" s="1"/>
  <c r="J262" i="49"/>
  <c r="K262" i="49" s="1"/>
  <c r="L262" i="49" s="1"/>
  <c r="H262" i="49"/>
  <c r="I262" i="49" s="1"/>
  <c r="AG261" i="49"/>
  <c r="AF261" i="49"/>
  <c r="AE261" i="49"/>
  <c r="AD261" i="49"/>
  <c r="S261" i="49"/>
  <c r="Q261" i="49"/>
  <c r="R261" i="49" s="1"/>
  <c r="J261" i="49"/>
  <c r="K261" i="49" s="1"/>
  <c r="L261" i="49" s="1"/>
  <c r="H261" i="49"/>
  <c r="I261" i="49" s="1"/>
  <c r="AG260" i="49"/>
  <c r="AF260" i="49"/>
  <c r="AE260" i="49"/>
  <c r="AD260" i="49"/>
  <c r="S260" i="49"/>
  <c r="Q260" i="49"/>
  <c r="R260" i="49" s="1"/>
  <c r="J260" i="49"/>
  <c r="K260" i="49" s="1"/>
  <c r="L260" i="49" s="1"/>
  <c r="H260" i="49"/>
  <c r="I260" i="49" s="1"/>
  <c r="AG259" i="49"/>
  <c r="AF259" i="49"/>
  <c r="AE259" i="49"/>
  <c r="AD259" i="49"/>
  <c r="S259" i="49"/>
  <c r="Q259" i="49"/>
  <c r="R259" i="49" s="1"/>
  <c r="J259" i="49"/>
  <c r="K259" i="49" s="1"/>
  <c r="L259" i="49" s="1"/>
  <c r="H259" i="49"/>
  <c r="I259" i="49" s="1"/>
  <c r="AG258" i="49"/>
  <c r="AF258" i="49"/>
  <c r="AE258" i="49"/>
  <c r="AD258" i="49"/>
  <c r="S258" i="49"/>
  <c r="Q258" i="49"/>
  <c r="R258" i="49" s="1"/>
  <c r="J258" i="49"/>
  <c r="K258" i="49" s="1"/>
  <c r="L258" i="49" s="1"/>
  <c r="H258" i="49"/>
  <c r="I258" i="49" s="1"/>
  <c r="AG257" i="49"/>
  <c r="AF257" i="49"/>
  <c r="AE257" i="49"/>
  <c r="AD257" i="49"/>
  <c r="S257" i="49"/>
  <c r="Q257" i="49"/>
  <c r="R257" i="49" s="1"/>
  <c r="J257" i="49"/>
  <c r="K257" i="49" s="1"/>
  <c r="L257" i="49" s="1"/>
  <c r="H257" i="49"/>
  <c r="I257" i="49" s="1"/>
  <c r="AG256" i="49"/>
  <c r="AF256" i="49"/>
  <c r="AE256" i="49"/>
  <c r="AD256" i="49"/>
  <c r="S256" i="49"/>
  <c r="Q256" i="49"/>
  <c r="R256" i="49" s="1"/>
  <c r="J256" i="49"/>
  <c r="K256" i="49" s="1"/>
  <c r="L256" i="49" s="1"/>
  <c r="H256" i="49"/>
  <c r="I256" i="49" s="1"/>
  <c r="AG255" i="49"/>
  <c r="AF255" i="49"/>
  <c r="AE255" i="49"/>
  <c r="AD255" i="49"/>
  <c r="S255" i="49"/>
  <c r="Q255" i="49"/>
  <c r="R255" i="49" s="1"/>
  <c r="J255" i="49"/>
  <c r="K255" i="49" s="1"/>
  <c r="L255" i="49" s="1"/>
  <c r="H255" i="49"/>
  <c r="I255" i="49" s="1"/>
  <c r="AG254" i="49"/>
  <c r="AF254" i="49"/>
  <c r="AE254" i="49"/>
  <c r="AD254" i="49"/>
  <c r="S254" i="49"/>
  <c r="Q254" i="49"/>
  <c r="R254" i="49" s="1"/>
  <c r="J254" i="49"/>
  <c r="K254" i="49" s="1"/>
  <c r="L254" i="49" s="1"/>
  <c r="H254" i="49"/>
  <c r="I254" i="49" s="1"/>
  <c r="AG253" i="49"/>
  <c r="AF253" i="49"/>
  <c r="AE253" i="49"/>
  <c r="AD253" i="49"/>
  <c r="S253" i="49"/>
  <c r="Q253" i="49"/>
  <c r="R253" i="49" s="1"/>
  <c r="J253" i="49"/>
  <c r="K253" i="49" s="1"/>
  <c r="L253" i="49" s="1"/>
  <c r="H253" i="49"/>
  <c r="I253" i="49" s="1"/>
  <c r="AG252" i="49"/>
  <c r="AF252" i="49"/>
  <c r="AE252" i="49"/>
  <c r="AD252" i="49"/>
  <c r="S252" i="49"/>
  <c r="Q252" i="49"/>
  <c r="R252" i="49" s="1"/>
  <c r="J252" i="49"/>
  <c r="K252" i="49" s="1"/>
  <c r="L252" i="49" s="1"/>
  <c r="H252" i="49"/>
  <c r="I252" i="49" s="1"/>
  <c r="AG251" i="49"/>
  <c r="AF251" i="49"/>
  <c r="AE251" i="49"/>
  <c r="AD251" i="49"/>
  <c r="S251" i="49"/>
  <c r="Q251" i="49"/>
  <c r="R251" i="49" s="1"/>
  <c r="J251" i="49"/>
  <c r="K251" i="49" s="1"/>
  <c r="L251" i="49" s="1"/>
  <c r="H251" i="49"/>
  <c r="I251" i="49" s="1"/>
  <c r="AG250" i="49"/>
  <c r="AF250" i="49"/>
  <c r="AE250" i="49"/>
  <c r="AD250" i="49"/>
  <c r="S250" i="49"/>
  <c r="Q250" i="49"/>
  <c r="R250" i="49" s="1"/>
  <c r="J250" i="49"/>
  <c r="K250" i="49" s="1"/>
  <c r="L250" i="49" s="1"/>
  <c r="H250" i="49"/>
  <c r="I250" i="49" s="1"/>
  <c r="AG249" i="49"/>
  <c r="AF249" i="49"/>
  <c r="AE249" i="49"/>
  <c r="AD249" i="49"/>
  <c r="S249" i="49"/>
  <c r="Q249" i="49"/>
  <c r="R249" i="49" s="1"/>
  <c r="J249" i="49"/>
  <c r="K249" i="49" s="1"/>
  <c r="L249" i="49" s="1"/>
  <c r="H249" i="49"/>
  <c r="I249" i="49" s="1"/>
  <c r="AG248" i="49"/>
  <c r="AF248" i="49"/>
  <c r="AE248" i="49"/>
  <c r="AD248" i="49"/>
  <c r="S248" i="49"/>
  <c r="Q248" i="49"/>
  <c r="R248" i="49" s="1"/>
  <c r="J248" i="49"/>
  <c r="K248" i="49" s="1"/>
  <c r="L248" i="49" s="1"/>
  <c r="H248" i="49"/>
  <c r="I248" i="49" s="1"/>
  <c r="AG247" i="49"/>
  <c r="AF247" i="49"/>
  <c r="AE247" i="49"/>
  <c r="AD247" i="49"/>
  <c r="S247" i="49"/>
  <c r="Q247" i="49"/>
  <c r="R247" i="49" s="1"/>
  <c r="J247" i="49"/>
  <c r="K247" i="49" s="1"/>
  <c r="L247" i="49" s="1"/>
  <c r="H247" i="49"/>
  <c r="I247" i="49" s="1"/>
  <c r="AG246" i="49"/>
  <c r="AF246" i="49"/>
  <c r="AE246" i="49"/>
  <c r="AD246" i="49"/>
  <c r="S246" i="49"/>
  <c r="Q246" i="49"/>
  <c r="R246" i="49" s="1"/>
  <c r="J246" i="49"/>
  <c r="K246" i="49" s="1"/>
  <c r="L246" i="49" s="1"/>
  <c r="H246" i="49"/>
  <c r="I246" i="49" s="1"/>
  <c r="AG245" i="49"/>
  <c r="AF245" i="49"/>
  <c r="AE245" i="49"/>
  <c r="AD245" i="49"/>
  <c r="S245" i="49"/>
  <c r="Q245" i="49"/>
  <c r="R245" i="49" s="1"/>
  <c r="J245" i="49"/>
  <c r="K245" i="49" s="1"/>
  <c r="L245" i="49" s="1"/>
  <c r="H245" i="49"/>
  <c r="I245" i="49" s="1"/>
  <c r="AG244" i="49"/>
  <c r="AF244" i="49"/>
  <c r="AE244" i="49"/>
  <c r="AD244" i="49"/>
  <c r="S244" i="49"/>
  <c r="Q244" i="49"/>
  <c r="R244" i="49" s="1"/>
  <c r="J244" i="49"/>
  <c r="K244" i="49" s="1"/>
  <c r="L244" i="49" s="1"/>
  <c r="H244" i="49"/>
  <c r="I244" i="49" s="1"/>
  <c r="AG243" i="49"/>
  <c r="AF243" i="49"/>
  <c r="AE243" i="49"/>
  <c r="AD243" i="49"/>
  <c r="S243" i="49"/>
  <c r="Q243" i="49"/>
  <c r="R243" i="49" s="1"/>
  <c r="J243" i="49"/>
  <c r="K243" i="49" s="1"/>
  <c r="L243" i="49" s="1"/>
  <c r="H243" i="49"/>
  <c r="I243" i="49" s="1"/>
  <c r="E239" i="49"/>
  <c r="AG238" i="49"/>
  <c r="AF238" i="49"/>
  <c r="AE238" i="49"/>
  <c r="AD238" i="49"/>
  <c r="S238" i="49"/>
  <c r="Q238" i="49"/>
  <c r="R238" i="49" s="1"/>
  <c r="J238" i="49"/>
  <c r="K238" i="49" s="1"/>
  <c r="L238" i="49" s="1"/>
  <c r="H238" i="49"/>
  <c r="I238" i="49" s="1"/>
  <c r="AG237" i="49"/>
  <c r="AF237" i="49"/>
  <c r="AE237" i="49"/>
  <c r="AD237" i="49"/>
  <c r="S237" i="49"/>
  <c r="Q237" i="49"/>
  <c r="R237" i="49" s="1"/>
  <c r="J237" i="49"/>
  <c r="K237" i="49" s="1"/>
  <c r="L237" i="49" s="1"/>
  <c r="H237" i="49"/>
  <c r="I237" i="49" s="1"/>
  <c r="AG236" i="49"/>
  <c r="AF236" i="49"/>
  <c r="AE236" i="49"/>
  <c r="AD236" i="49"/>
  <c r="S236" i="49"/>
  <c r="Q236" i="49"/>
  <c r="R236" i="49" s="1"/>
  <c r="J236" i="49"/>
  <c r="K236" i="49" s="1"/>
  <c r="L236" i="49" s="1"/>
  <c r="H236" i="49"/>
  <c r="I236" i="49" s="1"/>
  <c r="AG235" i="49"/>
  <c r="AF235" i="49"/>
  <c r="AE235" i="49"/>
  <c r="AD235" i="49"/>
  <c r="S235" i="49"/>
  <c r="Q235" i="49"/>
  <c r="R235" i="49" s="1"/>
  <c r="J235" i="49"/>
  <c r="K235" i="49" s="1"/>
  <c r="L235" i="49" s="1"/>
  <c r="H235" i="49"/>
  <c r="I235" i="49" s="1"/>
  <c r="AG234" i="49"/>
  <c r="AF234" i="49"/>
  <c r="AE234" i="49"/>
  <c r="AD234" i="49"/>
  <c r="S234" i="49"/>
  <c r="Q234" i="49"/>
  <c r="R234" i="49" s="1"/>
  <c r="J234" i="49"/>
  <c r="K234" i="49" s="1"/>
  <c r="L234" i="49" s="1"/>
  <c r="H234" i="49"/>
  <c r="I234" i="49" s="1"/>
  <c r="AG233" i="49"/>
  <c r="AF233" i="49"/>
  <c r="AE233" i="49"/>
  <c r="AD233" i="49"/>
  <c r="S233" i="49"/>
  <c r="Q233" i="49"/>
  <c r="R233" i="49" s="1"/>
  <c r="J233" i="49"/>
  <c r="K233" i="49" s="1"/>
  <c r="L233" i="49" s="1"/>
  <c r="H233" i="49"/>
  <c r="I233" i="49" s="1"/>
  <c r="AG232" i="49"/>
  <c r="AF232" i="49"/>
  <c r="AE232" i="49"/>
  <c r="AD232" i="49"/>
  <c r="S232" i="49"/>
  <c r="Q232" i="49"/>
  <c r="R232" i="49" s="1"/>
  <c r="J232" i="49"/>
  <c r="K232" i="49" s="1"/>
  <c r="L232" i="49" s="1"/>
  <c r="H232" i="49"/>
  <c r="I232" i="49" s="1"/>
  <c r="AG231" i="49"/>
  <c r="AF231" i="49"/>
  <c r="AE231" i="49"/>
  <c r="AD231" i="49"/>
  <c r="S231" i="49"/>
  <c r="Q231" i="49"/>
  <c r="R231" i="49" s="1"/>
  <c r="J231" i="49"/>
  <c r="K231" i="49" s="1"/>
  <c r="L231" i="49" s="1"/>
  <c r="H231" i="49"/>
  <c r="I231" i="49" s="1"/>
  <c r="AG230" i="49"/>
  <c r="AF230" i="49"/>
  <c r="AE230" i="49"/>
  <c r="AD230" i="49"/>
  <c r="S230" i="49"/>
  <c r="Q230" i="49"/>
  <c r="R230" i="49" s="1"/>
  <c r="J230" i="49"/>
  <c r="K230" i="49" s="1"/>
  <c r="L230" i="49" s="1"/>
  <c r="H230" i="49"/>
  <c r="I230" i="49" s="1"/>
  <c r="AG229" i="49"/>
  <c r="AF229" i="49"/>
  <c r="AE229" i="49"/>
  <c r="AD229" i="49"/>
  <c r="S229" i="49"/>
  <c r="Q229" i="49"/>
  <c r="R229" i="49" s="1"/>
  <c r="J229" i="49"/>
  <c r="K229" i="49" s="1"/>
  <c r="L229" i="49" s="1"/>
  <c r="H229" i="49"/>
  <c r="I229" i="49" s="1"/>
  <c r="AG228" i="49"/>
  <c r="AF228" i="49"/>
  <c r="AE228" i="49"/>
  <c r="AD228" i="49"/>
  <c r="S228" i="49"/>
  <c r="Q228" i="49"/>
  <c r="R228" i="49" s="1"/>
  <c r="J228" i="49"/>
  <c r="K228" i="49" s="1"/>
  <c r="L228" i="49" s="1"/>
  <c r="H228" i="49"/>
  <c r="I228" i="49" s="1"/>
  <c r="AG227" i="49"/>
  <c r="AF227" i="49"/>
  <c r="AE227" i="49"/>
  <c r="AD227" i="49"/>
  <c r="S227" i="49"/>
  <c r="Q227" i="49"/>
  <c r="R227" i="49" s="1"/>
  <c r="J227" i="49"/>
  <c r="K227" i="49" s="1"/>
  <c r="L227" i="49" s="1"/>
  <c r="H227" i="49"/>
  <c r="I227" i="49" s="1"/>
  <c r="AG226" i="49"/>
  <c r="AF226" i="49"/>
  <c r="AE226" i="49"/>
  <c r="AD226" i="49"/>
  <c r="S226" i="49"/>
  <c r="Q226" i="49"/>
  <c r="R226" i="49" s="1"/>
  <c r="J226" i="49"/>
  <c r="K226" i="49" s="1"/>
  <c r="L226" i="49" s="1"/>
  <c r="H226" i="49"/>
  <c r="I226" i="49" s="1"/>
  <c r="AG225" i="49"/>
  <c r="AF225" i="49"/>
  <c r="AE225" i="49"/>
  <c r="AD225" i="49"/>
  <c r="S225" i="49"/>
  <c r="Q225" i="49"/>
  <c r="R225" i="49" s="1"/>
  <c r="J225" i="49"/>
  <c r="K225" i="49" s="1"/>
  <c r="L225" i="49" s="1"/>
  <c r="H225" i="49"/>
  <c r="I225" i="49" s="1"/>
  <c r="AG224" i="49"/>
  <c r="AF224" i="49"/>
  <c r="AE224" i="49"/>
  <c r="AD224" i="49"/>
  <c r="S224" i="49"/>
  <c r="Q224" i="49"/>
  <c r="R224" i="49" s="1"/>
  <c r="J224" i="49"/>
  <c r="K224" i="49" s="1"/>
  <c r="L224" i="49" s="1"/>
  <c r="H224" i="49"/>
  <c r="I224" i="49" s="1"/>
  <c r="AG223" i="49"/>
  <c r="AF223" i="49"/>
  <c r="AE223" i="49"/>
  <c r="AD223" i="49"/>
  <c r="S223" i="49"/>
  <c r="Q223" i="49"/>
  <c r="R223" i="49" s="1"/>
  <c r="J223" i="49"/>
  <c r="K223" i="49" s="1"/>
  <c r="L223" i="49" s="1"/>
  <c r="H223" i="49"/>
  <c r="I223" i="49" s="1"/>
  <c r="AG222" i="49"/>
  <c r="AF222" i="49"/>
  <c r="AE222" i="49"/>
  <c r="AD222" i="49"/>
  <c r="S222" i="49"/>
  <c r="Q222" i="49"/>
  <c r="R222" i="49" s="1"/>
  <c r="J222" i="49"/>
  <c r="K222" i="49" s="1"/>
  <c r="L222" i="49" s="1"/>
  <c r="H222" i="49"/>
  <c r="I222" i="49" s="1"/>
  <c r="AG221" i="49"/>
  <c r="AF221" i="49"/>
  <c r="AE221" i="49"/>
  <c r="AD221" i="49"/>
  <c r="S221" i="49"/>
  <c r="Q221" i="49"/>
  <c r="R221" i="49" s="1"/>
  <c r="J221" i="49"/>
  <c r="K221" i="49" s="1"/>
  <c r="L221" i="49" s="1"/>
  <c r="H221" i="49"/>
  <c r="I221" i="49" s="1"/>
  <c r="AG220" i="49"/>
  <c r="AF220" i="49"/>
  <c r="AE220" i="49"/>
  <c r="AD220" i="49"/>
  <c r="S220" i="49"/>
  <c r="Q220" i="49"/>
  <c r="R220" i="49" s="1"/>
  <c r="J220" i="49"/>
  <c r="K220" i="49" s="1"/>
  <c r="L220" i="49" s="1"/>
  <c r="H220" i="49"/>
  <c r="I220" i="49" s="1"/>
  <c r="AG219" i="49"/>
  <c r="AF219" i="49"/>
  <c r="AE219" i="49"/>
  <c r="AD219" i="49"/>
  <c r="S219" i="49"/>
  <c r="Q219" i="49"/>
  <c r="R219" i="49" s="1"/>
  <c r="J219" i="49"/>
  <c r="K219" i="49" s="1"/>
  <c r="L219" i="49" s="1"/>
  <c r="H219" i="49"/>
  <c r="I219" i="49" s="1"/>
  <c r="E215" i="49"/>
  <c r="AG214" i="49"/>
  <c r="AF214" i="49"/>
  <c r="AE214" i="49"/>
  <c r="AD214" i="49"/>
  <c r="S214" i="49"/>
  <c r="Q214" i="49"/>
  <c r="R214" i="49" s="1"/>
  <c r="J214" i="49"/>
  <c r="K214" i="49" s="1"/>
  <c r="L214" i="49" s="1"/>
  <c r="H214" i="49"/>
  <c r="I214" i="49" s="1"/>
  <c r="AG213" i="49"/>
  <c r="AF213" i="49"/>
  <c r="AE213" i="49"/>
  <c r="AD213" i="49"/>
  <c r="S213" i="49"/>
  <c r="Q213" i="49"/>
  <c r="R213" i="49" s="1"/>
  <c r="J213" i="49"/>
  <c r="K213" i="49" s="1"/>
  <c r="L213" i="49" s="1"/>
  <c r="H213" i="49"/>
  <c r="I213" i="49" s="1"/>
  <c r="AG212" i="49"/>
  <c r="AF212" i="49"/>
  <c r="AE212" i="49"/>
  <c r="AD212" i="49"/>
  <c r="S212" i="49"/>
  <c r="Q212" i="49"/>
  <c r="R212" i="49" s="1"/>
  <c r="J212" i="49"/>
  <c r="K212" i="49" s="1"/>
  <c r="L212" i="49" s="1"/>
  <c r="H212" i="49"/>
  <c r="I212" i="49" s="1"/>
  <c r="AG211" i="49"/>
  <c r="AF211" i="49"/>
  <c r="AE211" i="49"/>
  <c r="AD211" i="49"/>
  <c r="S211" i="49"/>
  <c r="Q211" i="49"/>
  <c r="R211" i="49" s="1"/>
  <c r="J211" i="49"/>
  <c r="K211" i="49" s="1"/>
  <c r="L211" i="49" s="1"/>
  <c r="H211" i="49"/>
  <c r="I211" i="49" s="1"/>
  <c r="AG210" i="49"/>
  <c r="AF210" i="49"/>
  <c r="AE210" i="49"/>
  <c r="AD210" i="49"/>
  <c r="S210" i="49"/>
  <c r="Q210" i="49"/>
  <c r="R210" i="49" s="1"/>
  <c r="J210" i="49"/>
  <c r="K210" i="49" s="1"/>
  <c r="L210" i="49" s="1"/>
  <c r="H210" i="49"/>
  <c r="I210" i="49" s="1"/>
  <c r="AG209" i="49"/>
  <c r="AF209" i="49"/>
  <c r="AE209" i="49"/>
  <c r="AD209" i="49"/>
  <c r="S209" i="49"/>
  <c r="Q209" i="49"/>
  <c r="R209" i="49" s="1"/>
  <c r="J209" i="49"/>
  <c r="K209" i="49" s="1"/>
  <c r="L209" i="49" s="1"/>
  <c r="H209" i="49"/>
  <c r="I209" i="49" s="1"/>
  <c r="AG208" i="49"/>
  <c r="AF208" i="49"/>
  <c r="AE208" i="49"/>
  <c r="AD208" i="49"/>
  <c r="S208" i="49"/>
  <c r="Q208" i="49"/>
  <c r="R208" i="49" s="1"/>
  <c r="J208" i="49"/>
  <c r="K208" i="49" s="1"/>
  <c r="L208" i="49" s="1"/>
  <c r="H208" i="49"/>
  <c r="I208" i="49" s="1"/>
  <c r="AG207" i="49"/>
  <c r="AF207" i="49"/>
  <c r="AE207" i="49"/>
  <c r="AD207" i="49"/>
  <c r="S207" i="49"/>
  <c r="Q207" i="49"/>
  <c r="R207" i="49" s="1"/>
  <c r="J207" i="49"/>
  <c r="K207" i="49" s="1"/>
  <c r="L207" i="49" s="1"/>
  <c r="H207" i="49"/>
  <c r="I207" i="49" s="1"/>
  <c r="AG206" i="49"/>
  <c r="AF206" i="49"/>
  <c r="AE206" i="49"/>
  <c r="AD206" i="49"/>
  <c r="S206" i="49"/>
  <c r="Q206" i="49"/>
  <c r="R206" i="49" s="1"/>
  <c r="J206" i="49"/>
  <c r="K206" i="49" s="1"/>
  <c r="L206" i="49" s="1"/>
  <c r="H206" i="49"/>
  <c r="I206" i="49" s="1"/>
  <c r="AG205" i="49"/>
  <c r="AF205" i="49"/>
  <c r="AE205" i="49"/>
  <c r="AD205" i="49"/>
  <c r="S205" i="49"/>
  <c r="Q205" i="49"/>
  <c r="R205" i="49" s="1"/>
  <c r="J205" i="49"/>
  <c r="K205" i="49" s="1"/>
  <c r="L205" i="49" s="1"/>
  <c r="H205" i="49"/>
  <c r="I205" i="49" s="1"/>
  <c r="AG204" i="49"/>
  <c r="AF204" i="49"/>
  <c r="AE204" i="49"/>
  <c r="AD204" i="49"/>
  <c r="S204" i="49"/>
  <c r="Q204" i="49"/>
  <c r="R204" i="49" s="1"/>
  <c r="J204" i="49"/>
  <c r="K204" i="49" s="1"/>
  <c r="L204" i="49" s="1"/>
  <c r="H204" i="49"/>
  <c r="I204" i="49" s="1"/>
  <c r="AG203" i="49"/>
  <c r="AF203" i="49"/>
  <c r="AE203" i="49"/>
  <c r="AD203" i="49"/>
  <c r="S203" i="49"/>
  <c r="Q203" i="49"/>
  <c r="R203" i="49" s="1"/>
  <c r="J203" i="49"/>
  <c r="K203" i="49" s="1"/>
  <c r="L203" i="49" s="1"/>
  <c r="H203" i="49"/>
  <c r="I203" i="49" s="1"/>
  <c r="AG202" i="49"/>
  <c r="AF202" i="49"/>
  <c r="AE202" i="49"/>
  <c r="AD202" i="49"/>
  <c r="S202" i="49"/>
  <c r="Q202" i="49"/>
  <c r="R202" i="49" s="1"/>
  <c r="J202" i="49"/>
  <c r="K202" i="49" s="1"/>
  <c r="L202" i="49" s="1"/>
  <c r="H202" i="49"/>
  <c r="I202" i="49" s="1"/>
  <c r="AG201" i="49"/>
  <c r="AF201" i="49"/>
  <c r="AE201" i="49"/>
  <c r="AD201" i="49"/>
  <c r="S201" i="49"/>
  <c r="Q201" i="49"/>
  <c r="R201" i="49" s="1"/>
  <c r="J201" i="49"/>
  <c r="K201" i="49" s="1"/>
  <c r="L201" i="49" s="1"/>
  <c r="H201" i="49"/>
  <c r="I201" i="49" s="1"/>
  <c r="AG200" i="49"/>
  <c r="AF200" i="49"/>
  <c r="AE200" i="49"/>
  <c r="AD200" i="49"/>
  <c r="S200" i="49"/>
  <c r="Q200" i="49"/>
  <c r="R200" i="49" s="1"/>
  <c r="J200" i="49"/>
  <c r="K200" i="49" s="1"/>
  <c r="L200" i="49" s="1"/>
  <c r="H200" i="49"/>
  <c r="I200" i="49" s="1"/>
  <c r="AG199" i="49"/>
  <c r="AF199" i="49"/>
  <c r="AE199" i="49"/>
  <c r="AD199" i="49"/>
  <c r="S199" i="49"/>
  <c r="Q199" i="49"/>
  <c r="R199" i="49" s="1"/>
  <c r="J199" i="49"/>
  <c r="K199" i="49" s="1"/>
  <c r="L199" i="49" s="1"/>
  <c r="H199" i="49"/>
  <c r="I199" i="49" s="1"/>
  <c r="AG198" i="49"/>
  <c r="AF198" i="49"/>
  <c r="AE198" i="49"/>
  <c r="AD198" i="49"/>
  <c r="S198" i="49"/>
  <c r="Q198" i="49"/>
  <c r="R198" i="49" s="1"/>
  <c r="J198" i="49"/>
  <c r="K198" i="49" s="1"/>
  <c r="L198" i="49" s="1"/>
  <c r="H198" i="49"/>
  <c r="I198" i="49" s="1"/>
  <c r="AG197" i="49"/>
  <c r="AF197" i="49"/>
  <c r="AE197" i="49"/>
  <c r="AD197" i="49"/>
  <c r="S197" i="49"/>
  <c r="Q197" i="49"/>
  <c r="R197" i="49" s="1"/>
  <c r="J197" i="49"/>
  <c r="K197" i="49" s="1"/>
  <c r="L197" i="49" s="1"/>
  <c r="H197" i="49"/>
  <c r="I197" i="49" s="1"/>
  <c r="AG196" i="49"/>
  <c r="AF196" i="49"/>
  <c r="AE196" i="49"/>
  <c r="AD196" i="49"/>
  <c r="S196" i="49"/>
  <c r="Q196" i="49"/>
  <c r="R196" i="49" s="1"/>
  <c r="J196" i="49"/>
  <c r="K196" i="49" s="1"/>
  <c r="L196" i="49" s="1"/>
  <c r="H196" i="49"/>
  <c r="I196" i="49" s="1"/>
  <c r="AG195" i="49"/>
  <c r="AF195" i="49"/>
  <c r="AE195" i="49"/>
  <c r="AD195" i="49"/>
  <c r="S195" i="49"/>
  <c r="Q195" i="49"/>
  <c r="R195" i="49" s="1"/>
  <c r="J195" i="49"/>
  <c r="K195" i="49" s="1"/>
  <c r="L195" i="49" s="1"/>
  <c r="H195" i="49"/>
  <c r="I195" i="49" s="1"/>
  <c r="E191" i="49"/>
  <c r="AG190" i="49"/>
  <c r="AF190" i="49"/>
  <c r="AE190" i="49"/>
  <c r="AD190" i="49"/>
  <c r="S190" i="49"/>
  <c r="Q190" i="49"/>
  <c r="R190" i="49" s="1"/>
  <c r="J190" i="49"/>
  <c r="K190" i="49" s="1"/>
  <c r="L190" i="49" s="1"/>
  <c r="H190" i="49"/>
  <c r="I190" i="49" s="1"/>
  <c r="AG189" i="49"/>
  <c r="AF189" i="49"/>
  <c r="AE189" i="49"/>
  <c r="AD189" i="49"/>
  <c r="S189" i="49"/>
  <c r="Q189" i="49"/>
  <c r="R189" i="49" s="1"/>
  <c r="J189" i="49"/>
  <c r="K189" i="49" s="1"/>
  <c r="L189" i="49" s="1"/>
  <c r="H189" i="49"/>
  <c r="I189" i="49" s="1"/>
  <c r="AG188" i="49"/>
  <c r="AF188" i="49"/>
  <c r="AE188" i="49"/>
  <c r="AD188" i="49"/>
  <c r="S188" i="49"/>
  <c r="Q188" i="49"/>
  <c r="R188" i="49" s="1"/>
  <c r="J188" i="49"/>
  <c r="K188" i="49" s="1"/>
  <c r="L188" i="49" s="1"/>
  <c r="H188" i="49"/>
  <c r="I188" i="49" s="1"/>
  <c r="AG187" i="49"/>
  <c r="AF187" i="49"/>
  <c r="AE187" i="49"/>
  <c r="AD187" i="49"/>
  <c r="S187" i="49"/>
  <c r="Q187" i="49"/>
  <c r="R187" i="49" s="1"/>
  <c r="J187" i="49"/>
  <c r="K187" i="49" s="1"/>
  <c r="L187" i="49" s="1"/>
  <c r="H187" i="49"/>
  <c r="I187" i="49" s="1"/>
  <c r="AG186" i="49"/>
  <c r="AF186" i="49"/>
  <c r="AE186" i="49"/>
  <c r="AD186" i="49"/>
  <c r="S186" i="49"/>
  <c r="Q186" i="49"/>
  <c r="R186" i="49" s="1"/>
  <c r="J186" i="49"/>
  <c r="K186" i="49" s="1"/>
  <c r="L186" i="49" s="1"/>
  <c r="H186" i="49"/>
  <c r="I186" i="49" s="1"/>
  <c r="AG185" i="49"/>
  <c r="AF185" i="49"/>
  <c r="AE185" i="49"/>
  <c r="AD185" i="49"/>
  <c r="S185" i="49"/>
  <c r="Q185" i="49"/>
  <c r="R185" i="49" s="1"/>
  <c r="J185" i="49"/>
  <c r="K185" i="49" s="1"/>
  <c r="L185" i="49" s="1"/>
  <c r="H185" i="49"/>
  <c r="I185" i="49" s="1"/>
  <c r="AG184" i="49"/>
  <c r="AF184" i="49"/>
  <c r="AE184" i="49"/>
  <c r="AD184" i="49"/>
  <c r="S184" i="49"/>
  <c r="Q184" i="49"/>
  <c r="R184" i="49" s="1"/>
  <c r="J184" i="49"/>
  <c r="K184" i="49" s="1"/>
  <c r="L184" i="49" s="1"/>
  <c r="H184" i="49"/>
  <c r="I184" i="49" s="1"/>
  <c r="AG183" i="49"/>
  <c r="AF183" i="49"/>
  <c r="AE183" i="49"/>
  <c r="AD183" i="49"/>
  <c r="S183" i="49"/>
  <c r="Q183" i="49"/>
  <c r="R183" i="49" s="1"/>
  <c r="J183" i="49"/>
  <c r="K183" i="49" s="1"/>
  <c r="L183" i="49" s="1"/>
  <c r="H183" i="49"/>
  <c r="I183" i="49" s="1"/>
  <c r="AG182" i="49"/>
  <c r="AF182" i="49"/>
  <c r="AE182" i="49"/>
  <c r="AD182" i="49"/>
  <c r="S182" i="49"/>
  <c r="Q182" i="49"/>
  <c r="R182" i="49" s="1"/>
  <c r="J182" i="49"/>
  <c r="K182" i="49" s="1"/>
  <c r="L182" i="49" s="1"/>
  <c r="H182" i="49"/>
  <c r="I182" i="49" s="1"/>
  <c r="AG181" i="49"/>
  <c r="AF181" i="49"/>
  <c r="AE181" i="49"/>
  <c r="AD181" i="49"/>
  <c r="S181" i="49"/>
  <c r="Q181" i="49"/>
  <c r="R181" i="49" s="1"/>
  <c r="J181" i="49"/>
  <c r="K181" i="49" s="1"/>
  <c r="L181" i="49" s="1"/>
  <c r="H181" i="49"/>
  <c r="I181" i="49" s="1"/>
  <c r="AG180" i="49"/>
  <c r="AF180" i="49"/>
  <c r="AE180" i="49"/>
  <c r="AD180" i="49"/>
  <c r="S180" i="49"/>
  <c r="Q180" i="49"/>
  <c r="R180" i="49" s="1"/>
  <c r="J180" i="49"/>
  <c r="K180" i="49" s="1"/>
  <c r="L180" i="49" s="1"/>
  <c r="H180" i="49"/>
  <c r="I180" i="49" s="1"/>
  <c r="AG179" i="49"/>
  <c r="AF179" i="49"/>
  <c r="AE179" i="49"/>
  <c r="AD179" i="49"/>
  <c r="S179" i="49"/>
  <c r="Q179" i="49"/>
  <c r="R179" i="49" s="1"/>
  <c r="J179" i="49"/>
  <c r="K179" i="49" s="1"/>
  <c r="L179" i="49" s="1"/>
  <c r="H179" i="49"/>
  <c r="I179" i="49" s="1"/>
  <c r="AG178" i="49"/>
  <c r="AF178" i="49"/>
  <c r="AE178" i="49"/>
  <c r="AD178" i="49"/>
  <c r="S178" i="49"/>
  <c r="Q178" i="49"/>
  <c r="R178" i="49" s="1"/>
  <c r="J178" i="49"/>
  <c r="K178" i="49" s="1"/>
  <c r="L178" i="49" s="1"/>
  <c r="H178" i="49"/>
  <c r="I178" i="49" s="1"/>
  <c r="AG177" i="49"/>
  <c r="AF177" i="49"/>
  <c r="AE177" i="49"/>
  <c r="AD177" i="49"/>
  <c r="S177" i="49"/>
  <c r="Q177" i="49"/>
  <c r="R177" i="49" s="1"/>
  <c r="J177" i="49"/>
  <c r="K177" i="49" s="1"/>
  <c r="L177" i="49" s="1"/>
  <c r="H177" i="49"/>
  <c r="I177" i="49" s="1"/>
  <c r="AG176" i="49"/>
  <c r="AF176" i="49"/>
  <c r="AE176" i="49"/>
  <c r="AD176" i="49"/>
  <c r="S176" i="49"/>
  <c r="Q176" i="49"/>
  <c r="R176" i="49" s="1"/>
  <c r="J176" i="49"/>
  <c r="K176" i="49" s="1"/>
  <c r="L176" i="49" s="1"/>
  <c r="H176" i="49"/>
  <c r="I176" i="49" s="1"/>
  <c r="AG175" i="49"/>
  <c r="AF175" i="49"/>
  <c r="AE175" i="49"/>
  <c r="AD175" i="49"/>
  <c r="S175" i="49"/>
  <c r="Q175" i="49"/>
  <c r="R175" i="49" s="1"/>
  <c r="J175" i="49"/>
  <c r="K175" i="49" s="1"/>
  <c r="L175" i="49" s="1"/>
  <c r="H175" i="49"/>
  <c r="I175" i="49" s="1"/>
  <c r="AG174" i="49"/>
  <c r="AF174" i="49"/>
  <c r="AE174" i="49"/>
  <c r="AD174" i="49"/>
  <c r="S174" i="49"/>
  <c r="Q174" i="49"/>
  <c r="R174" i="49" s="1"/>
  <c r="J174" i="49"/>
  <c r="K174" i="49" s="1"/>
  <c r="L174" i="49" s="1"/>
  <c r="H174" i="49"/>
  <c r="I174" i="49" s="1"/>
  <c r="AG173" i="49"/>
  <c r="AF173" i="49"/>
  <c r="AE173" i="49"/>
  <c r="AD173" i="49"/>
  <c r="S173" i="49"/>
  <c r="Q173" i="49"/>
  <c r="R173" i="49" s="1"/>
  <c r="J173" i="49"/>
  <c r="K173" i="49" s="1"/>
  <c r="L173" i="49" s="1"/>
  <c r="H173" i="49"/>
  <c r="I173" i="49" s="1"/>
  <c r="AG172" i="49"/>
  <c r="AF172" i="49"/>
  <c r="AE172" i="49"/>
  <c r="AD172" i="49"/>
  <c r="S172" i="49"/>
  <c r="Q172" i="49"/>
  <c r="R172" i="49" s="1"/>
  <c r="J172" i="49"/>
  <c r="K172" i="49" s="1"/>
  <c r="L172" i="49" s="1"/>
  <c r="H172" i="49"/>
  <c r="I172" i="49" s="1"/>
  <c r="AG171" i="49"/>
  <c r="AF171" i="49"/>
  <c r="AE171" i="49"/>
  <c r="AD171" i="49"/>
  <c r="S171" i="49"/>
  <c r="Q171" i="49"/>
  <c r="R171" i="49" s="1"/>
  <c r="J171" i="49"/>
  <c r="K171" i="49" s="1"/>
  <c r="L171" i="49" s="1"/>
  <c r="H171" i="49"/>
  <c r="I171" i="49" s="1"/>
  <c r="E167" i="49"/>
  <c r="AG166" i="49"/>
  <c r="AF166" i="49"/>
  <c r="AE166" i="49"/>
  <c r="AD166" i="49"/>
  <c r="S166" i="49"/>
  <c r="Q166" i="49"/>
  <c r="R166" i="49" s="1"/>
  <c r="J166" i="49"/>
  <c r="K166" i="49" s="1"/>
  <c r="L166" i="49" s="1"/>
  <c r="H166" i="49"/>
  <c r="I166" i="49" s="1"/>
  <c r="AG165" i="49"/>
  <c r="AF165" i="49"/>
  <c r="AE165" i="49"/>
  <c r="AD165" i="49"/>
  <c r="S165" i="49"/>
  <c r="Q165" i="49"/>
  <c r="R165" i="49" s="1"/>
  <c r="J165" i="49"/>
  <c r="K165" i="49" s="1"/>
  <c r="L165" i="49" s="1"/>
  <c r="H165" i="49"/>
  <c r="I165" i="49" s="1"/>
  <c r="AG164" i="49"/>
  <c r="AF164" i="49"/>
  <c r="AE164" i="49"/>
  <c r="AD164" i="49"/>
  <c r="S164" i="49"/>
  <c r="Q164" i="49"/>
  <c r="R164" i="49" s="1"/>
  <c r="J164" i="49"/>
  <c r="K164" i="49" s="1"/>
  <c r="L164" i="49" s="1"/>
  <c r="H164" i="49"/>
  <c r="I164" i="49" s="1"/>
  <c r="AG163" i="49"/>
  <c r="AF163" i="49"/>
  <c r="AE163" i="49"/>
  <c r="AD163" i="49"/>
  <c r="S163" i="49"/>
  <c r="Q163" i="49"/>
  <c r="R163" i="49" s="1"/>
  <c r="J163" i="49"/>
  <c r="K163" i="49" s="1"/>
  <c r="L163" i="49" s="1"/>
  <c r="H163" i="49"/>
  <c r="I163" i="49" s="1"/>
  <c r="AG162" i="49"/>
  <c r="AF162" i="49"/>
  <c r="AE162" i="49"/>
  <c r="AD162" i="49"/>
  <c r="S162" i="49"/>
  <c r="Q162" i="49"/>
  <c r="R162" i="49" s="1"/>
  <c r="J162" i="49"/>
  <c r="K162" i="49" s="1"/>
  <c r="L162" i="49" s="1"/>
  <c r="H162" i="49"/>
  <c r="I162" i="49" s="1"/>
  <c r="AG161" i="49"/>
  <c r="AF161" i="49"/>
  <c r="AE161" i="49"/>
  <c r="AD161" i="49"/>
  <c r="S161" i="49"/>
  <c r="Q161" i="49"/>
  <c r="R161" i="49" s="1"/>
  <c r="J161" i="49"/>
  <c r="K161" i="49" s="1"/>
  <c r="L161" i="49" s="1"/>
  <c r="H161" i="49"/>
  <c r="I161" i="49" s="1"/>
  <c r="AG160" i="49"/>
  <c r="AF160" i="49"/>
  <c r="AE160" i="49"/>
  <c r="AD160" i="49"/>
  <c r="S160" i="49"/>
  <c r="Q160" i="49"/>
  <c r="R160" i="49" s="1"/>
  <c r="J160" i="49"/>
  <c r="K160" i="49" s="1"/>
  <c r="L160" i="49" s="1"/>
  <c r="H160" i="49"/>
  <c r="I160" i="49" s="1"/>
  <c r="AG159" i="49"/>
  <c r="AF159" i="49"/>
  <c r="AE159" i="49"/>
  <c r="AD159" i="49"/>
  <c r="S159" i="49"/>
  <c r="Q159" i="49"/>
  <c r="R159" i="49" s="1"/>
  <c r="J159" i="49"/>
  <c r="K159" i="49" s="1"/>
  <c r="L159" i="49" s="1"/>
  <c r="H159" i="49"/>
  <c r="I159" i="49" s="1"/>
  <c r="AG158" i="49"/>
  <c r="AF158" i="49"/>
  <c r="AE158" i="49"/>
  <c r="AD158" i="49"/>
  <c r="S158" i="49"/>
  <c r="Q158" i="49"/>
  <c r="R158" i="49" s="1"/>
  <c r="J158" i="49"/>
  <c r="K158" i="49" s="1"/>
  <c r="L158" i="49" s="1"/>
  <c r="H158" i="49"/>
  <c r="I158" i="49" s="1"/>
  <c r="AG157" i="49"/>
  <c r="AF157" i="49"/>
  <c r="AE157" i="49"/>
  <c r="AD157" i="49"/>
  <c r="S157" i="49"/>
  <c r="Q157" i="49"/>
  <c r="R157" i="49" s="1"/>
  <c r="J157" i="49"/>
  <c r="K157" i="49" s="1"/>
  <c r="L157" i="49" s="1"/>
  <c r="H157" i="49"/>
  <c r="I157" i="49" s="1"/>
  <c r="AG156" i="49"/>
  <c r="AF156" i="49"/>
  <c r="AE156" i="49"/>
  <c r="AD156" i="49"/>
  <c r="S156" i="49"/>
  <c r="Q156" i="49"/>
  <c r="R156" i="49" s="1"/>
  <c r="J156" i="49"/>
  <c r="K156" i="49" s="1"/>
  <c r="L156" i="49" s="1"/>
  <c r="H156" i="49"/>
  <c r="I156" i="49" s="1"/>
  <c r="AG155" i="49"/>
  <c r="AF155" i="49"/>
  <c r="AE155" i="49"/>
  <c r="AD155" i="49"/>
  <c r="S155" i="49"/>
  <c r="Q155" i="49"/>
  <c r="R155" i="49" s="1"/>
  <c r="J155" i="49"/>
  <c r="K155" i="49" s="1"/>
  <c r="L155" i="49" s="1"/>
  <c r="H155" i="49"/>
  <c r="I155" i="49" s="1"/>
  <c r="AG154" i="49"/>
  <c r="AF154" i="49"/>
  <c r="AE154" i="49"/>
  <c r="AD154" i="49"/>
  <c r="S154" i="49"/>
  <c r="Q154" i="49"/>
  <c r="R154" i="49" s="1"/>
  <c r="J154" i="49"/>
  <c r="K154" i="49" s="1"/>
  <c r="L154" i="49" s="1"/>
  <c r="H154" i="49"/>
  <c r="I154" i="49" s="1"/>
  <c r="AG153" i="49"/>
  <c r="AF153" i="49"/>
  <c r="AE153" i="49"/>
  <c r="AD153" i="49"/>
  <c r="S153" i="49"/>
  <c r="Q153" i="49"/>
  <c r="R153" i="49" s="1"/>
  <c r="J153" i="49"/>
  <c r="K153" i="49" s="1"/>
  <c r="L153" i="49" s="1"/>
  <c r="H153" i="49"/>
  <c r="I153" i="49" s="1"/>
  <c r="AG152" i="49"/>
  <c r="AF152" i="49"/>
  <c r="AE152" i="49"/>
  <c r="AD152" i="49"/>
  <c r="S152" i="49"/>
  <c r="Q152" i="49"/>
  <c r="R152" i="49" s="1"/>
  <c r="J152" i="49"/>
  <c r="K152" i="49" s="1"/>
  <c r="L152" i="49" s="1"/>
  <c r="H152" i="49"/>
  <c r="I152" i="49" s="1"/>
  <c r="AG151" i="49"/>
  <c r="AF151" i="49"/>
  <c r="AE151" i="49"/>
  <c r="AD151" i="49"/>
  <c r="S151" i="49"/>
  <c r="Q151" i="49"/>
  <c r="R151" i="49" s="1"/>
  <c r="J151" i="49"/>
  <c r="K151" i="49" s="1"/>
  <c r="L151" i="49" s="1"/>
  <c r="H151" i="49"/>
  <c r="I151" i="49" s="1"/>
  <c r="AG150" i="49"/>
  <c r="AF150" i="49"/>
  <c r="AE150" i="49"/>
  <c r="AD150" i="49"/>
  <c r="S150" i="49"/>
  <c r="Q150" i="49"/>
  <c r="R150" i="49" s="1"/>
  <c r="J150" i="49"/>
  <c r="K150" i="49" s="1"/>
  <c r="L150" i="49" s="1"/>
  <c r="H150" i="49"/>
  <c r="I150" i="49" s="1"/>
  <c r="AG149" i="49"/>
  <c r="AF149" i="49"/>
  <c r="AE149" i="49"/>
  <c r="AD149" i="49"/>
  <c r="S149" i="49"/>
  <c r="Q149" i="49"/>
  <c r="R149" i="49" s="1"/>
  <c r="J149" i="49"/>
  <c r="K149" i="49" s="1"/>
  <c r="L149" i="49" s="1"/>
  <c r="H149" i="49"/>
  <c r="I149" i="49" s="1"/>
  <c r="AG148" i="49"/>
  <c r="AF148" i="49"/>
  <c r="AE148" i="49"/>
  <c r="AD148" i="49"/>
  <c r="S148" i="49"/>
  <c r="Q148" i="49"/>
  <c r="R148" i="49" s="1"/>
  <c r="J148" i="49"/>
  <c r="K148" i="49" s="1"/>
  <c r="L148" i="49" s="1"/>
  <c r="H148" i="49"/>
  <c r="I148" i="49" s="1"/>
  <c r="AG147" i="49"/>
  <c r="AF147" i="49"/>
  <c r="AE147" i="49"/>
  <c r="AD147" i="49"/>
  <c r="S147" i="49"/>
  <c r="Q147" i="49"/>
  <c r="R147" i="49" s="1"/>
  <c r="J147" i="49"/>
  <c r="K147" i="49" s="1"/>
  <c r="L147" i="49" s="1"/>
  <c r="H147" i="49"/>
  <c r="I147" i="49" s="1"/>
  <c r="E143" i="49"/>
  <c r="AG142" i="49"/>
  <c r="AF142" i="49"/>
  <c r="AE142" i="49"/>
  <c r="AD142" i="49"/>
  <c r="S142" i="49"/>
  <c r="Q142" i="49"/>
  <c r="R142" i="49" s="1"/>
  <c r="J142" i="49"/>
  <c r="K142" i="49" s="1"/>
  <c r="L142" i="49" s="1"/>
  <c r="H142" i="49"/>
  <c r="I142" i="49" s="1"/>
  <c r="AG141" i="49"/>
  <c r="AF141" i="49"/>
  <c r="AE141" i="49"/>
  <c r="AD141" i="49"/>
  <c r="S141" i="49"/>
  <c r="Q141" i="49"/>
  <c r="R141" i="49" s="1"/>
  <c r="J141" i="49"/>
  <c r="K141" i="49" s="1"/>
  <c r="L141" i="49" s="1"/>
  <c r="H141" i="49"/>
  <c r="I141" i="49" s="1"/>
  <c r="AG140" i="49"/>
  <c r="AF140" i="49"/>
  <c r="AE140" i="49"/>
  <c r="AD140" i="49"/>
  <c r="S140" i="49"/>
  <c r="Q140" i="49"/>
  <c r="R140" i="49" s="1"/>
  <c r="J140" i="49"/>
  <c r="K140" i="49" s="1"/>
  <c r="L140" i="49" s="1"/>
  <c r="H140" i="49"/>
  <c r="I140" i="49" s="1"/>
  <c r="AG139" i="49"/>
  <c r="AF139" i="49"/>
  <c r="AE139" i="49"/>
  <c r="AD139" i="49"/>
  <c r="S139" i="49"/>
  <c r="Q139" i="49"/>
  <c r="R139" i="49" s="1"/>
  <c r="J139" i="49"/>
  <c r="K139" i="49" s="1"/>
  <c r="L139" i="49" s="1"/>
  <c r="H139" i="49"/>
  <c r="I139" i="49" s="1"/>
  <c r="AG138" i="49"/>
  <c r="AF138" i="49"/>
  <c r="AE138" i="49"/>
  <c r="AD138" i="49"/>
  <c r="S138" i="49"/>
  <c r="Q138" i="49"/>
  <c r="R138" i="49" s="1"/>
  <c r="J138" i="49"/>
  <c r="K138" i="49" s="1"/>
  <c r="L138" i="49" s="1"/>
  <c r="H138" i="49"/>
  <c r="I138" i="49" s="1"/>
  <c r="AG137" i="49"/>
  <c r="AF137" i="49"/>
  <c r="AE137" i="49"/>
  <c r="AD137" i="49"/>
  <c r="S137" i="49"/>
  <c r="Q137" i="49"/>
  <c r="R137" i="49" s="1"/>
  <c r="J137" i="49"/>
  <c r="K137" i="49" s="1"/>
  <c r="L137" i="49" s="1"/>
  <c r="H137" i="49"/>
  <c r="I137" i="49" s="1"/>
  <c r="AG136" i="49"/>
  <c r="AF136" i="49"/>
  <c r="AE136" i="49"/>
  <c r="AD136" i="49"/>
  <c r="S136" i="49"/>
  <c r="Q136" i="49"/>
  <c r="R136" i="49" s="1"/>
  <c r="J136" i="49"/>
  <c r="K136" i="49" s="1"/>
  <c r="L136" i="49" s="1"/>
  <c r="H136" i="49"/>
  <c r="I136" i="49" s="1"/>
  <c r="AG135" i="49"/>
  <c r="AF135" i="49"/>
  <c r="AE135" i="49"/>
  <c r="AD135" i="49"/>
  <c r="S135" i="49"/>
  <c r="Q135" i="49"/>
  <c r="R135" i="49" s="1"/>
  <c r="J135" i="49"/>
  <c r="K135" i="49" s="1"/>
  <c r="L135" i="49" s="1"/>
  <c r="H135" i="49"/>
  <c r="I135" i="49" s="1"/>
  <c r="AG134" i="49"/>
  <c r="AF134" i="49"/>
  <c r="AE134" i="49"/>
  <c r="AD134" i="49"/>
  <c r="S134" i="49"/>
  <c r="Q134" i="49"/>
  <c r="R134" i="49" s="1"/>
  <c r="J134" i="49"/>
  <c r="K134" i="49" s="1"/>
  <c r="L134" i="49" s="1"/>
  <c r="H134" i="49"/>
  <c r="I134" i="49" s="1"/>
  <c r="AG133" i="49"/>
  <c r="AF133" i="49"/>
  <c r="AE133" i="49"/>
  <c r="AD133" i="49"/>
  <c r="S133" i="49"/>
  <c r="Q133" i="49"/>
  <c r="R133" i="49" s="1"/>
  <c r="J133" i="49"/>
  <c r="K133" i="49" s="1"/>
  <c r="L133" i="49" s="1"/>
  <c r="H133" i="49"/>
  <c r="I133" i="49" s="1"/>
  <c r="AG132" i="49"/>
  <c r="AF132" i="49"/>
  <c r="AE132" i="49"/>
  <c r="AD132" i="49"/>
  <c r="S132" i="49"/>
  <c r="Q132" i="49"/>
  <c r="R132" i="49" s="1"/>
  <c r="J132" i="49"/>
  <c r="K132" i="49" s="1"/>
  <c r="L132" i="49" s="1"/>
  <c r="H132" i="49"/>
  <c r="I132" i="49" s="1"/>
  <c r="AG131" i="49"/>
  <c r="AF131" i="49"/>
  <c r="AE131" i="49"/>
  <c r="AD131" i="49"/>
  <c r="S131" i="49"/>
  <c r="Q131" i="49"/>
  <c r="R131" i="49" s="1"/>
  <c r="J131" i="49"/>
  <c r="K131" i="49" s="1"/>
  <c r="L131" i="49" s="1"/>
  <c r="H131" i="49"/>
  <c r="I131" i="49" s="1"/>
  <c r="AG130" i="49"/>
  <c r="AF130" i="49"/>
  <c r="AE130" i="49"/>
  <c r="AD130" i="49"/>
  <c r="S130" i="49"/>
  <c r="Q130" i="49"/>
  <c r="R130" i="49" s="1"/>
  <c r="J130" i="49"/>
  <c r="K130" i="49" s="1"/>
  <c r="L130" i="49" s="1"/>
  <c r="H130" i="49"/>
  <c r="I130" i="49" s="1"/>
  <c r="AG129" i="49"/>
  <c r="AF129" i="49"/>
  <c r="AE129" i="49"/>
  <c r="AD129" i="49"/>
  <c r="S129" i="49"/>
  <c r="Q129" i="49"/>
  <c r="R129" i="49" s="1"/>
  <c r="J129" i="49"/>
  <c r="K129" i="49" s="1"/>
  <c r="L129" i="49" s="1"/>
  <c r="H129" i="49"/>
  <c r="I129" i="49" s="1"/>
  <c r="AG128" i="49"/>
  <c r="AF128" i="49"/>
  <c r="AE128" i="49"/>
  <c r="AD128" i="49"/>
  <c r="S128" i="49"/>
  <c r="Q128" i="49"/>
  <c r="R128" i="49" s="1"/>
  <c r="J128" i="49"/>
  <c r="K128" i="49" s="1"/>
  <c r="L128" i="49" s="1"/>
  <c r="H128" i="49"/>
  <c r="I128" i="49" s="1"/>
  <c r="AG127" i="49"/>
  <c r="AF127" i="49"/>
  <c r="AE127" i="49"/>
  <c r="AD127" i="49"/>
  <c r="S127" i="49"/>
  <c r="Q127" i="49"/>
  <c r="R127" i="49" s="1"/>
  <c r="J127" i="49"/>
  <c r="K127" i="49" s="1"/>
  <c r="L127" i="49" s="1"/>
  <c r="H127" i="49"/>
  <c r="I127" i="49" s="1"/>
  <c r="AG126" i="49"/>
  <c r="AF126" i="49"/>
  <c r="AE126" i="49"/>
  <c r="AD126" i="49"/>
  <c r="S126" i="49"/>
  <c r="Q126" i="49"/>
  <c r="R126" i="49" s="1"/>
  <c r="J126" i="49"/>
  <c r="K126" i="49" s="1"/>
  <c r="L126" i="49" s="1"/>
  <c r="H126" i="49"/>
  <c r="I126" i="49" s="1"/>
  <c r="AG125" i="49"/>
  <c r="AF125" i="49"/>
  <c r="AE125" i="49"/>
  <c r="AD125" i="49"/>
  <c r="S125" i="49"/>
  <c r="Q125" i="49"/>
  <c r="R125" i="49" s="1"/>
  <c r="J125" i="49"/>
  <c r="K125" i="49" s="1"/>
  <c r="L125" i="49" s="1"/>
  <c r="H125" i="49"/>
  <c r="I125" i="49" s="1"/>
  <c r="AG124" i="49"/>
  <c r="AF124" i="49"/>
  <c r="AE124" i="49"/>
  <c r="AD124" i="49"/>
  <c r="S124" i="49"/>
  <c r="Q124" i="49"/>
  <c r="R124" i="49" s="1"/>
  <c r="J124" i="49"/>
  <c r="K124" i="49" s="1"/>
  <c r="L124" i="49" s="1"/>
  <c r="H124" i="49"/>
  <c r="I124" i="49" s="1"/>
  <c r="AG123" i="49"/>
  <c r="AF123" i="49"/>
  <c r="AE123" i="49"/>
  <c r="AD123" i="49"/>
  <c r="S123" i="49"/>
  <c r="Q123" i="49"/>
  <c r="R123" i="49" s="1"/>
  <c r="J123" i="49"/>
  <c r="K123" i="49" s="1"/>
  <c r="L123" i="49" s="1"/>
  <c r="H123" i="49"/>
  <c r="I123" i="49" s="1"/>
  <c r="E119" i="49"/>
  <c r="AG118" i="49"/>
  <c r="AF118" i="49"/>
  <c r="AE118" i="49"/>
  <c r="AD118" i="49"/>
  <c r="S118" i="49"/>
  <c r="Q118" i="49"/>
  <c r="R118" i="49" s="1"/>
  <c r="J118" i="49"/>
  <c r="K118" i="49" s="1"/>
  <c r="L118" i="49" s="1"/>
  <c r="H118" i="49"/>
  <c r="I118" i="49" s="1"/>
  <c r="AG117" i="49"/>
  <c r="AF117" i="49"/>
  <c r="AE117" i="49"/>
  <c r="AD117" i="49"/>
  <c r="S117" i="49"/>
  <c r="Q117" i="49"/>
  <c r="R117" i="49" s="1"/>
  <c r="J117" i="49"/>
  <c r="K117" i="49" s="1"/>
  <c r="L117" i="49" s="1"/>
  <c r="H117" i="49"/>
  <c r="I117" i="49" s="1"/>
  <c r="AG116" i="49"/>
  <c r="AF116" i="49"/>
  <c r="AE116" i="49"/>
  <c r="AD116" i="49"/>
  <c r="S116" i="49"/>
  <c r="Q116" i="49"/>
  <c r="R116" i="49" s="1"/>
  <c r="J116" i="49"/>
  <c r="K116" i="49" s="1"/>
  <c r="L116" i="49" s="1"/>
  <c r="H116" i="49"/>
  <c r="I116" i="49" s="1"/>
  <c r="AG115" i="49"/>
  <c r="AF115" i="49"/>
  <c r="AE115" i="49"/>
  <c r="AD115" i="49"/>
  <c r="S115" i="49"/>
  <c r="Q115" i="49"/>
  <c r="R115" i="49" s="1"/>
  <c r="J115" i="49"/>
  <c r="K115" i="49" s="1"/>
  <c r="L115" i="49" s="1"/>
  <c r="H115" i="49"/>
  <c r="I115" i="49" s="1"/>
  <c r="AG114" i="49"/>
  <c r="AF114" i="49"/>
  <c r="AE114" i="49"/>
  <c r="AD114" i="49"/>
  <c r="S114" i="49"/>
  <c r="Q114" i="49"/>
  <c r="R114" i="49" s="1"/>
  <c r="J114" i="49"/>
  <c r="K114" i="49" s="1"/>
  <c r="L114" i="49" s="1"/>
  <c r="H114" i="49"/>
  <c r="I114" i="49" s="1"/>
  <c r="AG113" i="49"/>
  <c r="AF113" i="49"/>
  <c r="AE113" i="49"/>
  <c r="AD113" i="49"/>
  <c r="S113" i="49"/>
  <c r="Q113" i="49"/>
  <c r="R113" i="49" s="1"/>
  <c r="J113" i="49"/>
  <c r="K113" i="49" s="1"/>
  <c r="L113" i="49" s="1"/>
  <c r="H113" i="49"/>
  <c r="I113" i="49" s="1"/>
  <c r="AG112" i="49"/>
  <c r="AF112" i="49"/>
  <c r="AE112" i="49"/>
  <c r="AD112" i="49"/>
  <c r="S112" i="49"/>
  <c r="Q112" i="49"/>
  <c r="R112" i="49" s="1"/>
  <c r="J112" i="49"/>
  <c r="K112" i="49" s="1"/>
  <c r="L112" i="49" s="1"/>
  <c r="H112" i="49"/>
  <c r="I112" i="49" s="1"/>
  <c r="AG111" i="49"/>
  <c r="AF111" i="49"/>
  <c r="AE111" i="49"/>
  <c r="AD111" i="49"/>
  <c r="S111" i="49"/>
  <c r="Q111" i="49"/>
  <c r="R111" i="49" s="1"/>
  <c r="J111" i="49"/>
  <c r="K111" i="49" s="1"/>
  <c r="L111" i="49" s="1"/>
  <c r="H111" i="49"/>
  <c r="I111" i="49" s="1"/>
  <c r="AG110" i="49"/>
  <c r="AF110" i="49"/>
  <c r="AE110" i="49"/>
  <c r="AD110" i="49"/>
  <c r="S110" i="49"/>
  <c r="Q110" i="49"/>
  <c r="R110" i="49" s="1"/>
  <c r="J110" i="49"/>
  <c r="K110" i="49" s="1"/>
  <c r="L110" i="49" s="1"/>
  <c r="H110" i="49"/>
  <c r="I110" i="49" s="1"/>
  <c r="AG109" i="49"/>
  <c r="AF109" i="49"/>
  <c r="AE109" i="49"/>
  <c r="AD109" i="49"/>
  <c r="S109" i="49"/>
  <c r="Q109" i="49"/>
  <c r="R109" i="49" s="1"/>
  <c r="J109" i="49"/>
  <c r="K109" i="49" s="1"/>
  <c r="L109" i="49" s="1"/>
  <c r="H109" i="49"/>
  <c r="I109" i="49" s="1"/>
  <c r="AG108" i="49"/>
  <c r="AF108" i="49"/>
  <c r="AE108" i="49"/>
  <c r="AD108" i="49"/>
  <c r="S108" i="49"/>
  <c r="Q108" i="49"/>
  <c r="R108" i="49" s="1"/>
  <c r="J108" i="49"/>
  <c r="K108" i="49" s="1"/>
  <c r="L108" i="49" s="1"/>
  <c r="H108" i="49"/>
  <c r="I108" i="49" s="1"/>
  <c r="AG107" i="49"/>
  <c r="AF107" i="49"/>
  <c r="AE107" i="49"/>
  <c r="AD107" i="49"/>
  <c r="S107" i="49"/>
  <c r="Q107" i="49"/>
  <c r="R107" i="49" s="1"/>
  <c r="J107" i="49"/>
  <c r="K107" i="49" s="1"/>
  <c r="L107" i="49" s="1"/>
  <c r="H107" i="49"/>
  <c r="I107" i="49" s="1"/>
  <c r="AG106" i="49"/>
  <c r="AF106" i="49"/>
  <c r="AE106" i="49"/>
  <c r="AD106" i="49"/>
  <c r="S106" i="49"/>
  <c r="Q106" i="49"/>
  <c r="R106" i="49" s="1"/>
  <c r="J106" i="49"/>
  <c r="K106" i="49" s="1"/>
  <c r="L106" i="49" s="1"/>
  <c r="H106" i="49"/>
  <c r="I106" i="49" s="1"/>
  <c r="AG105" i="49"/>
  <c r="AF105" i="49"/>
  <c r="AE105" i="49"/>
  <c r="AD105" i="49"/>
  <c r="S105" i="49"/>
  <c r="Q105" i="49"/>
  <c r="R105" i="49" s="1"/>
  <c r="J105" i="49"/>
  <c r="K105" i="49" s="1"/>
  <c r="L105" i="49" s="1"/>
  <c r="H105" i="49"/>
  <c r="I105" i="49" s="1"/>
  <c r="AG104" i="49"/>
  <c r="AF104" i="49"/>
  <c r="AE104" i="49"/>
  <c r="AD104" i="49"/>
  <c r="S104" i="49"/>
  <c r="Q104" i="49"/>
  <c r="R104" i="49" s="1"/>
  <c r="J104" i="49"/>
  <c r="K104" i="49" s="1"/>
  <c r="L104" i="49" s="1"/>
  <c r="H104" i="49"/>
  <c r="I104" i="49" s="1"/>
  <c r="AG103" i="49"/>
  <c r="AF103" i="49"/>
  <c r="AE103" i="49"/>
  <c r="AD103" i="49"/>
  <c r="S103" i="49"/>
  <c r="Q103" i="49"/>
  <c r="R103" i="49" s="1"/>
  <c r="J103" i="49"/>
  <c r="K103" i="49" s="1"/>
  <c r="L103" i="49" s="1"/>
  <c r="H103" i="49"/>
  <c r="I103" i="49" s="1"/>
  <c r="AG102" i="49"/>
  <c r="AF102" i="49"/>
  <c r="AE102" i="49"/>
  <c r="AD102" i="49"/>
  <c r="S102" i="49"/>
  <c r="Q102" i="49"/>
  <c r="R102" i="49" s="1"/>
  <c r="J102" i="49"/>
  <c r="K102" i="49" s="1"/>
  <c r="L102" i="49" s="1"/>
  <c r="H102" i="49"/>
  <c r="I102" i="49" s="1"/>
  <c r="AG101" i="49"/>
  <c r="AF101" i="49"/>
  <c r="AE101" i="49"/>
  <c r="AD101" i="49"/>
  <c r="S101" i="49"/>
  <c r="Q101" i="49"/>
  <c r="R101" i="49" s="1"/>
  <c r="J101" i="49"/>
  <c r="K101" i="49" s="1"/>
  <c r="L101" i="49" s="1"/>
  <c r="H101" i="49"/>
  <c r="I101" i="49" s="1"/>
  <c r="AG100" i="49"/>
  <c r="AF100" i="49"/>
  <c r="AE100" i="49"/>
  <c r="AD100" i="49"/>
  <c r="S100" i="49"/>
  <c r="Q100" i="49"/>
  <c r="R100" i="49" s="1"/>
  <c r="J100" i="49"/>
  <c r="K100" i="49" s="1"/>
  <c r="L100" i="49" s="1"/>
  <c r="H100" i="49"/>
  <c r="I100" i="49" s="1"/>
  <c r="AG99" i="49"/>
  <c r="AF99" i="49"/>
  <c r="AE99" i="49"/>
  <c r="AD99" i="49"/>
  <c r="S99" i="49"/>
  <c r="Q99" i="49"/>
  <c r="R99" i="49" s="1"/>
  <c r="J99" i="49"/>
  <c r="K99" i="49" s="1"/>
  <c r="L99" i="49" s="1"/>
  <c r="H99" i="49"/>
  <c r="I99" i="49" s="1"/>
  <c r="E95" i="49"/>
  <c r="AG94" i="49"/>
  <c r="AF94" i="49"/>
  <c r="AE94" i="49"/>
  <c r="AD94" i="49"/>
  <c r="S94" i="49"/>
  <c r="Q94" i="49"/>
  <c r="R94" i="49" s="1"/>
  <c r="J94" i="49"/>
  <c r="K94" i="49" s="1"/>
  <c r="L94" i="49" s="1"/>
  <c r="H94" i="49"/>
  <c r="I94" i="49" s="1"/>
  <c r="AG93" i="49"/>
  <c r="AF93" i="49"/>
  <c r="AE93" i="49"/>
  <c r="AD93" i="49"/>
  <c r="S93" i="49"/>
  <c r="Q93" i="49"/>
  <c r="R93" i="49" s="1"/>
  <c r="J93" i="49"/>
  <c r="K93" i="49" s="1"/>
  <c r="L93" i="49" s="1"/>
  <c r="H93" i="49"/>
  <c r="I93" i="49" s="1"/>
  <c r="AG92" i="49"/>
  <c r="AF92" i="49"/>
  <c r="AE92" i="49"/>
  <c r="AD92" i="49"/>
  <c r="S92" i="49"/>
  <c r="Q92" i="49"/>
  <c r="R92" i="49" s="1"/>
  <c r="J92" i="49"/>
  <c r="K92" i="49" s="1"/>
  <c r="L92" i="49" s="1"/>
  <c r="H92" i="49"/>
  <c r="I92" i="49" s="1"/>
  <c r="AG91" i="49"/>
  <c r="AF91" i="49"/>
  <c r="AE91" i="49"/>
  <c r="AD91" i="49"/>
  <c r="S91" i="49"/>
  <c r="Q91" i="49"/>
  <c r="R91" i="49" s="1"/>
  <c r="J91" i="49"/>
  <c r="K91" i="49" s="1"/>
  <c r="L91" i="49" s="1"/>
  <c r="H91" i="49"/>
  <c r="I91" i="49" s="1"/>
  <c r="AG90" i="49"/>
  <c r="AF90" i="49"/>
  <c r="AE90" i="49"/>
  <c r="AD90" i="49"/>
  <c r="S90" i="49"/>
  <c r="Q90" i="49"/>
  <c r="R90" i="49" s="1"/>
  <c r="J90" i="49"/>
  <c r="K90" i="49" s="1"/>
  <c r="L90" i="49" s="1"/>
  <c r="H90" i="49"/>
  <c r="I90" i="49" s="1"/>
  <c r="AG89" i="49"/>
  <c r="AF89" i="49"/>
  <c r="AE89" i="49"/>
  <c r="AD89" i="49"/>
  <c r="S89" i="49"/>
  <c r="Q89" i="49"/>
  <c r="R89" i="49" s="1"/>
  <c r="J89" i="49"/>
  <c r="K89" i="49" s="1"/>
  <c r="L89" i="49" s="1"/>
  <c r="H89" i="49"/>
  <c r="I89" i="49" s="1"/>
  <c r="AG88" i="49"/>
  <c r="AF88" i="49"/>
  <c r="AE88" i="49"/>
  <c r="AD88" i="49"/>
  <c r="S88" i="49"/>
  <c r="Q88" i="49"/>
  <c r="R88" i="49" s="1"/>
  <c r="J88" i="49"/>
  <c r="K88" i="49" s="1"/>
  <c r="L88" i="49" s="1"/>
  <c r="H88" i="49"/>
  <c r="I88" i="49" s="1"/>
  <c r="AG87" i="49"/>
  <c r="AF87" i="49"/>
  <c r="AE87" i="49"/>
  <c r="AD87" i="49"/>
  <c r="S87" i="49"/>
  <c r="Q87" i="49"/>
  <c r="R87" i="49" s="1"/>
  <c r="J87" i="49"/>
  <c r="K87" i="49" s="1"/>
  <c r="L87" i="49" s="1"/>
  <c r="H87" i="49"/>
  <c r="I87" i="49" s="1"/>
  <c r="AG86" i="49"/>
  <c r="AF86" i="49"/>
  <c r="AE86" i="49"/>
  <c r="AD86" i="49"/>
  <c r="S86" i="49"/>
  <c r="Q86" i="49"/>
  <c r="R86" i="49" s="1"/>
  <c r="J86" i="49"/>
  <c r="K86" i="49" s="1"/>
  <c r="L86" i="49" s="1"/>
  <c r="H86" i="49"/>
  <c r="I86" i="49" s="1"/>
  <c r="AG85" i="49"/>
  <c r="AF85" i="49"/>
  <c r="AE85" i="49"/>
  <c r="AD85" i="49"/>
  <c r="S85" i="49"/>
  <c r="Q85" i="49"/>
  <c r="R85" i="49" s="1"/>
  <c r="J85" i="49"/>
  <c r="K85" i="49" s="1"/>
  <c r="L85" i="49" s="1"/>
  <c r="H85" i="49"/>
  <c r="I85" i="49" s="1"/>
  <c r="AG84" i="49"/>
  <c r="AF84" i="49"/>
  <c r="AE84" i="49"/>
  <c r="AD84" i="49"/>
  <c r="S84" i="49"/>
  <c r="Q84" i="49"/>
  <c r="R84" i="49" s="1"/>
  <c r="J84" i="49"/>
  <c r="K84" i="49" s="1"/>
  <c r="L84" i="49" s="1"/>
  <c r="H84" i="49"/>
  <c r="I84" i="49" s="1"/>
  <c r="AG83" i="49"/>
  <c r="AF83" i="49"/>
  <c r="AE83" i="49"/>
  <c r="AD83" i="49"/>
  <c r="S83" i="49"/>
  <c r="Q83" i="49"/>
  <c r="R83" i="49" s="1"/>
  <c r="J83" i="49"/>
  <c r="K83" i="49" s="1"/>
  <c r="L83" i="49" s="1"/>
  <c r="H83" i="49"/>
  <c r="I83" i="49" s="1"/>
  <c r="AG82" i="49"/>
  <c r="AF82" i="49"/>
  <c r="AE82" i="49"/>
  <c r="AD82" i="49"/>
  <c r="S82" i="49"/>
  <c r="Q82" i="49"/>
  <c r="R82" i="49" s="1"/>
  <c r="J82" i="49"/>
  <c r="K82" i="49" s="1"/>
  <c r="L82" i="49" s="1"/>
  <c r="H82" i="49"/>
  <c r="I82" i="49" s="1"/>
  <c r="AG81" i="49"/>
  <c r="AF81" i="49"/>
  <c r="AE81" i="49"/>
  <c r="AD81" i="49"/>
  <c r="S81" i="49"/>
  <c r="Q81" i="49"/>
  <c r="R81" i="49" s="1"/>
  <c r="J81" i="49"/>
  <c r="K81" i="49" s="1"/>
  <c r="L81" i="49" s="1"/>
  <c r="H81" i="49"/>
  <c r="I81" i="49" s="1"/>
  <c r="AG80" i="49"/>
  <c r="AF80" i="49"/>
  <c r="AE80" i="49"/>
  <c r="AD80" i="49"/>
  <c r="S80" i="49"/>
  <c r="Q80" i="49"/>
  <c r="R80" i="49" s="1"/>
  <c r="J80" i="49"/>
  <c r="K80" i="49" s="1"/>
  <c r="L80" i="49" s="1"/>
  <c r="H80" i="49"/>
  <c r="I80" i="49" s="1"/>
  <c r="AG79" i="49"/>
  <c r="AF79" i="49"/>
  <c r="AE79" i="49"/>
  <c r="AD79" i="49"/>
  <c r="S79" i="49"/>
  <c r="Q79" i="49"/>
  <c r="R79" i="49" s="1"/>
  <c r="J79" i="49"/>
  <c r="K79" i="49" s="1"/>
  <c r="L79" i="49" s="1"/>
  <c r="H79" i="49"/>
  <c r="I79" i="49" s="1"/>
  <c r="AG78" i="49"/>
  <c r="AF78" i="49"/>
  <c r="AE78" i="49"/>
  <c r="AD78" i="49"/>
  <c r="S78" i="49"/>
  <c r="Q78" i="49"/>
  <c r="R78" i="49" s="1"/>
  <c r="J78" i="49"/>
  <c r="K78" i="49" s="1"/>
  <c r="L78" i="49" s="1"/>
  <c r="H78" i="49"/>
  <c r="I78" i="49" s="1"/>
  <c r="AG77" i="49"/>
  <c r="AF77" i="49"/>
  <c r="AE77" i="49"/>
  <c r="AD77" i="49"/>
  <c r="S77" i="49"/>
  <c r="Q77" i="49"/>
  <c r="R77" i="49" s="1"/>
  <c r="J77" i="49"/>
  <c r="K77" i="49" s="1"/>
  <c r="L77" i="49" s="1"/>
  <c r="H77" i="49"/>
  <c r="I77" i="49" s="1"/>
  <c r="AG76" i="49"/>
  <c r="AF76" i="49"/>
  <c r="AE76" i="49"/>
  <c r="AD76" i="49"/>
  <c r="S76" i="49"/>
  <c r="Q76" i="49"/>
  <c r="R76" i="49" s="1"/>
  <c r="J76" i="49"/>
  <c r="K76" i="49" s="1"/>
  <c r="L76" i="49" s="1"/>
  <c r="H76" i="49"/>
  <c r="I76" i="49" s="1"/>
  <c r="AG75" i="49"/>
  <c r="AF75" i="49"/>
  <c r="AE75" i="49"/>
  <c r="AD75" i="49"/>
  <c r="S75" i="49"/>
  <c r="Q75" i="49"/>
  <c r="R75" i="49" s="1"/>
  <c r="J75" i="49"/>
  <c r="K75" i="49" s="1"/>
  <c r="L75" i="49" s="1"/>
  <c r="H75" i="49"/>
  <c r="I75" i="49" s="1"/>
  <c r="E71" i="49"/>
  <c r="AG70" i="49"/>
  <c r="AF70" i="49"/>
  <c r="AE70" i="49"/>
  <c r="AD70" i="49"/>
  <c r="S70" i="49"/>
  <c r="Q70" i="49"/>
  <c r="R70" i="49" s="1"/>
  <c r="J70" i="49"/>
  <c r="K70" i="49" s="1"/>
  <c r="L70" i="49" s="1"/>
  <c r="H70" i="49"/>
  <c r="I70" i="49" s="1"/>
  <c r="AG69" i="49"/>
  <c r="AF69" i="49"/>
  <c r="AE69" i="49"/>
  <c r="AD69" i="49"/>
  <c r="S69" i="49"/>
  <c r="Q69" i="49"/>
  <c r="R69" i="49" s="1"/>
  <c r="J69" i="49"/>
  <c r="K69" i="49" s="1"/>
  <c r="L69" i="49" s="1"/>
  <c r="H69" i="49"/>
  <c r="I69" i="49" s="1"/>
  <c r="AG68" i="49"/>
  <c r="AF68" i="49"/>
  <c r="AE68" i="49"/>
  <c r="AD68" i="49"/>
  <c r="S68" i="49"/>
  <c r="Q68" i="49"/>
  <c r="R68" i="49" s="1"/>
  <c r="J68" i="49"/>
  <c r="K68" i="49" s="1"/>
  <c r="L68" i="49" s="1"/>
  <c r="H68" i="49"/>
  <c r="I68" i="49" s="1"/>
  <c r="AG67" i="49"/>
  <c r="AF67" i="49"/>
  <c r="AE67" i="49"/>
  <c r="AD67" i="49"/>
  <c r="S67" i="49"/>
  <c r="Q67" i="49"/>
  <c r="R67" i="49" s="1"/>
  <c r="J67" i="49"/>
  <c r="K67" i="49" s="1"/>
  <c r="L67" i="49" s="1"/>
  <c r="H67" i="49"/>
  <c r="I67" i="49" s="1"/>
  <c r="AG66" i="49"/>
  <c r="AF66" i="49"/>
  <c r="AE66" i="49"/>
  <c r="AD66" i="49"/>
  <c r="S66" i="49"/>
  <c r="Q66" i="49"/>
  <c r="R66" i="49" s="1"/>
  <c r="J66" i="49"/>
  <c r="K66" i="49" s="1"/>
  <c r="L66" i="49" s="1"/>
  <c r="H66" i="49"/>
  <c r="I66" i="49" s="1"/>
  <c r="AG65" i="49"/>
  <c r="AF65" i="49"/>
  <c r="AE65" i="49"/>
  <c r="AD65" i="49"/>
  <c r="S65" i="49"/>
  <c r="Q65" i="49"/>
  <c r="R65" i="49" s="1"/>
  <c r="J65" i="49"/>
  <c r="K65" i="49" s="1"/>
  <c r="L65" i="49" s="1"/>
  <c r="H65" i="49"/>
  <c r="I65" i="49" s="1"/>
  <c r="AG64" i="49"/>
  <c r="AF64" i="49"/>
  <c r="AE64" i="49"/>
  <c r="AD64" i="49"/>
  <c r="S64" i="49"/>
  <c r="Q64" i="49"/>
  <c r="R64" i="49" s="1"/>
  <c r="J64" i="49"/>
  <c r="K64" i="49" s="1"/>
  <c r="L64" i="49" s="1"/>
  <c r="H64" i="49"/>
  <c r="I64" i="49" s="1"/>
  <c r="AG63" i="49"/>
  <c r="AF63" i="49"/>
  <c r="AE63" i="49"/>
  <c r="AD63" i="49"/>
  <c r="S63" i="49"/>
  <c r="Q63" i="49"/>
  <c r="R63" i="49" s="1"/>
  <c r="J63" i="49"/>
  <c r="K63" i="49" s="1"/>
  <c r="L63" i="49" s="1"/>
  <c r="H63" i="49"/>
  <c r="I63" i="49" s="1"/>
  <c r="AG62" i="49"/>
  <c r="AF62" i="49"/>
  <c r="AE62" i="49"/>
  <c r="AD62" i="49"/>
  <c r="S62" i="49"/>
  <c r="Q62" i="49"/>
  <c r="R62" i="49" s="1"/>
  <c r="J62" i="49"/>
  <c r="K62" i="49" s="1"/>
  <c r="L62" i="49" s="1"/>
  <c r="H62" i="49"/>
  <c r="I62" i="49" s="1"/>
  <c r="AG61" i="49"/>
  <c r="AF61" i="49"/>
  <c r="AE61" i="49"/>
  <c r="AD61" i="49"/>
  <c r="S61" i="49"/>
  <c r="Q61" i="49"/>
  <c r="R61" i="49" s="1"/>
  <c r="J61" i="49"/>
  <c r="K61" i="49" s="1"/>
  <c r="L61" i="49" s="1"/>
  <c r="H61" i="49"/>
  <c r="I61" i="49" s="1"/>
  <c r="AG60" i="49"/>
  <c r="AF60" i="49"/>
  <c r="AE60" i="49"/>
  <c r="AD60" i="49"/>
  <c r="S60" i="49"/>
  <c r="Q60" i="49"/>
  <c r="R60" i="49" s="1"/>
  <c r="J60" i="49"/>
  <c r="K60" i="49" s="1"/>
  <c r="L60" i="49" s="1"/>
  <c r="H60" i="49"/>
  <c r="I60" i="49" s="1"/>
  <c r="AG59" i="49"/>
  <c r="AF59" i="49"/>
  <c r="AE59" i="49"/>
  <c r="AD59" i="49"/>
  <c r="S59" i="49"/>
  <c r="Q59" i="49"/>
  <c r="R59" i="49" s="1"/>
  <c r="J59" i="49"/>
  <c r="K59" i="49" s="1"/>
  <c r="L59" i="49" s="1"/>
  <c r="H59" i="49"/>
  <c r="I59" i="49" s="1"/>
  <c r="AG58" i="49"/>
  <c r="AF58" i="49"/>
  <c r="AE58" i="49"/>
  <c r="AD58" i="49"/>
  <c r="S58" i="49"/>
  <c r="Q58" i="49"/>
  <c r="R58" i="49" s="1"/>
  <c r="J58" i="49"/>
  <c r="K58" i="49" s="1"/>
  <c r="L58" i="49" s="1"/>
  <c r="H58" i="49"/>
  <c r="I58" i="49" s="1"/>
  <c r="AG57" i="49"/>
  <c r="AF57" i="49"/>
  <c r="AE57" i="49"/>
  <c r="AD57" i="49"/>
  <c r="S57" i="49"/>
  <c r="Q57" i="49"/>
  <c r="R57" i="49" s="1"/>
  <c r="J57" i="49"/>
  <c r="K57" i="49" s="1"/>
  <c r="L57" i="49" s="1"/>
  <c r="H57" i="49"/>
  <c r="I57" i="49" s="1"/>
  <c r="AG56" i="49"/>
  <c r="AF56" i="49"/>
  <c r="AE56" i="49"/>
  <c r="AD56" i="49"/>
  <c r="S56" i="49"/>
  <c r="Q56" i="49"/>
  <c r="R56" i="49" s="1"/>
  <c r="J56" i="49"/>
  <c r="K56" i="49" s="1"/>
  <c r="L56" i="49" s="1"/>
  <c r="H56" i="49"/>
  <c r="I56" i="49" s="1"/>
  <c r="AG55" i="49"/>
  <c r="AF55" i="49"/>
  <c r="AE55" i="49"/>
  <c r="AD55" i="49"/>
  <c r="S55" i="49"/>
  <c r="Q55" i="49"/>
  <c r="R55" i="49" s="1"/>
  <c r="J55" i="49"/>
  <c r="K55" i="49" s="1"/>
  <c r="L55" i="49" s="1"/>
  <c r="H55" i="49"/>
  <c r="I55" i="49" s="1"/>
  <c r="AG54" i="49"/>
  <c r="AF54" i="49"/>
  <c r="AE54" i="49"/>
  <c r="AD54" i="49"/>
  <c r="S54" i="49"/>
  <c r="Q54" i="49"/>
  <c r="R54" i="49" s="1"/>
  <c r="J54" i="49"/>
  <c r="K54" i="49" s="1"/>
  <c r="L54" i="49" s="1"/>
  <c r="H54" i="49"/>
  <c r="I54" i="49" s="1"/>
  <c r="AG53" i="49"/>
  <c r="AF53" i="49"/>
  <c r="AE53" i="49"/>
  <c r="AD53" i="49"/>
  <c r="S53" i="49"/>
  <c r="Q53" i="49"/>
  <c r="R53" i="49" s="1"/>
  <c r="J53" i="49"/>
  <c r="K53" i="49" s="1"/>
  <c r="L53" i="49" s="1"/>
  <c r="H53" i="49"/>
  <c r="I53" i="49" s="1"/>
  <c r="AG52" i="49"/>
  <c r="AF52" i="49"/>
  <c r="AE52" i="49"/>
  <c r="AD52" i="49"/>
  <c r="S52" i="49"/>
  <c r="Q52" i="49"/>
  <c r="R52" i="49" s="1"/>
  <c r="J52" i="49"/>
  <c r="K52" i="49" s="1"/>
  <c r="L52" i="49" s="1"/>
  <c r="H52" i="49"/>
  <c r="I52" i="49" s="1"/>
  <c r="AG51" i="49"/>
  <c r="AF51" i="49"/>
  <c r="AE51" i="49"/>
  <c r="AD51" i="49"/>
  <c r="S51" i="49"/>
  <c r="Q51" i="49"/>
  <c r="R51" i="49" s="1"/>
  <c r="J51" i="49"/>
  <c r="K51" i="49" s="1"/>
  <c r="L51" i="49" s="1"/>
  <c r="H51" i="49"/>
  <c r="I51" i="49" s="1"/>
  <c r="E47" i="49"/>
  <c r="AG46" i="49"/>
  <c r="AF46" i="49"/>
  <c r="AE46" i="49"/>
  <c r="AD46" i="49"/>
  <c r="S46" i="49"/>
  <c r="Q46" i="49"/>
  <c r="R46" i="49" s="1"/>
  <c r="J46" i="49"/>
  <c r="K46" i="49" s="1"/>
  <c r="L46" i="49" s="1"/>
  <c r="H46" i="49"/>
  <c r="I46" i="49" s="1"/>
  <c r="AG45" i="49"/>
  <c r="AF45" i="49"/>
  <c r="AE45" i="49"/>
  <c r="AD45" i="49"/>
  <c r="S45" i="49"/>
  <c r="Q45" i="49"/>
  <c r="R45" i="49" s="1"/>
  <c r="J45" i="49"/>
  <c r="K45" i="49" s="1"/>
  <c r="L45" i="49" s="1"/>
  <c r="H45" i="49"/>
  <c r="I45" i="49" s="1"/>
  <c r="AG44" i="49"/>
  <c r="AF44" i="49"/>
  <c r="AE44" i="49"/>
  <c r="AD44" i="49"/>
  <c r="S44" i="49"/>
  <c r="Q44" i="49"/>
  <c r="R44" i="49" s="1"/>
  <c r="J44" i="49"/>
  <c r="K44" i="49" s="1"/>
  <c r="L44" i="49" s="1"/>
  <c r="H44" i="49"/>
  <c r="I44" i="49" s="1"/>
  <c r="AG43" i="49"/>
  <c r="AF43" i="49"/>
  <c r="AE43" i="49"/>
  <c r="AD43" i="49"/>
  <c r="S43" i="49"/>
  <c r="Q43" i="49"/>
  <c r="R43" i="49" s="1"/>
  <c r="J43" i="49"/>
  <c r="K43" i="49" s="1"/>
  <c r="L43" i="49" s="1"/>
  <c r="H43" i="49"/>
  <c r="I43" i="49" s="1"/>
  <c r="AG42" i="49"/>
  <c r="AF42" i="49"/>
  <c r="AE42" i="49"/>
  <c r="AD42" i="49"/>
  <c r="S42" i="49"/>
  <c r="Q42" i="49"/>
  <c r="R42" i="49" s="1"/>
  <c r="J42" i="49"/>
  <c r="K42" i="49" s="1"/>
  <c r="L42" i="49" s="1"/>
  <c r="H42" i="49"/>
  <c r="I42" i="49" s="1"/>
  <c r="AG41" i="49"/>
  <c r="AF41" i="49"/>
  <c r="AE41" i="49"/>
  <c r="AD41" i="49"/>
  <c r="S41" i="49"/>
  <c r="Q41" i="49"/>
  <c r="R41" i="49" s="1"/>
  <c r="J41" i="49"/>
  <c r="K41" i="49" s="1"/>
  <c r="L41" i="49" s="1"/>
  <c r="H41" i="49"/>
  <c r="I41" i="49" s="1"/>
  <c r="AG40" i="49"/>
  <c r="AF40" i="49"/>
  <c r="AE40" i="49"/>
  <c r="AD40" i="49"/>
  <c r="S40" i="49"/>
  <c r="Q40" i="49"/>
  <c r="R40" i="49" s="1"/>
  <c r="J40" i="49"/>
  <c r="K40" i="49" s="1"/>
  <c r="L40" i="49" s="1"/>
  <c r="H40" i="49"/>
  <c r="I40" i="49" s="1"/>
  <c r="AG39" i="49"/>
  <c r="AF39" i="49"/>
  <c r="AE39" i="49"/>
  <c r="AD39" i="49"/>
  <c r="S39" i="49"/>
  <c r="Q39" i="49"/>
  <c r="R39" i="49" s="1"/>
  <c r="J39" i="49"/>
  <c r="K39" i="49" s="1"/>
  <c r="L39" i="49" s="1"/>
  <c r="H39" i="49"/>
  <c r="I39" i="49" s="1"/>
  <c r="AG38" i="49"/>
  <c r="AF38" i="49"/>
  <c r="AE38" i="49"/>
  <c r="AD38" i="49"/>
  <c r="S38" i="49"/>
  <c r="Q38" i="49"/>
  <c r="R38" i="49" s="1"/>
  <c r="J38" i="49"/>
  <c r="K38" i="49" s="1"/>
  <c r="L38" i="49" s="1"/>
  <c r="H38" i="49"/>
  <c r="I38" i="49" s="1"/>
  <c r="AG37" i="49"/>
  <c r="AF37" i="49"/>
  <c r="AE37" i="49"/>
  <c r="AD37" i="49"/>
  <c r="S37" i="49"/>
  <c r="Q37" i="49"/>
  <c r="R37" i="49" s="1"/>
  <c r="J37" i="49"/>
  <c r="K37" i="49" s="1"/>
  <c r="L37" i="49" s="1"/>
  <c r="H37" i="49"/>
  <c r="I37" i="49" s="1"/>
  <c r="AG36" i="49"/>
  <c r="AF36" i="49"/>
  <c r="AE36" i="49"/>
  <c r="AD36" i="49"/>
  <c r="S36" i="49"/>
  <c r="Q36" i="49"/>
  <c r="R36" i="49" s="1"/>
  <c r="J36" i="49"/>
  <c r="K36" i="49" s="1"/>
  <c r="L36" i="49" s="1"/>
  <c r="H36" i="49"/>
  <c r="I36" i="49" s="1"/>
  <c r="AG35" i="49"/>
  <c r="AF35" i="49"/>
  <c r="AE35" i="49"/>
  <c r="AD35" i="49"/>
  <c r="S35" i="49"/>
  <c r="Q35" i="49"/>
  <c r="R35" i="49" s="1"/>
  <c r="J35" i="49"/>
  <c r="K35" i="49" s="1"/>
  <c r="L35" i="49" s="1"/>
  <c r="H35" i="49"/>
  <c r="I35" i="49" s="1"/>
  <c r="AG34" i="49"/>
  <c r="AF34" i="49"/>
  <c r="AE34" i="49"/>
  <c r="AD34" i="49"/>
  <c r="S34" i="49"/>
  <c r="Q34" i="49"/>
  <c r="R34" i="49" s="1"/>
  <c r="J34" i="49"/>
  <c r="K34" i="49" s="1"/>
  <c r="L34" i="49" s="1"/>
  <c r="H34" i="49"/>
  <c r="I34" i="49" s="1"/>
  <c r="AG33" i="49"/>
  <c r="AF33" i="49"/>
  <c r="AE33" i="49"/>
  <c r="AD33" i="49"/>
  <c r="S33" i="49"/>
  <c r="Q33" i="49"/>
  <c r="R33" i="49" s="1"/>
  <c r="J33" i="49"/>
  <c r="K33" i="49" s="1"/>
  <c r="L33" i="49" s="1"/>
  <c r="H33" i="49"/>
  <c r="I33" i="49" s="1"/>
  <c r="AG32" i="49"/>
  <c r="AF32" i="49"/>
  <c r="AE32" i="49"/>
  <c r="AD32" i="49"/>
  <c r="S32" i="49"/>
  <c r="Q32" i="49"/>
  <c r="R32" i="49" s="1"/>
  <c r="J32" i="49"/>
  <c r="K32" i="49" s="1"/>
  <c r="L32" i="49" s="1"/>
  <c r="H32" i="49"/>
  <c r="I32" i="49" s="1"/>
  <c r="AG31" i="49"/>
  <c r="AF31" i="49"/>
  <c r="AE31" i="49"/>
  <c r="AD31" i="49"/>
  <c r="S31" i="49"/>
  <c r="Q31" i="49"/>
  <c r="R31" i="49" s="1"/>
  <c r="J31" i="49"/>
  <c r="K31" i="49" s="1"/>
  <c r="L31" i="49" s="1"/>
  <c r="H31" i="49"/>
  <c r="I31" i="49" s="1"/>
  <c r="AG30" i="49"/>
  <c r="AF30" i="49"/>
  <c r="AE30" i="49"/>
  <c r="AD30" i="49"/>
  <c r="S30" i="49"/>
  <c r="Q30" i="49"/>
  <c r="R30" i="49" s="1"/>
  <c r="J30" i="49"/>
  <c r="K30" i="49" s="1"/>
  <c r="L30" i="49" s="1"/>
  <c r="H30" i="49"/>
  <c r="I30" i="49" s="1"/>
  <c r="AG29" i="49"/>
  <c r="AF29" i="49"/>
  <c r="AE29" i="49"/>
  <c r="AD29" i="49"/>
  <c r="S29" i="49"/>
  <c r="Q29" i="49"/>
  <c r="R29" i="49" s="1"/>
  <c r="J29" i="49"/>
  <c r="K29" i="49" s="1"/>
  <c r="L29" i="49" s="1"/>
  <c r="H29" i="49"/>
  <c r="I29" i="49" s="1"/>
  <c r="AG28" i="49"/>
  <c r="AE28" i="49"/>
  <c r="S28" i="49"/>
  <c r="Q28" i="49"/>
  <c r="R28" i="49" s="1"/>
  <c r="J28" i="49"/>
  <c r="K28" i="49" s="1"/>
  <c r="L28" i="49" s="1"/>
  <c r="H28" i="49"/>
  <c r="I28" i="49" s="1"/>
  <c r="AG27" i="49"/>
  <c r="AE27" i="49"/>
  <c r="S27" i="49"/>
  <c r="Q27" i="49"/>
  <c r="R27" i="49" s="1"/>
  <c r="J27" i="49"/>
  <c r="K27" i="49" s="1"/>
  <c r="L27" i="49" s="1"/>
  <c r="H27" i="49"/>
  <c r="I27" i="49" s="1"/>
  <c r="H27" i="47"/>
  <c r="I27" i="47" s="1"/>
  <c r="J27" i="47"/>
  <c r="K27" i="47" s="1"/>
  <c r="L27" i="47" s="1"/>
  <c r="U27" i="47"/>
  <c r="V27" i="47"/>
  <c r="W27" i="47"/>
  <c r="H28" i="47"/>
  <c r="I28" i="47" s="1"/>
  <c r="J28" i="47"/>
  <c r="K28" i="47" s="1"/>
  <c r="L28" i="47" s="1"/>
  <c r="T28" i="47"/>
  <c r="V28" i="47"/>
  <c r="W28" i="47"/>
  <c r="H29" i="47"/>
  <c r="I29" i="47" s="1"/>
  <c r="J29" i="47"/>
  <c r="K29" i="47" s="1"/>
  <c r="L29" i="47" s="1"/>
  <c r="T29" i="47"/>
  <c r="U29" i="47"/>
  <c r="V29" i="47"/>
  <c r="W29" i="47"/>
  <c r="H30" i="47"/>
  <c r="I30" i="47" s="1"/>
  <c r="J30" i="47"/>
  <c r="K30" i="47" s="1"/>
  <c r="L30" i="47" s="1"/>
  <c r="T30" i="47"/>
  <c r="U30" i="47"/>
  <c r="V30" i="47"/>
  <c r="W30" i="47"/>
  <c r="H31" i="47"/>
  <c r="I31" i="47" s="1"/>
  <c r="J31" i="47"/>
  <c r="K31" i="47" s="1"/>
  <c r="L31" i="47" s="1"/>
  <c r="T31" i="47"/>
  <c r="U31" i="47"/>
  <c r="V31" i="47"/>
  <c r="W31" i="47"/>
  <c r="H32" i="47"/>
  <c r="I32" i="47" s="1"/>
  <c r="J32" i="47"/>
  <c r="K32" i="47" s="1"/>
  <c r="L32" i="47" s="1"/>
  <c r="T32" i="47"/>
  <c r="U32" i="47"/>
  <c r="V32" i="47"/>
  <c r="W32" i="47"/>
  <c r="H33" i="47"/>
  <c r="I33" i="47" s="1"/>
  <c r="J33" i="47"/>
  <c r="K33" i="47" s="1"/>
  <c r="L33" i="47" s="1"/>
  <c r="T33" i="47"/>
  <c r="U33" i="47"/>
  <c r="V33" i="47"/>
  <c r="W33" i="47"/>
  <c r="H34" i="47"/>
  <c r="I34" i="47" s="1"/>
  <c r="J34" i="47"/>
  <c r="K34" i="47" s="1"/>
  <c r="L34" i="47" s="1"/>
  <c r="T34" i="47"/>
  <c r="U34" i="47"/>
  <c r="V34" i="47"/>
  <c r="W34" i="47"/>
  <c r="H35" i="47"/>
  <c r="I35" i="47" s="1"/>
  <c r="J35" i="47"/>
  <c r="K35" i="47" s="1"/>
  <c r="L35" i="47" s="1"/>
  <c r="T35" i="47"/>
  <c r="U35" i="47"/>
  <c r="V35" i="47"/>
  <c r="W35" i="47"/>
  <c r="H36" i="47"/>
  <c r="I36" i="47" s="1"/>
  <c r="J36" i="47"/>
  <c r="K36" i="47" s="1"/>
  <c r="L36" i="47" s="1"/>
  <c r="T36" i="47"/>
  <c r="U36" i="47"/>
  <c r="V36" i="47"/>
  <c r="W36" i="47"/>
  <c r="H37" i="47"/>
  <c r="I37" i="47" s="1"/>
  <c r="J37" i="47"/>
  <c r="K37" i="47" s="1"/>
  <c r="L37" i="47" s="1"/>
  <c r="T37" i="47"/>
  <c r="U37" i="47"/>
  <c r="V37" i="47"/>
  <c r="W37" i="47"/>
  <c r="H38" i="47"/>
  <c r="I38" i="47" s="1"/>
  <c r="J38" i="47"/>
  <c r="K38" i="47" s="1"/>
  <c r="L38" i="47" s="1"/>
  <c r="T38" i="47"/>
  <c r="U38" i="47"/>
  <c r="V38" i="47"/>
  <c r="W38" i="47"/>
  <c r="H39" i="47"/>
  <c r="I39" i="47" s="1"/>
  <c r="J39" i="47"/>
  <c r="K39" i="47" s="1"/>
  <c r="L39" i="47" s="1"/>
  <c r="T39" i="47"/>
  <c r="U39" i="47"/>
  <c r="V39" i="47"/>
  <c r="W39" i="47"/>
  <c r="H40" i="47"/>
  <c r="I40" i="47" s="1"/>
  <c r="J40" i="47"/>
  <c r="K40" i="47" s="1"/>
  <c r="L40" i="47" s="1"/>
  <c r="T40" i="47"/>
  <c r="U40" i="47"/>
  <c r="V40" i="47"/>
  <c r="W40" i="47"/>
  <c r="H41" i="47"/>
  <c r="I41" i="47" s="1"/>
  <c r="J41" i="47"/>
  <c r="K41" i="47" s="1"/>
  <c r="L41" i="47" s="1"/>
  <c r="T41" i="47"/>
  <c r="U41" i="47"/>
  <c r="V41" i="47"/>
  <c r="W41" i="47"/>
  <c r="H42" i="47"/>
  <c r="I42" i="47" s="1"/>
  <c r="J42" i="47"/>
  <c r="K42" i="47" s="1"/>
  <c r="L42" i="47" s="1"/>
  <c r="T42" i="47"/>
  <c r="U42" i="47"/>
  <c r="V42" i="47"/>
  <c r="W42" i="47"/>
  <c r="H43" i="47"/>
  <c r="I43" i="47" s="1"/>
  <c r="J43" i="47"/>
  <c r="K43" i="47" s="1"/>
  <c r="L43" i="47" s="1"/>
  <c r="T43" i="47"/>
  <c r="U43" i="47"/>
  <c r="V43" i="47"/>
  <c r="W43" i="47"/>
  <c r="H44" i="47"/>
  <c r="I44" i="47" s="1"/>
  <c r="J44" i="47"/>
  <c r="K44" i="47" s="1"/>
  <c r="L44" i="47" s="1"/>
  <c r="T44" i="47"/>
  <c r="U44" i="47"/>
  <c r="V44" i="47"/>
  <c r="W44" i="47"/>
  <c r="H45" i="47"/>
  <c r="I45" i="47" s="1"/>
  <c r="J45" i="47"/>
  <c r="K45" i="47" s="1"/>
  <c r="L45" i="47" s="1"/>
  <c r="T45" i="47"/>
  <c r="U45" i="47"/>
  <c r="V45" i="47"/>
  <c r="W45" i="47"/>
  <c r="H46" i="47"/>
  <c r="I46" i="47" s="1"/>
  <c r="J46" i="47"/>
  <c r="K46" i="47" s="1"/>
  <c r="L46" i="47" s="1"/>
  <c r="T46" i="47"/>
  <c r="U46" i="47"/>
  <c r="V46" i="47"/>
  <c r="W46" i="47"/>
  <c r="E47" i="47"/>
  <c r="H51" i="47"/>
  <c r="I51" i="47" s="1"/>
  <c r="J51" i="47"/>
  <c r="K51" i="47" s="1"/>
  <c r="L51" i="47" s="1"/>
  <c r="T51" i="47"/>
  <c r="U51" i="47"/>
  <c r="V51" i="47"/>
  <c r="W51" i="47"/>
  <c r="H52" i="47"/>
  <c r="I52" i="47" s="1"/>
  <c r="J52" i="47"/>
  <c r="K52" i="47" s="1"/>
  <c r="L52" i="47" s="1"/>
  <c r="T52" i="47"/>
  <c r="U52" i="47"/>
  <c r="V52" i="47"/>
  <c r="W52" i="47"/>
  <c r="H53" i="47"/>
  <c r="I53" i="47" s="1"/>
  <c r="J53" i="47"/>
  <c r="K53" i="47" s="1"/>
  <c r="L53" i="47" s="1"/>
  <c r="T53" i="47"/>
  <c r="U53" i="47"/>
  <c r="V53" i="47"/>
  <c r="W53" i="47"/>
  <c r="H54" i="47"/>
  <c r="I54" i="47" s="1"/>
  <c r="J54" i="47"/>
  <c r="K54" i="47" s="1"/>
  <c r="L54" i="47" s="1"/>
  <c r="T54" i="47"/>
  <c r="U54" i="47"/>
  <c r="V54" i="47"/>
  <c r="W54" i="47"/>
  <c r="H55" i="47"/>
  <c r="I55" i="47" s="1"/>
  <c r="J55" i="47"/>
  <c r="K55" i="47" s="1"/>
  <c r="L55" i="47" s="1"/>
  <c r="T55" i="47"/>
  <c r="U55" i="47"/>
  <c r="V55" i="47"/>
  <c r="W55" i="47"/>
  <c r="H56" i="47"/>
  <c r="I56" i="47" s="1"/>
  <c r="J56" i="47"/>
  <c r="K56" i="47" s="1"/>
  <c r="L56" i="47" s="1"/>
  <c r="T56" i="47"/>
  <c r="U56" i="47"/>
  <c r="V56" i="47"/>
  <c r="W56" i="47"/>
  <c r="H57" i="47"/>
  <c r="I57" i="47" s="1"/>
  <c r="J57" i="47"/>
  <c r="K57" i="47" s="1"/>
  <c r="L57" i="47" s="1"/>
  <c r="T57" i="47"/>
  <c r="U57" i="47"/>
  <c r="V57" i="47"/>
  <c r="W57" i="47"/>
  <c r="H58" i="47"/>
  <c r="I58" i="47" s="1"/>
  <c r="J58" i="47"/>
  <c r="K58" i="47" s="1"/>
  <c r="L58" i="47" s="1"/>
  <c r="T58" i="47"/>
  <c r="U58" i="47"/>
  <c r="V58" i="47"/>
  <c r="W58" i="47"/>
  <c r="H59" i="47"/>
  <c r="I59" i="47" s="1"/>
  <c r="J59" i="47"/>
  <c r="K59" i="47" s="1"/>
  <c r="L59" i="47" s="1"/>
  <c r="T59" i="47"/>
  <c r="U59" i="47"/>
  <c r="V59" i="47"/>
  <c r="W59" i="47"/>
  <c r="H60" i="47"/>
  <c r="I60" i="47" s="1"/>
  <c r="J60" i="47"/>
  <c r="K60" i="47" s="1"/>
  <c r="L60" i="47" s="1"/>
  <c r="T60" i="47"/>
  <c r="U60" i="47"/>
  <c r="V60" i="47"/>
  <c r="W60" i="47"/>
  <c r="H61" i="47"/>
  <c r="I61" i="47" s="1"/>
  <c r="J61" i="47"/>
  <c r="K61" i="47" s="1"/>
  <c r="L61" i="47" s="1"/>
  <c r="T61" i="47"/>
  <c r="U61" i="47"/>
  <c r="V61" i="47"/>
  <c r="W61" i="47"/>
  <c r="H62" i="47"/>
  <c r="I62" i="47" s="1"/>
  <c r="J62" i="47"/>
  <c r="K62" i="47" s="1"/>
  <c r="L62" i="47" s="1"/>
  <c r="T62" i="47"/>
  <c r="U62" i="47"/>
  <c r="V62" i="47"/>
  <c r="W62" i="47"/>
  <c r="H63" i="47"/>
  <c r="I63" i="47" s="1"/>
  <c r="J63" i="47"/>
  <c r="K63" i="47" s="1"/>
  <c r="L63" i="47" s="1"/>
  <c r="T63" i="47"/>
  <c r="U63" i="47"/>
  <c r="V63" i="47"/>
  <c r="W63" i="47"/>
  <c r="H64" i="47"/>
  <c r="I64" i="47" s="1"/>
  <c r="J64" i="47"/>
  <c r="K64" i="47" s="1"/>
  <c r="L64" i="47" s="1"/>
  <c r="T64" i="47"/>
  <c r="U64" i="47"/>
  <c r="V64" i="47"/>
  <c r="W64" i="47"/>
  <c r="H65" i="47"/>
  <c r="I65" i="47" s="1"/>
  <c r="J65" i="47"/>
  <c r="K65" i="47" s="1"/>
  <c r="L65" i="47" s="1"/>
  <c r="T65" i="47"/>
  <c r="U65" i="47"/>
  <c r="V65" i="47"/>
  <c r="W65" i="47"/>
  <c r="H66" i="47"/>
  <c r="I66" i="47" s="1"/>
  <c r="J66" i="47"/>
  <c r="K66" i="47" s="1"/>
  <c r="L66" i="47" s="1"/>
  <c r="T66" i="47"/>
  <c r="U66" i="47"/>
  <c r="V66" i="47"/>
  <c r="W66" i="47"/>
  <c r="H67" i="47"/>
  <c r="I67" i="47" s="1"/>
  <c r="J67" i="47"/>
  <c r="K67" i="47" s="1"/>
  <c r="L67" i="47" s="1"/>
  <c r="T67" i="47"/>
  <c r="U67" i="47"/>
  <c r="V67" i="47"/>
  <c r="W67" i="47"/>
  <c r="H68" i="47"/>
  <c r="I68" i="47" s="1"/>
  <c r="J68" i="47"/>
  <c r="K68" i="47" s="1"/>
  <c r="L68" i="47" s="1"/>
  <c r="T68" i="47"/>
  <c r="U68" i="47"/>
  <c r="V68" i="47"/>
  <c r="W68" i="47"/>
  <c r="H69" i="47"/>
  <c r="I69" i="47" s="1"/>
  <c r="J69" i="47"/>
  <c r="K69" i="47" s="1"/>
  <c r="L69" i="47" s="1"/>
  <c r="T69" i="47"/>
  <c r="U69" i="47"/>
  <c r="V69" i="47"/>
  <c r="W69" i="47"/>
  <c r="H70" i="47"/>
  <c r="I70" i="47" s="1"/>
  <c r="J70" i="47"/>
  <c r="K70" i="47" s="1"/>
  <c r="L70" i="47" s="1"/>
  <c r="T70" i="47"/>
  <c r="U70" i="47"/>
  <c r="V70" i="47"/>
  <c r="W70" i="47"/>
  <c r="E71" i="47"/>
  <c r="H75" i="47"/>
  <c r="I75" i="47" s="1"/>
  <c r="J75" i="47"/>
  <c r="K75" i="47" s="1"/>
  <c r="L75" i="47" s="1"/>
  <c r="T75" i="47"/>
  <c r="U75" i="47"/>
  <c r="V75" i="47"/>
  <c r="W75" i="47"/>
  <c r="H76" i="47"/>
  <c r="I76" i="47" s="1"/>
  <c r="J76" i="47"/>
  <c r="K76" i="47" s="1"/>
  <c r="L76" i="47" s="1"/>
  <c r="T76" i="47"/>
  <c r="U76" i="47"/>
  <c r="V76" i="47"/>
  <c r="W76" i="47"/>
  <c r="H77" i="47"/>
  <c r="I77" i="47" s="1"/>
  <c r="J77" i="47"/>
  <c r="K77" i="47" s="1"/>
  <c r="L77" i="47" s="1"/>
  <c r="T77" i="47"/>
  <c r="U77" i="47"/>
  <c r="V77" i="47"/>
  <c r="W77" i="47"/>
  <c r="H78" i="47"/>
  <c r="I78" i="47" s="1"/>
  <c r="J78" i="47"/>
  <c r="K78" i="47" s="1"/>
  <c r="L78" i="47" s="1"/>
  <c r="T78" i="47"/>
  <c r="U78" i="47"/>
  <c r="V78" i="47"/>
  <c r="W78" i="47"/>
  <c r="H79" i="47"/>
  <c r="I79" i="47" s="1"/>
  <c r="J79" i="47"/>
  <c r="K79" i="47" s="1"/>
  <c r="L79" i="47" s="1"/>
  <c r="T79" i="47"/>
  <c r="U79" i="47"/>
  <c r="V79" i="47"/>
  <c r="W79" i="47"/>
  <c r="H80" i="47"/>
  <c r="I80" i="47" s="1"/>
  <c r="J80" i="47"/>
  <c r="K80" i="47" s="1"/>
  <c r="L80" i="47" s="1"/>
  <c r="T80" i="47"/>
  <c r="U80" i="47"/>
  <c r="V80" i="47"/>
  <c r="W80" i="47"/>
  <c r="H81" i="47"/>
  <c r="I81" i="47" s="1"/>
  <c r="J81" i="47"/>
  <c r="K81" i="47" s="1"/>
  <c r="L81" i="47" s="1"/>
  <c r="T81" i="47"/>
  <c r="U81" i="47"/>
  <c r="V81" i="47"/>
  <c r="W81" i="47"/>
  <c r="H82" i="47"/>
  <c r="I82" i="47" s="1"/>
  <c r="J82" i="47"/>
  <c r="K82" i="47" s="1"/>
  <c r="L82" i="47" s="1"/>
  <c r="T82" i="47"/>
  <c r="U82" i="47"/>
  <c r="V82" i="47"/>
  <c r="W82" i="47"/>
  <c r="H83" i="47"/>
  <c r="I83" i="47" s="1"/>
  <c r="J83" i="47"/>
  <c r="K83" i="47" s="1"/>
  <c r="L83" i="47" s="1"/>
  <c r="T83" i="47"/>
  <c r="U83" i="47"/>
  <c r="V83" i="47"/>
  <c r="W83" i="47"/>
  <c r="H84" i="47"/>
  <c r="I84" i="47" s="1"/>
  <c r="J84" i="47"/>
  <c r="K84" i="47" s="1"/>
  <c r="L84" i="47" s="1"/>
  <c r="T84" i="47"/>
  <c r="U84" i="47"/>
  <c r="V84" i="47"/>
  <c r="W84" i="47"/>
  <c r="H85" i="47"/>
  <c r="I85" i="47" s="1"/>
  <c r="J85" i="47"/>
  <c r="K85" i="47" s="1"/>
  <c r="L85" i="47" s="1"/>
  <c r="T85" i="47"/>
  <c r="U85" i="47"/>
  <c r="V85" i="47"/>
  <c r="W85" i="47"/>
  <c r="H86" i="47"/>
  <c r="I86" i="47" s="1"/>
  <c r="J86" i="47"/>
  <c r="K86" i="47" s="1"/>
  <c r="L86" i="47" s="1"/>
  <c r="T86" i="47"/>
  <c r="U86" i="47"/>
  <c r="V86" i="47"/>
  <c r="W86" i="47"/>
  <c r="H87" i="47"/>
  <c r="I87" i="47" s="1"/>
  <c r="J87" i="47"/>
  <c r="K87" i="47" s="1"/>
  <c r="L87" i="47" s="1"/>
  <c r="T87" i="47"/>
  <c r="U87" i="47"/>
  <c r="V87" i="47"/>
  <c r="W87" i="47"/>
  <c r="H88" i="47"/>
  <c r="I88" i="47" s="1"/>
  <c r="J88" i="47"/>
  <c r="K88" i="47" s="1"/>
  <c r="L88" i="47" s="1"/>
  <c r="T88" i="47"/>
  <c r="U88" i="47"/>
  <c r="V88" i="47"/>
  <c r="W88" i="47"/>
  <c r="H89" i="47"/>
  <c r="I89" i="47" s="1"/>
  <c r="J89" i="47"/>
  <c r="K89" i="47" s="1"/>
  <c r="L89" i="47" s="1"/>
  <c r="T89" i="47"/>
  <c r="U89" i="47"/>
  <c r="V89" i="47"/>
  <c r="W89" i="47"/>
  <c r="H90" i="47"/>
  <c r="I90" i="47" s="1"/>
  <c r="J90" i="47"/>
  <c r="K90" i="47" s="1"/>
  <c r="L90" i="47" s="1"/>
  <c r="T90" i="47"/>
  <c r="U90" i="47"/>
  <c r="V90" i="47"/>
  <c r="W90" i="47"/>
  <c r="H91" i="47"/>
  <c r="I91" i="47" s="1"/>
  <c r="J91" i="47"/>
  <c r="K91" i="47" s="1"/>
  <c r="L91" i="47" s="1"/>
  <c r="T91" i="47"/>
  <c r="U91" i="47"/>
  <c r="V91" i="47"/>
  <c r="W91" i="47"/>
  <c r="H92" i="47"/>
  <c r="I92" i="47" s="1"/>
  <c r="J92" i="47"/>
  <c r="K92" i="47" s="1"/>
  <c r="L92" i="47" s="1"/>
  <c r="T92" i="47"/>
  <c r="U92" i="47"/>
  <c r="V92" i="47"/>
  <c r="W92" i="47"/>
  <c r="H93" i="47"/>
  <c r="I93" i="47" s="1"/>
  <c r="J93" i="47"/>
  <c r="K93" i="47" s="1"/>
  <c r="L93" i="47" s="1"/>
  <c r="T93" i="47"/>
  <c r="U93" i="47"/>
  <c r="V93" i="47"/>
  <c r="W93" i="47"/>
  <c r="H94" i="47"/>
  <c r="I94" i="47" s="1"/>
  <c r="J94" i="47"/>
  <c r="K94" i="47" s="1"/>
  <c r="L94" i="47" s="1"/>
  <c r="T94" i="47"/>
  <c r="U94" i="47"/>
  <c r="V94" i="47"/>
  <c r="W94" i="47"/>
  <c r="E95" i="47"/>
  <c r="H99" i="47"/>
  <c r="I99" i="47" s="1"/>
  <c r="J99" i="47"/>
  <c r="K99" i="47" s="1"/>
  <c r="L99" i="47" s="1"/>
  <c r="T99" i="47"/>
  <c r="U99" i="47"/>
  <c r="V99" i="47"/>
  <c r="W99" i="47"/>
  <c r="H100" i="47"/>
  <c r="I100" i="47" s="1"/>
  <c r="J100" i="47"/>
  <c r="K100" i="47" s="1"/>
  <c r="L100" i="47" s="1"/>
  <c r="T100" i="47"/>
  <c r="U100" i="47"/>
  <c r="V100" i="47"/>
  <c r="W100" i="47"/>
  <c r="H101" i="47"/>
  <c r="I101" i="47" s="1"/>
  <c r="J101" i="47"/>
  <c r="K101" i="47" s="1"/>
  <c r="L101" i="47" s="1"/>
  <c r="T101" i="47"/>
  <c r="U101" i="47"/>
  <c r="V101" i="47"/>
  <c r="W101" i="47"/>
  <c r="H102" i="47"/>
  <c r="I102" i="47" s="1"/>
  <c r="J102" i="47"/>
  <c r="K102" i="47" s="1"/>
  <c r="L102" i="47" s="1"/>
  <c r="T102" i="47"/>
  <c r="U102" i="47"/>
  <c r="V102" i="47"/>
  <c r="W102" i="47"/>
  <c r="H103" i="47"/>
  <c r="I103" i="47" s="1"/>
  <c r="J103" i="47"/>
  <c r="K103" i="47" s="1"/>
  <c r="L103" i="47" s="1"/>
  <c r="T103" i="47"/>
  <c r="U103" i="47"/>
  <c r="V103" i="47"/>
  <c r="W103" i="47"/>
  <c r="H104" i="47"/>
  <c r="I104" i="47" s="1"/>
  <c r="J104" i="47"/>
  <c r="K104" i="47" s="1"/>
  <c r="L104" i="47" s="1"/>
  <c r="T104" i="47"/>
  <c r="U104" i="47"/>
  <c r="V104" i="47"/>
  <c r="W104" i="47"/>
  <c r="H105" i="47"/>
  <c r="I105" i="47" s="1"/>
  <c r="J105" i="47"/>
  <c r="K105" i="47" s="1"/>
  <c r="L105" i="47" s="1"/>
  <c r="T105" i="47"/>
  <c r="U105" i="47"/>
  <c r="V105" i="47"/>
  <c r="W105" i="47"/>
  <c r="H106" i="47"/>
  <c r="I106" i="47" s="1"/>
  <c r="J106" i="47"/>
  <c r="K106" i="47" s="1"/>
  <c r="L106" i="47" s="1"/>
  <c r="T106" i="47"/>
  <c r="U106" i="47"/>
  <c r="V106" i="47"/>
  <c r="W106" i="47"/>
  <c r="H107" i="47"/>
  <c r="I107" i="47" s="1"/>
  <c r="J107" i="47"/>
  <c r="K107" i="47" s="1"/>
  <c r="L107" i="47" s="1"/>
  <c r="T107" i="47"/>
  <c r="U107" i="47"/>
  <c r="V107" i="47"/>
  <c r="W107" i="47"/>
  <c r="H108" i="47"/>
  <c r="I108" i="47" s="1"/>
  <c r="J108" i="47"/>
  <c r="K108" i="47" s="1"/>
  <c r="L108" i="47" s="1"/>
  <c r="T108" i="47"/>
  <c r="U108" i="47"/>
  <c r="V108" i="47"/>
  <c r="W108" i="47"/>
  <c r="H109" i="47"/>
  <c r="I109" i="47" s="1"/>
  <c r="J109" i="47"/>
  <c r="K109" i="47" s="1"/>
  <c r="L109" i="47" s="1"/>
  <c r="T109" i="47"/>
  <c r="U109" i="47"/>
  <c r="V109" i="47"/>
  <c r="W109" i="47"/>
  <c r="H110" i="47"/>
  <c r="I110" i="47" s="1"/>
  <c r="J110" i="47"/>
  <c r="K110" i="47" s="1"/>
  <c r="L110" i="47" s="1"/>
  <c r="T110" i="47"/>
  <c r="U110" i="47"/>
  <c r="V110" i="47"/>
  <c r="W110" i="47"/>
  <c r="H111" i="47"/>
  <c r="I111" i="47" s="1"/>
  <c r="J111" i="47"/>
  <c r="K111" i="47" s="1"/>
  <c r="L111" i="47" s="1"/>
  <c r="T111" i="47"/>
  <c r="U111" i="47"/>
  <c r="V111" i="47"/>
  <c r="W111" i="47"/>
  <c r="H112" i="47"/>
  <c r="I112" i="47" s="1"/>
  <c r="J112" i="47"/>
  <c r="K112" i="47" s="1"/>
  <c r="L112" i="47" s="1"/>
  <c r="T112" i="47"/>
  <c r="U112" i="47"/>
  <c r="V112" i="47"/>
  <c r="W112" i="47"/>
  <c r="H113" i="47"/>
  <c r="I113" i="47" s="1"/>
  <c r="J113" i="47"/>
  <c r="K113" i="47" s="1"/>
  <c r="L113" i="47" s="1"/>
  <c r="T113" i="47"/>
  <c r="U113" i="47"/>
  <c r="V113" i="47"/>
  <c r="W113" i="47"/>
  <c r="H114" i="47"/>
  <c r="I114" i="47" s="1"/>
  <c r="J114" i="47"/>
  <c r="K114" i="47" s="1"/>
  <c r="L114" i="47" s="1"/>
  <c r="T114" i="47"/>
  <c r="U114" i="47"/>
  <c r="V114" i="47"/>
  <c r="W114" i="47"/>
  <c r="H115" i="47"/>
  <c r="I115" i="47" s="1"/>
  <c r="J115" i="47"/>
  <c r="K115" i="47" s="1"/>
  <c r="L115" i="47" s="1"/>
  <c r="T115" i="47"/>
  <c r="U115" i="47"/>
  <c r="V115" i="47"/>
  <c r="W115" i="47"/>
  <c r="H116" i="47"/>
  <c r="I116" i="47" s="1"/>
  <c r="J116" i="47"/>
  <c r="K116" i="47" s="1"/>
  <c r="L116" i="47" s="1"/>
  <c r="T116" i="47"/>
  <c r="U116" i="47"/>
  <c r="V116" i="47"/>
  <c r="W116" i="47"/>
  <c r="H117" i="47"/>
  <c r="I117" i="47" s="1"/>
  <c r="J117" i="47"/>
  <c r="K117" i="47" s="1"/>
  <c r="L117" i="47" s="1"/>
  <c r="T117" i="47"/>
  <c r="U117" i="47"/>
  <c r="V117" i="47"/>
  <c r="W117" i="47"/>
  <c r="H118" i="47"/>
  <c r="I118" i="47" s="1"/>
  <c r="J118" i="47"/>
  <c r="K118" i="47" s="1"/>
  <c r="L118" i="47" s="1"/>
  <c r="T118" i="47"/>
  <c r="U118" i="47"/>
  <c r="V118" i="47"/>
  <c r="W118" i="47"/>
  <c r="E119" i="47"/>
  <c r="H123" i="47"/>
  <c r="I123" i="47" s="1"/>
  <c r="J123" i="47"/>
  <c r="K123" i="47" s="1"/>
  <c r="L123" i="47" s="1"/>
  <c r="T123" i="47"/>
  <c r="U123" i="47"/>
  <c r="V123" i="47"/>
  <c r="W123" i="47"/>
  <c r="H124" i="47"/>
  <c r="I124" i="47" s="1"/>
  <c r="J124" i="47"/>
  <c r="K124" i="47" s="1"/>
  <c r="L124" i="47" s="1"/>
  <c r="T124" i="47"/>
  <c r="U124" i="47"/>
  <c r="V124" i="47"/>
  <c r="W124" i="47"/>
  <c r="H125" i="47"/>
  <c r="I125" i="47" s="1"/>
  <c r="J125" i="47"/>
  <c r="K125" i="47" s="1"/>
  <c r="L125" i="47" s="1"/>
  <c r="T125" i="47"/>
  <c r="U125" i="47"/>
  <c r="V125" i="47"/>
  <c r="W125" i="47"/>
  <c r="H126" i="47"/>
  <c r="I126" i="47" s="1"/>
  <c r="J126" i="47"/>
  <c r="K126" i="47" s="1"/>
  <c r="L126" i="47" s="1"/>
  <c r="T126" i="47"/>
  <c r="U126" i="47"/>
  <c r="V126" i="47"/>
  <c r="W126" i="47"/>
  <c r="H127" i="47"/>
  <c r="I127" i="47" s="1"/>
  <c r="J127" i="47"/>
  <c r="K127" i="47" s="1"/>
  <c r="L127" i="47" s="1"/>
  <c r="T127" i="47"/>
  <c r="U127" i="47"/>
  <c r="V127" i="47"/>
  <c r="W127" i="47"/>
  <c r="H128" i="47"/>
  <c r="I128" i="47" s="1"/>
  <c r="J128" i="47"/>
  <c r="K128" i="47" s="1"/>
  <c r="L128" i="47" s="1"/>
  <c r="T128" i="47"/>
  <c r="U128" i="47"/>
  <c r="V128" i="47"/>
  <c r="W128" i="47"/>
  <c r="H129" i="47"/>
  <c r="I129" i="47" s="1"/>
  <c r="J129" i="47"/>
  <c r="K129" i="47" s="1"/>
  <c r="L129" i="47" s="1"/>
  <c r="T129" i="47"/>
  <c r="U129" i="47"/>
  <c r="V129" i="47"/>
  <c r="W129" i="47"/>
  <c r="H130" i="47"/>
  <c r="I130" i="47" s="1"/>
  <c r="J130" i="47"/>
  <c r="K130" i="47" s="1"/>
  <c r="L130" i="47" s="1"/>
  <c r="T130" i="47"/>
  <c r="U130" i="47"/>
  <c r="V130" i="47"/>
  <c r="W130" i="47"/>
  <c r="H131" i="47"/>
  <c r="I131" i="47" s="1"/>
  <c r="J131" i="47"/>
  <c r="K131" i="47" s="1"/>
  <c r="L131" i="47" s="1"/>
  <c r="T131" i="47"/>
  <c r="U131" i="47"/>
  <c r="V131" i="47"/>
  <c r="W131" i="47"/>
  <c r="H132" i="47"/>
  <c r="I132" i="47" s="1"/>
  <c r="J132" i="47"/>
  <c r="K132" i="47" s="1"/>
  <c r="L132" i="47" s="1"/>
  <c r="T132" i="47"/>
  <c r="U132" i="47"/>
  <c r="V132" i="47"/>
  <c r="W132" i="47"/>
  <c r="H133" i="47"/>
  <c r="I133" i="47" s="1"/>
  <c r="J133" i="47"/>
  <c r="K133" i="47" s="1"/>
  <c r="L133" i="47" s="1"/>
  <c r="T133" i="47"/>
  <c r="U133" i="47"/>
  <c r="V133" i="47"/>
  <c r="W133" i="47"/>
  <c r="H134" i="47"/>
  <c r="I134" i="47" s="1"/>
  <c r="J134" i="47"/>
  <c r="K134" i="47" s="1"/>
  <c r="L134" i="47" s="1"/>
  <c r="T134" i="47"/>
  <c r="U134" i="47"/>
  <c r="V134" i="47"/>
  <c r="W134" i="47"/>
  <c r="H135" i="47"/>
  <c r="I135" i="47" s="1"/>
  <c r="J135" i="47"/>
  <c r="K135" i="47" s="1"/>
  <c r="L135" i="47" s="1"/>
  <c r="T135" i="47"/>
  <c r="U135" i="47"/>
  <c r="V135" i="47"/>
  <c r="W135" i="47"/>
  <c r="H136" i="47"/>
  <c r="I136" i="47" s="1"/>
  <c r="J136" i="47"/>
  <c r="K136" i="47" s="1"/>
  <c r="L136" i="47" s="1"/>
  <c r="T136" i="47"/>
  <c r="U136" i="47"/>
  <c r="V136" i="47"/>
  <c r="W136" i="47"/>
  <c r="H137" i="47"/>
  <c r="I137" i="47" s="1"/>
  <c r="J137" i="47"/>
  <c r="K137" i="47" s="1"/>
  <c r="L137" i="47" s="1"/>
  <c r="T137" i="47"/>
  <c r="U137" i="47"/>
  <c r="V137" i="47"/>
  <c r="W137" i="47"/>
  <c r="H138" i="47"/>
  <c r="I138" i="47" s="1"/>
  <c r="J138" i="47"/>
  <c r="K138" i="47" s="1"/>
  <c r="L138" i="47" s="1"/>
  <c r="T138" i="47"/>
  <c r="U138" i="47"/>
  <c r="V138" i="47"/>
  <c r="W138" i="47"/>
  <c r="H139" i="47"/>
  <c r="I139" i="47" s="1"/>
  <c r="J139" i="47"/>
  <c r="K139" i="47" s="1"/>
  <c r="L139" i="47" s="1"/>
  <c r="T139" i="47"/>
  <c r="U139" i="47"/>
  <c r="V139" i="47"/>
  <c r="W139" i="47"/>
  <c r="H140" i="47"/>
  <c r="I140" i="47" s="1"/>
  <c r="J140" i="47"/>
  <c r="K140" i="47" s="1"/>
  <c r="L140" i="47" s="1"/>
  <c r="T140" i="47"/>
  <c r="U140" i="47"/>
  <c r="V140" i="47"/>
  <c r="W140" i="47"/>
  <c r="H141" i="47"/>
  <c r="I141" i="47" s="1"/>
  <c r="J141" i="47"/>
  <c r="K141" i="47" s="1"/>
  <c r="L141" i="47" s="1"/>
  <c r="T141" i="47"/>
  <c r="U141" i="47"/>
  <c r="V141" i="47"/>
  <c r="W141" i="47"/>
  <c r="H142" i="47"/>
  <c r="I142" i="47" s="1"/>
  <c r="J142" i="47"/>
  <c r="K142" i="47" s="1"/>
  <c r="L142" i="47" s="1"/>
  <c r="T142" i="47"/>
  <c r="U142" i="47"/>
  <c r="V142" i="47"/>
  <c r="W142" i="47"/>
  <c r="E143" i="47"/>
  <c r="H147" i="47"/>
  <c r="I147" i="47" s="1"/>
  <c r="J147" i="47"/>
  <c r="K147" i="47" s="1"/>
  <c r="L147" i="47" s="1"/>
  <c r="T147" i="47"/>
  <c r="U147" i="47"/>
  <c r="V147" i="47"/>
  <c r="W147" i="47"/>
  <c r="H148" i="47"/>
  <c r="I148" i="47" s="1"/>
  <c r="J148" i="47"/>
  <c r="K148" i="47" s="1"/>
  <c r="L148" i="47" s="1"/>
  <c r="T148" i="47"/>
  <c r="U148" i="47"/>
  <c r="V148" i="47"/>
  <c r="W148" i="47"/>
  <c r="H149" i="47"/>
  <c r="I149" i="47" s="1"/>
  <c r="J149" i="47"/>
  <c r="K149" i="47" s="1"/>
  <c r="L149" i="47" s="1"/>
  <c r="T149" i="47"/>
  <c r="U149" i="47"/>
  <c r="V149" i="47"/>
  <c r="W149" i="47"/>
  <c r="H150" i="47"/>
  <c r="I150" i="47" s="1"/>
  <c r="J150" i="47"/>
  <c r="K150" i="47" s="1"/>
  <c r="L150" i="47" s="1"/>
  <c r="T150" i="47"/>
  <c r="U150" i="47"/>
  <c r="V150" i="47"/>
  <c r="W150" i="47"/>
  <c r="H151" i="47"/>
  <c r="I151" i="47" s="1"/>
  <c r="J151" i="47"/>
  <c r="K151" i="47" s="1"/>
  <c r="L151" i="47" s="1"/>
  <c r="T151" i="47"/>
  <c r="U151" i="47"/>
  <c r="V151" i="47"/>
  <c r="W151" i="47"/>
  <c r="H152" i="47"/>
  <c r="I152" i="47" s="1"/>
  <c r="J152" i="47"/>
  <c r="K152" i="47" s="1"/>
  <c r="L152" i="47" s="1"/>
  <c r="T152" i="47"/>
  <c r="U152" i="47"/>
  <c r="V152" i="47"/>
  <c r="W152" i="47"/>
  <c r="H153" i="47"/>
  <c r="I153" i="47" s="1"/>
  <c r="J153" i="47"/>
  <c r="K153" i="47" s="1"/>
  <c r="L153" i="47" s="1"/>
  <c r="T153" i="47"/>
  <c r="U153" i="47"/>
  <c r="V153" i="47"/>
  <c r="W153" i="47"/>
  <c r="H154" i="47"/>
  <c r="I154" i="47" s="1"/>
  <c r="J154" i="47"/>
  <c r="K154" i="47" s="1"/>
  <c r="L154" i="47" s="1"/>
  <c r="T154" i="47"/>
  <c r="U154" i="47"/>
  <c r="V154" i="47"/>
  <c r="W154" i="47"/>
  <c r="H155" i="47"/>
  <c r="I155" i="47" s="1"/>
  <c r="J155" i="47"/>
  <c r="K155" i="47" s="1"/>
  <c r="L155" i="47" s="1"/>
  <c r="T155" i="47"/>
  <c r="U155" i="47"/>
  <c r="V155" i="47"/>
  <c r="W155" i="47"/>
  <c r="H156" i="47"/>
  <c r="I156" i="47" s="1"/>
  <c r="J156" i="47"/>
  <c r="K156" i="47" s="1"/>
  <c r="L156" i="47" s="1"/>
  <c r="T156" i="47"/>
  <c r="U156" i="47"/>
  <c r="V156" i="47"/>
  <c r="W156" i="47"/>
  <c r="H157" i="47"/>
  <c r="I157" i="47" s="1"/>
  <c r="J157" i="47"/>
  <c r="K157" i="47" s="1"/>
  <c r="L157" i="47" s="1"/>
  <c r="T157" i="47"/>
  <c r="U157" i="47"/>
  <c r="V157" i="47"/>
  <c r="W157" i="47"/>
  <c r="H158" i="47"/>
  <c r="I158" i="47" s="1"/>
  <c r="J158" i="47"/>
  <c r="K158" i="47" s="1"/>
  <c r="L158" i="47" s="1"/>
  <c r="T158" i="47"/>
  <c r="U158" i="47"/>
  <c r="V158" i="47"/>
  <c r="W158" i="47"/>
  <c r="H159" i="47"/>
  <c r="I159" i="47" s="1"/>
  <c r="J159" i="47"/>
  <c r="K159" i="47" s="1"/>
  <c r="L159" i="47" s="1"/>
  <c r="T159" i="47"/>
  <c r="U159" i="47"/>
  <c r="V159" i="47"/>
  <c r="W159" i="47"/>
  <c r="H160" i="47"/>
  <c r="I160" i="47" s="1"/>
  <c r="J160" i="47"/>
  <c r="K160" i="47" s="1"/>
  <c r="L160" i="47" s="1"/>
  <c r="T160" i="47"/>
  <c r="U160" i="47"/>
  <c r="V160" i="47"/>
  <c r="W160" i="47"/>
  <c r="H161" i="47"/>
  <c r="I161" i="47" s="1"/>
  <c r="J161" i="47"/>
  <c r="K161" i="47" s="1"/>
  <c r="L161" i="47" s="1"/>
  <c r="T161" i="47"/>
  <c r="U161" i="47"/>
  <c r="V161" i="47"/>
  <c r="W161" i="47"/>
  <c r="H162" i="47"/>
  <c r="I162" i="47" s="1"/>
  <c r="J162" i="47"/>
  <c r="K162" i="47" s="1"/>
  <c r="L162" i="47" s="1"/>
  <c r="T162" i="47"/>
  <c r="U162" i="47"/>
  <c r="V162" i="47"/>
  <c r="W162" i="47"/>
  <c r="H163" i="47"/>
  <c r="I163" i="47" s="1"/>
  <c r="J163" i="47"/>
  <c r="K163" i="47" s="1"/>
  <c r="L163" i="47" s="1"/>
  <c r="T163" i="47"/>
  <c r="U163" i="47"/>
  <c r="V163" i="47"/>
  <c r="W163" i="47"/>
  <c r="H164" i="47"/>
  <c r="I164" i="47" s="1"/>
  <c r="J164" i="47"/>
  <c r="K164" i="47" s="1"/>
  <c r="L164" i="47" s="1"/>
  <c r="T164" i="47"/>
  <c r="U164" i="47"/>
  <c r="V164" i="47"/>
  <c r="W164" i="47"/>
  <c r="H165" i="47"/>
  <c r="I165" i="47" s="1"/>
  <c r="J165" i="47"/>
  <c r="K165" i="47" s="1"/>
  <c r="L165" i="47" s="1"/>
  <c r="T165" i="47"/>
  <c r="U165" i="47"/>
  <c r="V165" i="47"/>
  <c r="W165" i="47"/>
  <c r="H166" i="47"/>
  <c r="I166" i="47" s="1"/>
  <c r="J166" i="47"/>
  <c r="K166" i="47" s="1"/>
  <c r="L166" i="47" s="1"/>
  <c r="T166" i="47"/>
  <c r="U166" i="47"/>
  <c r="V166" i="47"/>
  <c r="W166" i="47"/>
  <c r="E167" i="47"/>
  <c r="H171" i="47"/>
  <c r="I171" i="47" s="1"/>
  <c r="J171" i="47"/>
  <c r="K171" i="47" s="1"/>
  <c r="L171" i="47" s="1"/>
  <c r="T171" i="47"/>
  <c r="U171" i="47"/>
  <c r="V171" i="47"/>
  <c r="W171" i="47"/>
  <c r="H172" i="47"/>
  <c r="I172" i="47" s="1"/>
  <c r="J172" i="47"/>
  <c r="K172" i="47" s="1"/>
  <c r="L172" i="47" s="1"/>
  <c r="T172" i="47"/>
  <c r="U172" i="47"/>
  <c r="V172" i="47"/>
  <c r="W172" i="47"/>
  <c r="H173" i="47"/>
  <c r="I173" i="47" s="1"/>
  <c r="J173" i="47"/>
  <c r="K173" i="47" s="1"/>
  <c r="L173" i="47" s="1"/>
  <c r="T173" i="47"/>
  <c r="U173" i="47"/>
  <c r="V173" i="47"/>
  <c r="W173" i="47"/>
  <c r="H174" i="47"/>
  <c r="I174" i="47" s="1"/>
  <c r="J174" i="47"/>
  <c r="K174" i="47" s="1"/>
  <c r="L174" i="47" s="1"/>
  <c r="T174" i="47"/>
  <c r="U174" i="47"/>
  <c r="V174" i="47"/>
  <c r="W174" i="47"/>
  <c r="H175" i="47"/>
  <c r="I175" i="47" s="1"/>
  <c r="J175" i="47"/>
  <c r="K175" i="47" s="1"/>
  <c r="L175" i="47" s="1"/>
  <c r="T175" i="47"/>
  <c r="U175" i="47"/>
  <c r="V175" i="47"/>
  <c r="W175" i="47"/>
  <c r="H176" i="47"/>
  <c r="I176" i="47" s="1"/>
  <c r="J176" i="47"/>
  <c r="K176" i="47" s="1"/>
  <c r="L176" i="47" s="1"/>
  <c r="T176" i="47"/>
  <c r="U176" i="47"/>
  <c r="V176" i="47"/>
  <c r="W176" i="47"/>
  <c r="H177" i="47"/>
  <c r="I177" i="47" s="1"/>
  <c r="J177" i="47"/>
  <c r="K177" i="47" s="1"/>
  <c r="L177" i="47" s="1"/>
  <c r="T177" i="47"/>
  <c r="U177" i="47"/>
  <c r="V177" i="47"/>
  <c r="W177" i="47"/>
  <c r="H178" i="47"/>
  <c r="I178" i="47" s="1"/>
  <c r="J178" i="47"/>
  <c r="K178" i="47" s="1"/>
  <c r="L178" i="47" s="1"/>
  <c r="T178" i="47"/>
  <c r="U178" i="47"/>
  <c r="V178" i="47"/>
  <c r="W178" i="47"/>
  <c r="H179" i="47"/>
  <c r="I179" i="47" s="1"/>
  <c r="J179" i="47"/>
  <c r="K179" i="47" s="1"/>
  <c r="L179" i="47" s="1"/>
  <c r="T179" i="47"/>
  <c r="U179" i="47"/>
  <c r="V179" i="47"/>
  <c r="W179" i="47"/>
  <c r="H180" i="47"/>
  <c r="I180" i="47" s="1"/>
  <c r="J180" i="47"/>
  <c r="K180" i="47" s="1"/>
  <c r="L180" i="47" s="1"/>
  <c r="T180" i="47"/>
  <c r="U180" i="47"/>
  <c r="V180" i="47"/>
  <c r="W180" i="47"/>
  <c r="H181" i="47"/>
  <c r="I181" i="47" s="1"/>
  <c r="J181" i="47"/>
  <c r="K181" i="47" s="1"/>
  <c r="L181" i="47" s="1"/>
  <c r="T181" i="47"/>
  <c r="U181" i="47"/>
  <c r="V181" i="47"/>
  <c r="W181" i="47"/>
  <c r="H182" i="47"/>
  <c r="I182" i="47" s="1"/>
  <c r="J182" i="47"/>
  <c r="K182" i="47" s="1"/>
  <c r="L182" i="47" s="1"/>
  <c r="T182" i="47"/>
  <c r="U182" i="47"/>
  <c r="V182" i="47"/>
  <c r="W182" i="47"/>
  <c r="H183" i="47"/>
  <c r="I183" i="47" s="1"/>
  <c r="J183" i="47"/>
  <c r="K183" i="47" s="1"/>
  <c r="L183" i="47" s="1"/>
  <c r="T183" i="47"/>
  <c r="U183" i="47"/>
  <c r="V183" i="47"/>
  <c r="W183" i="47"/>
  <c r="H184" i="47"/>
  <c r="I184" i="47" s="1"/>
  <c r="J184" i="47"/>
  <c r="K184" i="47" s="1"/>
  <c r="L184" i="47" s="1"/>
  <c r="T184" i="47"/>
  <c r="U184" i="47"/>
  <c r="V184" i="47"/>
  <c r="W184" i="47"/>
  <c r="H185" i="47"/>
  <c r="I185" i="47" s="1"/>
  <c r="J185" i="47"/>
  <c r="K185" i="47" s="1"/>
  <c r="L185" i="47" s="1"/>
  <c r="T185" i="47"/>
  <c r="U185" i="47"/>
  <c r="V185" i="47"/>
  <c r="W185" i="47"/>
  <c r="H186" i="47"/>
  <c r="I186" i="47" s="1"/>
  <c r="J186" i="47"/>
  <c r="K186" i="47" s="1"/>
  <c r="L186" i="47" s="1"/>
  <c r="T186" i="47"/>
  <c r="U186" i="47"/>
  <c r="V186" i="47"/>
  <c r="W186" i="47"/>
  <c r="H187" i="47"/>
  <c r="I187" i="47" s="1"/>
  <c r="J187" i="47"/>
  <c r="K187" i="47" s="1"/>
  <c r="L187" i="47" s="1"/>
  <c r="T187" i="47"/>
  <c r="U187" i="47"/>
  <c r="V187" i="47"/>
  <c r="W187" i="47"/>
  <c r="H188" i="47"/>
  <c r="I188" i="47" s="1"/>
  <c r="J188" i="47"/>
  <c r="K188" i="47" s="1"/>
  <c r="L188" i="47" s="1"/>
  <c r="T188" i="47"/>
  <c r="U188" i="47"/>
  <c r="V188" i="47"/>
  <c r="W188" i="47"/>
  <c r="H189" i="47"/>
  <c r="I189" i="47" s="1"/>
  <c r="J189" i="47"/>
  <c r="K189" i="47" s="1"/>
  <c r="L189" i="47" s="1"/>
  <c r="T189" i="47"/>
  <c r="U189" i="47"/>
  <c r="V189" i="47"/>
  <c r="W189" i="47"/>
  <c r="H190" i="47"/>
  <c r="I190" i="47" s="1"/>
  <c r="J190" i="47"/>
  <c r="K190" i="47" s="1"/>
  <c r="L190" i="47" s="1"/>
  <c r="T190" i="47"/>
  <c r="U190" i="47"/>
  <c r="V190" i="47"/>
  <c r="W190" i="47"/>
  <c r="E191" i="47"/>
  <c r="H195" i="47"/>
  <c r="I195" i="47" s="1"/>
  <c r="J195" i="47"/>
  <c r="K195" i="47" s="1"/>
  <c r="L195" i="47" s="1"/>
  <c r="T195" i="47"/>
  <c r="U195" i="47"/>
  <c r="V195" i="47"/>
  <c r="W195" i="47"/>
  <c r="H196" i="47"/>
  <c r="I196" i="47" s="1"/>
  <c r="J196" i="47"/>
  <c r="K196" i="47" s="1"/>
  <c r="L196" i="47" s="1"/>
  <c r="T196" i="47"/>
  <c r="U196" i="47"/>
  <c r="V196" i="47"/>
  <c r="W196" i="47"/>
  <c r="H197" i="47"/>
  <c r="I197" i="47" s="1"/>
  <c r="J197" i="47"/>
  <c r="K197" i="47" s="1"/>
  <c r="L197" i="47" s="1"/>
  <c r="T197" i="47"/>
  <c r="U197" i="47"/>
  <c r="V197" i="47"/>
  <c r="W197" i="47"/>
  <c r="H198" i="47"/>
  <c r="I198" i="47" s="1"/>
  <c r="J198" i="47"/>
  <c r="K198" i="47" s="1"/>
  <c r="L198" i="47" s="1"/>
  <c r="T198" i="47"/>
  <c r="U198" i="47"/>
  <c r="V198" i="47"/>
  <c r="W198" i="47"/>
  <c r="H199" i="47"/>
  <c r="I199" i="47" s="1"/>
  <c r="J199" i="47"/>
  <c r="K199" i="47" s="1"/>
  <c r="L199" i="47" s="1"/>
  <c r="T199" i="47"/>
  <c r="U199" i="47"/>
  <c r="V199" i="47"/>
  <c r="W199" i="47"/>
  <c r="H200" i="47"/>
  <c r="I200" i="47" s="1"/>
  <c r="J200" i="47"/>
  <c r="K200" i="47" s="1"/>
  <c r="L200" i="47" s="1"/>
  <c r="T200" i="47"/>
  <c r="U200" i="47"/>
  <c r="V200" i="47"/>
  <c r="W200" i="47"/>
  <c r="H201" i="47"/>
  <c r="I201" i="47" s="1"/>
  <c r="J201" i="47"/>
  <c r="K201" i="47" s="1"/>
  <c r="L201" i="47" s="1"/>
  <c r="T201" i="47"/>
  <c r="U201" i="47"/>
  <c r="V201" i="47"/>
  <c r="W201" i="47"/>
  <c r="H202" i="47"/>
  <c r="I202" i="47" s="1"/>
  <c r="J202" i="47"/>
  <c r="K202" i="47" s="1"/>
  <c r="L202" i="47" s="1"/>
  <c r="T202" i="47"/>
  <c r="U202" i="47"/>
  <c r="V202" i="47"/>
  <c r="W202" i="47"/>
  <c r="H203" i="47"/>
  <c r="I203" i="47" s="1"/>
  <c r="J203" i="47"/>
  <c r="K203" i="47" s="1"/>
  <c r="L203" i="47" s="1"/>
  <c r="T203" i="47"/>
  <c r="U203" i="47"/>
  <c r="V203" i="47"/>
  <c r="W203" i="47"/>
  <c r="H204" i="47"/>
  <c r="I204" i="47" s="1"/>
  <c r="J204" i="47"/>
  <c r="K204" i="47" s="1"/>
  <c r="L204" i="47" s="1"/>
  <c r="T204" i="47"/>
  <c r="U204" i="47"/>
  <c r="V204" i="47"/>
  <c r="W204" i="47"/>
  <c r="H205" i="47"/>
  <c r="I205" i="47" s="1"/>
  <c r="J205" i="47"/>
  <c r="K205" i="47" s="1"/>
  <c r="L205" i="47" s="1"/>
  <c r="T205" i="47"/>
  <c r="U205" i="47"/>
  <c r="V205" i="47"/>
  <c r="W205" i="47"/>
  <c r="H206" i="47"/>
  <c r="I206" i="47" s="1"/>
  <c r="J206" i="47"/>
  <c r="K206" i="47" s="1"/>
  <c r="L206" i="47" s="1"/>
  <c r="T206" i="47"/>
  <c r="U206" i="47"/>
  <c r="V206" i="47"/>
  <c r="W206" i="47"/>
  <c r="H207" i="47"/>
  <c r="I207" i="47" s="1"/>
  <c r="J207" i="47"/>
  <c r="K207" i="47" s="1"/>
  <c r="L207" i="47" s="1"/>
  <c r="T207" i="47"/>
  <c r="U207" i="47"/>
  <c r="V207" i="47"/>
  <c r="W207" i="47"/>
  <c r="H208" i="47"/>
  <c r="I208" i="47" s="1"/>
  <c r="J208" i="47"/>
  <c r="K208" i="47" s="1"/>
  <c r="L208" i="47" s="1"/>
  <c r="T208" i="47"/>
  <c r="U208" i="47"/>
  <c r="V208" i="47"/>
  <c r="W208" i="47"/>
  <c r="H209" i="47"/>
  <c r="I209" i="47" s="1"/>
  <c r="J209" i="47"/>
  <c r="K209" i="47" s="1"/>
  <c r="L209" i="47" s="1"/>
  <c r="T209" i="47"/>
  <c r="U209" i="47"/>
  <c r="V209" i="47"/>
  <c r="W209" i="47"/>
  <c r="H210" i="47"/>
  <c r="I210" i="47" s="1"/>
  <c r="J210" i="47"/>
  <c r="K210" i="47" s="1"/>
  <c r="L210" i="47" s="1"/>
  <c r="T210" i="47"/>
  <c r="U210" i="47"/>
  <c r="V210" i="47"/>
  <c r="W210" i="47"/>
  <c r="H211" i="47"/>
  <c r="I211" i="47" s="1"/>
  <c r="J211" i="47"/>
  <c r="K211" i="47" s="1"/>
  <c r="L211" i="47" s="1"/>
  <c r="T211" i="47"/>
  <c r="U211" i="47"/>
  <c r="V211" i="47"/>
  <c r="W211" i="47"/>
  <c r="H212" i="47"/>
  <c r="I212" i="47" s="1"/>
  <c r="J212" i="47"/>
  <c r="K212" i="47" s="1"/>
  <c r="L212" i="47" s="1"/>
  <c r="T212" i="47"/>
  <c r="U212" i="47"/>
  <c r="V212" i="47"/>
  <c r="W212" i="47"/>
  <c r="H213" i="47"/>
  <c r="I213" i="47" s="1"/>
  <c r="J213" i="47"/>
  <c r="K213" i="47" s="1"/>
  <c r="L213" i="47" s="1"/>
  <c r="T213" i="47"/>
  <c r="U213" i="47"/>
  <c r="V213" i="47"/>
  <c r="W213" i="47"/>
  <c r="H214" i="47"/>
  <c r="I214" i="47" s="1"/>
  <c r="J214" i="47"/>
  <c r="K214" i="47" s="1"/>
  <c r="L214" i="47" s="1"/>
  <c r="T214" i="47"/>
  <c r="U214" i="47"/>
  <c r="V214" i="47"/>
  <c r="W214" i="47"/>
  <c r="E215" i="47"/>
  <c r="H219" i="47"/>
  <c r="I219" i="47" s="1"/>
  <c r="J219" i="47"/>
  <c r="K219" i="47" s="1"/>
  <c r="L219" i="47" s="1"/>
  <c r="T219" i="47"/>
  <c r="U219" i="47"/>
  <c r="V219" i="47"/>
  <c r="W219" i="47"/>
  <c r="H220" i="47"/>
  <c r="I220" i="47" s="1"/>
  <c r="J220" i="47"/>
  <c r="K220" i="47" s="1"/>
  <c r="L220" i="47" s="1"/>
  <c r="T220" i="47"/>
  <c r="U220" i="47"/>
  <c r="V220" i="47"/>
  <c r="W220" i="47"/>
  <c r="H221" i="47"/>
  <c r="I221" i="47" s="1"/>
  <c r="J221" i="47"/>
  <c r="K221" i="47" s="1"/>
  <c r="L221" i="47" s="1"/>
  <c r="T221" i="47"/>
  <c r="U221" i="47"/>
  <c r="V221" i="47"/>
  <c r="W221" i="47"/>
  <c r="H222" i="47"/>
  <c r="I222" i="47" s="1"/>
  <c r="J222" i="47"/>
  <c r="K222" i="47" s="1"/>
  <c r="L222" i="47" s="1"/>
  <c r="T222" i="47"/>
  <c r="U222" i="47"/>
  <c r="V222" i="47"/>
  <c r="W222" i="47"/>
  <c r="H223" i="47"/>
  <c r="I223" i="47" s="1"/>
  <c r="J223" i="47"/>
  <c r="K223" i="47" s="1"/>
  <c r="L223" i="47" s="1"/>
  <c r="T223" i="47"/>
  <c r="U223" i="47"/>
  <c r="V223" i="47"/>
  <c r="W223" i="47"/>
  <c r="H224" i="47"/>
  <c r="I224" i="47" s="1"/>
  <c r="J224" i="47"/>
  <c r="K224" i="47" s="1"/>
  <c r="L224" i="47" s="1"/>
  <c r="T224" i="47"/>
  <c r="U224" i="47"/>
  <c r="V224" i="47"/>
  <c r="W224" i="47"/>
  <c r="H225" i="47"/>
  <c r="I225" i="47" s="1"/>
  <c r="J225" i="47"/>
  <c r="K225" i="47" s="1"/>
  <c r="L225" i="47" s="1"/>
  <c r="T225" i="47"/>
  <c r="U225" i="47"/>
  <c r="V225" i="47"/>
  <c r="W225" i="47"/>
  <c r="H226" i="47"/>
  <c r="I226" i="47" s="1"/>
  <c r="J226" i="47"/>
  <c r="K226" i="47" s="1"/>
  <c r="L226" i="47" s="1"/>
  <c r="T226" i="47"/>
  <c r="U226" i="47"/>
  <c r="V226" i="47"/>
  <c r="W226" i="47"/>
  <c r="H227" i="47"/>
  <c r="I227" i="47" s="1"/>
  <c r="J227" i="47"/>
  <c r="K227" i="47" s="1"/>
  <c r="L227" i="47" s="1"/>
  <c r="T227" i="47"/>
  <c r="U227" i="47"/>
  <c r="V227" i="47"/>
  <c r="W227" i="47"/>
  <c r="H228" i="47"/>
  <c r="I228" i="47" s="1"/>
  <c r="J228" i="47"/>
  <c r="K228" i="47" s="1"/>
  <c r="L228" i="47" s="1"/>
  <c r="T228" i="47"/>
  <c r="U228" i="47"/>
  <c r="V228" i="47"/>
  <c r="W228" i="47"/>
  <c r="H229" i="47"/>
  <c r="I229" i="47" s="1"/>
  <c r="J229" i="47"/>
  <c r="K229" i="47" s="1"/>
  <c r="L229" i="47" s="1"/>
  <c r="T229" i="47"/>
  <c r="U229" i="47"/>
  <c r="V229" i="47"/>
  <c r="W229" i="47"/>
  <c r="H230" i="47"/>
  <c r="I230" i="47" s="1"/>
  <c r="J230" i="47"/>
  <c r="K230" i="47" s="1"/>
  <c r="L230" i="47" s="1"/>
  <c r="T230" i="47"/>
  <c r="U230" i="47"/>
  <c r="V230" i="47"/>
  <c r="W230" i="47"/>
  <c r="H231" i="47"/>
  <c r="I231" i="47" s="1"/>
  <c r="J231" i="47"/>
  <c r="K231" i="47" s="1"/>
  <c r="L231" i="47" s="1"/>
  <c r="T231" i="47"/>
  <c r="U231" i="47"/>
  <c r="V231" i="47"/>
  <c r="W231" i="47"/>
  <c r="H232" i="47"/>
  <c r="I232" i="47" s="1"/>
  <c r="J232" i="47"/>
  <c r="K232" i="47" s="1"/>
  <c r="L232" i="47" s="1"/>
  <c r="T232" i="47"/>
  <c r="U232" i="47"/>
  <c r="V232" i="47"/>
  <c r="W232" i="47"/>
  <c r="H233" i="47"/>
  <c r="I233" i="47" s="1"/>
  <c r="J233" i="47"/>
  <c r="K233" i="47" s="1"/>
  <c r="L233" i="47" s="1"/>
  <c r="T233" i="47"/>
  <c r="U233" i="47"/>
  <c r="V233" i="47"/>
  <c r="W233" i="47"/>
  <c r="H234" i="47"/>
  <c r="I234" i="47" s="1"/>
  <c r="J234" i="47"/>
  <c r="K234" i="47" s="1"/>
  <c r="L234" i="47" s="1"/>
  <c r="T234" i="47"/>
  <c r="U234" i="47"/>
  <c r="V234" i="47"/>
  <c r="W234" i="47"/>
  <c r="H235" i="47"/>
  <c r="I235" i="47" s="1"/>
  <c r="J235" i="47"/>
  <c r="K235" i="47" s="1"/>
  <c r="L235" i="47" s="1"/>
  <c r="T235" i="47"/>
  <c r="U235" i="47"/>
  <c r="V235" i="47"/>
  <c r="W235" i="47"/>
  <c r="H236" i="47"/>
  <c r="I236" i="47" s="1"/>
  <c r="J236" i="47"/>
  <c r="K236" i="47" s="1"/>
  <c r="L236" i="47" s="1"/>
  <c r="T236" i="47"/>
  <c r="U236" i="47"/>
  <c r="V236" i="47"/>
  <c r="W236" i="47"/>
  <c r="H237" i="47"/>
  <c r="I237" i="47" s="1"/>
  <c r="J237" i="47"/>
  <c r="K237" i="47" s="1"/>
  <c r="L237" i="47" s="1"/>
  <c r="T237" i="47"/>
  <c r="U237" i="47"/>
  <c r="V237" i="47"/>
  <c r="W237" i="47"/>
  <c r="H238" i="47"/>
  <c r="I238" i="47" s="1"/>
  <c r="J238" i="47"/>
  <c r="K238" i="47" s="1"/>
  <c r="L238" i="47" s="1"/>
  <c r="T238" i="47"/>
  <c r="U238" i="47"/>
  <c r="V238" i="47"/>
  <c r="W238" i="47"/>
  <c r="E239" i="47"/>
  <c r="H243" i="47"/>
  <c r="I243" i="47" s="1"/>
  <c r="J243" i="47"/>
  <c r="K243" i="47" s="1"/>
  <c r="L243" i="47" s="1"/>
  <c r="T243" i="47"/>
  <c r="U243" i="47"/>
  <c r="V243" i="47"/>
  <c r="W243" i="47"/>
  <c r="H244" i="47"/>
  <c r="I244" i="47" s="1"/>
  <c r="J244" i="47"/>
  <c r="K244" i="47" s="1"/>
  <c r="L244" i="47" s="1"/>
  <c r="T244" i="47"/>
  <c r="U244" i="47"/>
  <c r="V244" i="47"/>
  <c r="W244" i="47"/>
  <c r="H245" i="47"/>
  <c r="I245" i="47" s="1"/>
  <c r="J245" i="47"/>
  <c r="K245" i="47" s="1"/>
  <c r="L245" i="47" s="1"/>
  <c r="T245" i="47"/>
  <c r="U245" i="47"/>
  <c r="V245" i="47"/>
  <c r="W245" i="47"/>
  <c r="H246" i="47"/>
  <c r="I246" i="47" s="1"/>
  <c r="J246" i="47"/>
  <c r="K246" i="47" s="1"/>
  <c r="L246" i="47" s="1"/>
  <c r="T246" i="47"/>
  <c r="U246" i="47"/>
  <c r="V246" i="47"/>
  <c r="W246" i="47"/>
  <c r="H247" i="47"/>
  <c r="I247" i="47" s="1"/>
  <c r="J247" i="47"/>
  <c r="K247" i="47" s="1"/>
  <c r="L247" i="47" s="1"/>
  <c r="T247" i="47"/>
  <c r="U247" i="47"/>
  <c r="V247" i="47"/>
  <c r="W247" i="47"/>
  <c r="H248" i="47"/>
  <c r="I248" i="47" s="1"/>
  <c r="J248" i="47"/>
  <c r="K248" i="47" s="1"/>
  <c r="L248" i="47" s="1"/>
  <c r="T248" i="47"/>
  <c r="U248" i="47"/>
  <c r="V248" i="47"/>
  <c r="W248" i="47"/>
  <c r="H249" i="47"/>
  <c r="I249" i="47" s="1"/>
  <c r="J249" i="47"/>
  <c r="K249" i="47" s="1"/>
  <c r="L249" i="47" s="1"/>
  <c r="T249" i="47"/>
  <c r="U249" i="47"/>
  <c r="V249" i="47"/>
  <c r="W249" i="47"/>
  <c r="H250" i="47"/>
  <c r="I250" i="47" s="1"/>
  <c r="J250" i="47"/>
  <c r="K250" i="47" s="1"/>
  <c r="L250" i="47" s="1"/>
  <c r="T250" i="47"/>
  <c r="U250" i="47"/>
  <c r="V250" i="47"/>
  <c r="W250" i="47"/>
  <c r="H251" i="47"/>
  <c r="I251" i="47" s="1"/>
  <c r="J251" i="47"/>
  <c r="K251" i="47" s="1"/>
  <c r="L251" i="47" s="1"/>
  <c r="T251" i="47"/>
  <c r="U251" i="47"/>
  <c r="V251" i="47"/>
  <c r="W251" i="47"/>
  <c r="H252" i="47"/>
  <c r="I252" i="47" s="1"/>
  <c r="J252" i="47"/>
  <c r="K252" i="47" s="1"/>
  <c r="L252" i="47" s="1"/>
  <c r="T252" i="47"/>
  <c r="U252" i="47"/>
  <c r="V252" i="47"/>
  <c r="W252" i="47"/>
  <c r="H253" i="47"/>
  <c r="I253" i="47" s="1"/>
  <c r="J253" i="47"/>
  <c r="K253" i="47" s="1"/>
  <c r="L253" i="47" s="1"/>
  <c r="T253" i="47"/>
  <c r="U253" i="47"/>
  <c r="V253" i="47"/>
  <c r="W253" i="47"/>
  <c r="H254" i="47"/>
  <c r="I254" i="47" s="1"/>
  <c r="J254" i="47"/>
  <c r="K254" i="47" s="1"/>
  <c r="L254" i="47" s="1"/>
  <c r="T254" i="47"/>
  <c r="U254" i="47"/>
  <c r="V254" i="47"/>
  <c r="W254" i="47"/>
  <c r="H255" i="47"/>
  <c r="I255" i="47" s="1"/>
  <c r="J255" i="47"/>
  <c r="K255" i="47" s="1"/>
  <c r="L255" i="47" s="1"/>
  <c r="T255" i="47"/>
  <c r="U255" i="47"/>
  <c r="V255" i="47"/>
  <c r="W255" i="47"/>
  <c r="H256" i="47"/>
  <c r="I256" i="47" s="1"/>
  <c r="J256" i="47"/>
  <c r="K256" i="47" s="1"/>
  <c r="L256" i="47" s="1"/>
  <c r="T256" i="47"/>
  <c r="U256" i="47"/>
  <c r="V256" i="47"/>
  <c r="W256" i="47"/>
  <c r="H257" i="47"/>
  <c r="I257" i="47" s="1"/>
  <c r="J257" i="47"/>
  <c r="K257" i="47" s="1"/>
  <c r="L257" i="47" s="1"/>
  <c r="T257" i="47"/>
  <c r="U257" i="47"/>
  <c r="V257" i="47"/>
  <c r="W257" i="47"/>
  <c r="H258" i="47"/>
  <c r="I258" i="47" s="1"/>
  <c r="J258" i="47"/>
  <c r="K258" i="47" s="1"/>
  <c r="L258" i="47" s="1"/>
  <c r="T258" i="47"/>
  <c r="U258" i="47"/>
  <c r="V258" i="47"/>
  <c r="W258" i="47"/>
  <c r="H259" i="47"/>
  <c r="I259" i="47" s="1"/>
  <c r="J259" i="47"/>
  <c r="K259" i="47" s="1"/>
  <c r="L259" i="47" s="1"/>
  <c r="T259" i="47"/>
  <c r="U259" i="47"/>
  <c r="V259" i="47"/>
  <c r="W259" i="47"/>
  <c r="H260" i="47"/>
  <c r="I260" i="47" s="1"/>
  <c r="J260" i="47"/>
  <c r="K260" i="47" s="1"/>
  <c r="L260" i="47" s="1"/>
  <c r="T260" i="47"/>
  <c r="U260" i="47"/>
  <c r="V260" i="47"/>
  <c r="W260" i="47"/>
  <c r="H261" i="47"/>
  <c r="I261" i="47" s="1"/>
  <c r="J261" i="47"/>
  <c r="K261" i="47" s="1"/>
  <c r="L261" i="47" s="1"/>
  <c r="T261" i="47"/>
  <c r="U261" i="47"/>
  <c r="V261" i="47"/>
  <c r="W261" i="47"/>
  <c r="H262" i="47"/>
  <c r="I262" i="47" s="1"/>
  <c r="J262" i="47"/>
  <c r="K262" i="47" s="1"/>
  <c r="L262" i="47" s="1"/>
  <c r="T262" i="47"/>
  <c r="U262" i="47"/>
  <c r="V262" i="47"/>
  <c r="W262" i="47"/>
  <c r="E263" i="47"/>
  <c r="T190" i="49" l="1"/>
  <c r="V190" i="49" s="1"/>
  <c r="T85" i="49"/>
  <c r="M34" i="49"/>
  <c r="O34" i="49" s="1"/>
  <c r="T37" i="49"/>
  <c r="V37" i="49" s="1"/>
  <c r="M38" i="49"/>
  <c r="O38" i="49" s="1"/>
  <c r="T45" i="49"/>
  <c r="V45" i="49" s="1"/>
  <c r="T103" i="49"/>
  <c r="V103" i="49" s="1"/>
  <c r="T112" i="49"/>
  <c r="V112" i="49" s="1"/>
  <c r="T204" i="49"/>
  <c r="V204" i="49" s="1"/>
  <c r="T31" i="49"/>
  <c r="V31" i="49" s="1"/>
  <c r="T39" i="49"/>
  <c r="V39" i="49" s="1"/>
  <c r="T52" i="49"/>
  <c r="V52" i="49" s="1"/>
  <c r="M57" i="49"/>
  <c r="O57" i="49" s="1"/>
  <c r="T60" i="49"/>
  <c r="V60" i="49" s="1"/>
  <c r="T81" i="49"/>
  <c r="V81" i="49" s="1"/>
  <c r="T100" i="49"/>
  <c r="V100" i="49" s="1"/>
  <c r="T130" i="49"/>
  <c r="V130" i="49" s="1"/>
  <c r="T151" i="49"/>
  <c r="V151" i="49" s="1"/>
  <c r="T180" i="49"/>
  <c r="V180" i="49" s="1"/>
  <c r="M181" i="49"/>
  <c r="O181" i="49" s="1"/>
  <c r="T197" i="49"/>
  <c r="V197" i="49" s="1"/>
  <c r="M198" i="49"/>
  <c r="O198" i="49" s="1"/>
  <c r="T223" i="49"/>
  <c r="V223" i="49" s="1"/>
  <c r="T231" i="49"/>
  <c r="V231" i="49" s="1"/>
  <c r="T32" i="49"/>
  <c r="V32" i="49" s="1"/>
  <c r="T36" i="49"/>
  <c r="V36" i="49" s="1"/>
  <c r="T65" i="49"/>
  <c r="V65" i="49" s="1"/>
  <c r="T78" i="49"/>
  <c r="V78" i="49" s="1"/>
  <c r="T82" i="49"/>
  <c r="V82" i="49" s="1"/>
  <c r="T88" i="49"/>
  <c r="V88" i="49" s="1"/>
  <c r="T102" i="49"/>
  <c r="V102" i="49" s="1"/>
  <c r="M124" i="49"/>
  <c r="O124" i="49" s="1"/>
  <c r="T160" i="49"/>
  <c r="V160" i="49" s="1"/>
  <c r="T164" i="49"/>
  <c r="V164" i="49" s="1"/>
  <c r="T203" i="49"/>
  <c r="V203" i="49" s="1"/>
  <c r="T224" i="49"/>
  <c r="V224" i="49" s="1"/>
  <c r="T42" i="49"/>
  <c r="V42" i="49" s="1"/>
  <c r="T46" i="49"/>
  <c r="V46" i="49" s="1"/>
  <c r="T63" i="49"/>
  <c r="V63" i="49" s="1"/>
  <c r="T67" i="49"/>
  <c r="V67" i="49" s="1"/>
  <c r="T113" i="49"/>
  <c r="M180" i="49"/>
  <c r="O180" i="49" s="1"/>
  <c r="M188" i="49"/>
  <c r="O188" i="49" s="1"/>
  <c r="T205" i="49"/>
  <c r="V205" i="49" s="1"/>
  <c r="T226" i="49"/>
  <c r="V226" i="49" s="1"/>
  <c r="T230" i="49"/>
  <c r="V230" i="49" s="1"/>
  <c r="T174" i="49"/>
  <c r="V174" i="49" s="1"/>
  <c r="M31" i="49"/>
  <c r="O31" i="49" s="1"/>
  <c r="T38" i="49"/>
  <c r="V38" i="49" s="1"/>
  <c r="T53" i="49"/>
  <c r="V53" i="49" s="1"/>
  <c r="M63" i="49"/>
  <c r="O63" i="49" s="1"/>
  <c r="T68" i="49"/>
  <c r="V68" i="49" s="1"/>
  <c r="M80" i="49"/>
  <c r="O80" i="49" s="1"/>
  <c r="T84" i="49"/>
  <c r="V84" i="49" s="1"/>
  <c r="T94" i="49"/>
  <c r="V94" i="49" s="1"/>
  <c r="T99" i="49"/>
  <c r="V99" i="49" s="1"/>
  <c r="M105" i="49"/>
  <c r="O105" i="49" s="1"/>
  <c r="T108" i="49"/>
  <c r="V108" i="49" s="1"/>
  <c r="T129" i="49"/>
  <c r="V129" i="49" s="1"/>
  <c r="M131" i="49"/>
  <c r="O131" i="49" s="1"/>
  <c r="T141" i="49"/>
  <c r="V141" i="49" s="1"/>
  <c r="T189" i="49"/>
  <c r="V189" i="49" s="1"/>
  <c r="M199" i="49"/>
  <c r="O199" i="49" s="1"/>
  <c r="T199" i="49"/>
  <c r="V199" i="49" s="1"/>
  <c r="M213" i="49"/>
  <c r="O213" i="49" s="1"/>
  <c r="T225" i="49"/>
  <c r="V225" i="49" s="1"/>
  <c r="T253" i="49"/>
  <c r="V253" i="49" s="1"/>
  <c r="T258" i="49"/>
  <c r="V258" i="49" s="1"/>
  <c r="T262" i="49"/>
  <c r="V262" i="49" s="1"/>
  <c r="T238" i="49"/>
  <c r="V238" i="49" s="1"/>
  <c r="T219" i="49"/>
  <c r="V219" i="49" s="1"/>
  <c r="Z219" i="49" s="1"/>
  <c r="M30" i="49"/>
  <c r="O30" i="49" s="1"/>
  <c r="M46" i="49"/>
  <c r="O46" i="49" s="1"/>
  <c r="AF71" i="49"/>
  <c r="M66" i="49"/>
  <c r="O66" i="49" s="1"/>
  <c r="T66" i="49"/>
  <c r="V66" i="49" s="1"/>
  <c r="T77" i="49"/>
  <c r="V77" i="49" s="1"/>
  <c r="M103" i="49"/>
  <c r="O103" i="49" s="1"/>
  <c r="T117" i="49"/>
  <c r="V117" i="49" s="1"/>
  <c r="T155" i="49"/>
  <c r="V155" i="49" s="1"/>
  <c r="T182" i="49"/>
  <c r="V182" i="49" s="1"/>
  <c r="T186" i="49"/>
  <c r="V186" i="49" s="1"/>
  <c r="T187" i="49"/>
  <c r="V187" i="49" s="1"/>
  <c r="T229" i="49"/>
  <c r="V229" i="49" s="1"/>
  <c r="T234" i="49"/>
  <c r="V234" i="49" s="1"/>
  <c r="M231" i="49"/>
  <c r="O231" i="49" s="1"/>
  <c r="T43" i="49"/>
  <c r="V43" i="49" s="1"/>
  <c r="T54" i="49"/>
  <c r="V54" i="49" s="1"/>
  <c r="T70" i="49"/>
  <c r="V70" i="49" s="1"/>
  <c r="T76" i="49"/>
  <c r="V76" i="49" s="1"/>
  <c r="T90" i="49"/>
  <c r="V90" i="49" s="1"/>
  <c r="M102" i="49"/>
  <c r="O102" i="49" s="1"/>
  <c r="T125" i="49"/>
  <c r="V125" i="49" s="1"/>
  <c r="T137" i="49"/>
  <c r="V137" i="49" s="1"/>
  <c r="M138" i="49"/>
  <c r="O138" i="49" s="1"/>
  <c r="T138" i="49"/>
  <c r="V138" i="49" s="1"/>
  <c r="T153" i="49"/>
  <c r="V153" i="49" s="1"/>
  <c r="T172" i="49"/>
  <c r="V172" i="49" s="1"/>
  <c r="M173" i="49"/>
  <c r="O173" i="49" s="1"/>
  <c r="T173" i="49"/>
  <c r="V173" i="49" s="1"/>
  <c r="T181" i="49"/>
  <c r="V181" i="49" s="1"/>
  <c r="M206" i="49"/>
  <c r="O206" i="49" s="1"/>
  <c r="T208" i="49"/>
  <c r="V208" i="49" s="1"/>
  <c r="T220" i="49"/>
  <c r="V220" i="49" s="1"/>
  <c r="M221" i="49"/>
  <c r="O221" i="49" s="1"/>
  <c r="T260" i="49"/>
  <c r="V260" i="49" s="1"/>
  <c r="M106" i="49"/>
  <c r="O106" i="49" s="1"/>
  <c r="M202" i="49"/>
  <c r="O202" i="49" s="1"/>
  <c r="T35" i="49"/>
  <c r="V35" i="49" s="1"/>
  <c r="M36" i="49"/>
  <c r="O36" i="49" s="1"/>
  <c r="M41" i="49"/>
  <c r="O41" i="49" s="1"/>
  <c r="T55" i="49"/>
  <c r="V55" i="49" s="1"/>
  <c r="T57" i="49"/>
  <c r="V57" i="49" s="1"/>
  <c r="T61" i="49"/>
  <c r="V61" i="49" s="1"/>
  <c r="T64" i="49"/>
  <c r="V64" i="49" s="1"/>
  <c r="M68" i="49"/>
  <c r="O68" i="49" s="1"/>
  <c r="M88" i="49"/>
  <c r="O88" i="49" s="1"/>
  <c r="M92" i="49"/>
  <c r="O92" i="49" s="1"/>
  <c r="T92" i="49"/>
  <c r="V92" i="49" s="1"/>
  <c r="T106" i="49"/>
  <c r="V106" i="49" s="1"/>
  <c r="M123" i="49"/>
  <c r="O123" i="49" s="1"/>
  <c r="M125" i="49"/>
  <c r="O125" i="49" s="1"/>
  <c r="T134" i="49"/>
  <c r="V134" i="49" s="1"/>
  <c r="M141" i="49"/>
  <c r="O141" i="49" s="1"/>
  <c r="T152" i="49"/>
  <c r="V152" i="49" s="1"/>
  <c r="T161" i="49"/>
  <c r="V161" i="49" s="1"/>
  <c r="T162" i="49"/>
  <c r="V162" i="49" s="1"/>
  <c r="T177" i="49"/>
  <c r="V177" i="49" s="1"/>
  <c r="M184" i="49"/>
  <c r="O184" i="49" s="1"/>
  <c r="M185" i="49"/>
  <c r="O185" i="49" s="1"/>
  <c r="T188" i="49"/>
  <c r="V188" i="49" s="1"/>
  <c r="M189" i="49"/>
  <c r="O189" i="49" s="1"/>
  <c r="M211" i="49"/>
  <c r="O211" i="49" s="1"/>
  <c r="M214" i="49"/>
  <c r="O214" i="49" s="1"/>
  <c r="T227" i="49"/>
  <c r="V227" i="49" s="1"/>
  <c r="T228" i="49"/>
  <c r="V228" i="49" s="1"/>
  <c r="M229" i="49"/>
  <c r="O229" i="49" s="1"/>
  <c r="T252" i="49"/>
  <c r="V252" i="49" s="1"/>
  <c r="T256" i="49"/>
  <c r="V256" i="49" s="1"/>
  <c r="T89" i="49"/>
  <c r="V89" i="49" s="1"/>
  <c r="M172" i="49"/>
  <c r="O172" i="49" s="1"/>
  <c r="M245" i="49"/>
  <c r="O245" i="49" s="1"/>
  <c r="T29" i="49"/>
  <c r="V29" i="49" s="1"/>
  <c r="M51" i="49"/>
  <c r="O51" i="49" s="1"/>
  <c r="T51" i="49"/>
  <c r="V51" i="49" s="1"/>
  <c r="M54" i="49"/>
  <c r="O54" i="49" s="1"/>
  <c r="T59" i="49"/>
  <c r="V59" i="49" s="1"/>
  <c r="M60" i="49"/>
  <c r="O60" i="49" s="1"/>
  <c r="T69" i="49"/>
  <c r="V69" i="49" s="1"/>
  <c r="T80" i="49"/>
  <c r="V80" i="49" s="1"/>
  <c r="M99" i="49"/>
  <c r="O99" i="49" s="1"/>
  <c r="T109" i="49"/>
  <c r="V109" i="49" s="1"/>
  <c r="T116" i="49"/>
  <c r="V116" i="49" s="1"/>
  <c r="T126" i="49"/>
  <c r="V126" i="49" s="1"/>
  <c r="M132" i="49"/>
  <c r="O132" i="49" s="1"/>
  <c r="T142" i="49"/>
  <c r="V142" i="49" s="1"/>
  <c r="T148" i="49"/>
  <c r="V148" i="49" s="1"/>
  <c r="T149" i="49"/>
  <c r="V149" i="49" s="1"/>
  <c r="M155" i="49"/>
  <c r="O155" i="49" s="1"/>
  <c r="M156" i="49"/>
  <c r="O156" i="49" s="1"/>
  <c r="T156" i="49"/>
  <c r="V156" i="49" s="1"/>
  <c r="T159" i="49"/>
  <c r="V159" i="49" s="1"/>
  <c r="T163" i="49"/>
  <c r="V163" i="49" s="1"/>
  <c r="AD191" i="49"/>
  <c r="T179" i="49"/>
  <c r="V179" i="49" s="1"/>
  <c r="AE191" i="49"/>
  <c r="T196" i="49"/>
  <c r="V196" i="49" s="1"/>
  <c r="M207" i="49"/>
  <c r="O207" i="49" s="1"/>
  <c r="M210" i="49"/>
  <c r="O210" i="49" s="1"/>
  <c r="T237" i="49"/>
  <c r="V237" i="49" s="1"/>
  <c r="M243" i="49"/>
  <c r="O243" i="49" s="1"/>
  <c r="T250" i="49"/>
  <c r="V250" i="49" s="1"/>
  <c r="T251" i="49"/>
  <c r="V251" i="49" s="1"/>
  <c r="T254" i="49"/>
  <c r="V254" i="49" s="1"/>
  <c r="T255" i="49"/>
  <c r="V255" i="49" s="1"/>
  <c r="M63" i="47"/>
  <c r="P63" i="47" s="1"/>
  <c r="M77" i="47"/>
  <c r="M190" i="47"/>
  <c r="M246" i="47"/>
  <c r="P246" i="47" s="1"/>
  <c r="M200" i="47"/>
  <c r="P200" i="47" s="1"/>
  <c r="M160" i="47"/>
  <c r="P160" i="47" s="1"/>
  <c r="M85" i="47"/>
  <c r="P85" i="47" s="1"/>
  <c r="M251" i="47"/>
  <c r="P251" i="47" s="1"/>
  <c r="M231" i="47"/>
  <c r="P231" i="47" s="1"/>
  <c r="M52" i="47"/>
  <c r="P52" i="47" s="1"/>
  <c r="M174" i="47"/>
  <c r="P174" i="47" s="1"/>
  <c r="M139" i="47"/>
  <c r="P139" i="47" s="1"/>
  <c r="M93" i="47"/>
  <c r="P93" i="47" s="1"/>
  <c r="M238" i="47"/>
  <c r="P238" i="47" s="1"/>
  <c r="M67" i="47"/>
  <c r="P67" i="47" s="1"/>
  <c r="M186" i="47"/>
  <c r="P186" i="47" s="1"/>
  <c r="M32" i="47"/>
  <c r="P32" i="47" s="1"/>
  <c r="M185" i="47"/>
  <c r="P185" i="47" s="1"/>
  <c r="M100" i="47"/>
  <c r="P100" i="47" s="1"/>
  <c r="T263" i="47"/>
  <c r="M235" i="47"/>
  <c r="P235" i="47" s="1"/>
  <c r="M234" i="47"/>
  <c r="P234" i="47" s="1"/>
  <c r="M219" i="47"/>
  <c r="P219" i="47" s="1"/>
  <c r="M202" i="47"/>
  <c r="P202" i="47" s="1"/>
  <c r="M148" i="47"/>
  <c r="P148" i="47" s="1"/>
  <c r="M81" i="47"/>
  <c r="P81" i="47" s="1"/>
  <c r="M79" i="47"/>
  <c r="P79" i="47" s="1"/>
  <c r="M227" i="47"/>
  <c r="P227" i="47" s="1"/>
  <c r="M224" i="47"/>
  <c r="P224" i="47" s="1"/>
  <c r="M117" i="47"/>
  <c r="P117" i="47" s="1"/>
  <c r="M113" i="47"/>
  <c r="P113" i="47" s="1"/>
  <c r="M61" i="47"/>
  <c r="P61" i="47" s="1"/>
  <c r="M55" i="47"/>
  <c r="P55" i="47" s="1"/>
  <c r="M36" i="47"/>
  <c r="P36" i="47" s="1"/>
  <c r="M211" i="47"/>
  <c r="P211" i="47" s="1"/>
  <c r="M207" i="47"/>
  <c r="P207" i="47" s="1"/>
  <c r="M92" i="47"/>
  <c r="P92" i="47" s="1"/>
  <c r="M152" i="47"/>
  <c r="P152" i="47" s="1"/>
  <c r="M257" i="47"/>
  <c r="P257" i="47" s="1"/>
  <c r="M226" i="47"/>
  <c r="P226" i="47" s="1"/>
  <c r="M151" i="47"/>
  <c r="P151" i="47" s="1"/>
  <c r="M110" i="47"/>
  <c r="P110" i="47" s="1"/>
  <c r="M51" i="47"/>
  <c r="P51" i="47" s="1"/>
  <c r="M37" i="47"/>
  <c r="P37" i="47" s="1"/>
  <c r="M259" i="47"/>
  <c r="P259" i="47" s="1"/>
  <c r="M250" i="47"/>
  <c r="P250" i="47" s="1"/>
  <c r="M232" i="47"/>
  <c r="P232" i="47" s="1"/>
  <c r="M230" i="47"/>
  <c r="P230" i="47" s="1"/>
  <c r="M223" i="47"/>
  <c r="P223" i="47" s="1"/>
  <c r="M220" i="47"/>
  <c r="P220" i="47" s="1"/>
  <c r="M197" i="47"/>
  <c r="P197" i="47" s="1"/>
  <c r="M188" i="47"/>
  <c r="P188" i="47" s="1"/>
  <c r="M179" i="47"/>
  <c r="P179" i="47" s="1"/>
  <c r="M135" i="47"/>
  <c r="P135" i="47" s="1"/>
  <c r="M131" i="47"/>
  <c r="P131" i="47" s="1"/>
  <c r="M125" i="47"/>
  <c r="P125" i="47" s="1"/>
  <c r="M62" i="47"/>
  <c r="P62" i="47" s="1"/>
  <c r="M58" i="47"/>
  <c r="P58" i="47" s="1"/>
  <c r="M45" i="47"/>
  <c r="P45" i="47" s="1"/>
  <c r="M29" i="47"/>
  <c r="P29" i="47" s="1"/>
  <c r="V239" i="47"/>
  <c r="M203" i="47"/>
  <c r="P203" i="47" s="1"/>
  <c r="M163" i="47"/>
  <c r="P163" i="47" s="1"/>
  <c r="W167" i="47"/>
  <c r="M89" i="47"/>
  <c r="P89" i="47" s="1"/>
  <c r="M53" i="47"/>
  <c r="P53" i="47" s="1"/>
  <c r="M261" i="47"/>
  <c r="P261" i="47" s="1"/>
  <c r="M254" i="47"/>
  <c r="P254" i="47" s="1"/>
  <c r="M208" i="47"/>
  <c r="P208" i="47" s="1"/>
  <c r="V215" i="47"/>
  <c r="M201" i="47"/>
  <c r="P201" i="47" s="1"/>
  <c r="M198" i="47"/>
  <c r="P198" i="47" s="1"/>
  <c r="U191" i="47"/>
  <c r="M178" i="47"/>
  <c r="P178" i="47" s="1"/>
  <c r="M99" i="47"/>
  <c r="P99" i="47" s="1"/>
  <c r="M78" i="47"/>
  <c r="P78" i="47" s="1"/>
  <c r="M44" i="47"/>
  <c r="M31" i="47"/>
  <c r="P31" i="47" s="1"/>
  <c r="M222" i="47"/>
  <c r="P222" i="47" s="1"/>
  <c r="M233" i="47"/>
  <c r="P233" i="47" s="1"/>
  <c r="V143" i="47"/>
  <c r="U95" i="47"/>
  <c r="M249" i="47"/>
  <c r="P249" i="47" s="1"/>
  <c r="T143" i="47"/>
  <c r="M262" i="47"/>
  <c r="P262" i="47" s="1"/>
  <c r="M253" i="47"/>
  <c r="P253" i="47" s="1"/>
  <c r="M228" i="47"/>
  <c r="P228" i="47" s="1"/>
  <c r="M166" i="47"/>
  <c r="P166" i="47" s="1"/>
  <c r="M137" i="47"/>
  <c r="P137" i="47" s="1"/>
  <c r="M128" i="47"/>
  <c r="P128" i="47" s="1"/>
  <c r="U143" i="47"/>
  <c r="M104" i="47"/>
  <c r="P104" i="47" s="1"/>
  <c r="T119" i="47"/>
  <c r="M82" i="47"/>
  <c r="P82" i="47" s="1"/>
  <c r="M80" i="47"/>
  <c r="P80" i="47" s="1"/>
  <c r="M40" i="47"/>
  <c r="P40" i="47" s="1"/>
  <c r="M258" i="47"/>
  <c r="P258" i="47" s="1"/>
  <c r="M245" i="47"/>
  <c r="P245" i="47" s="1"/>
  <c r="M243" i="47"/>
  <c r="P243" i="47" s="1"/>
  <c r="M221" i="47"/>
  <c r="P221" i="47" s="1"/>
  <c r="M213" i="47"/>
  <c r="P213" i="47" s="1"/>
  <c r="M209" i="47"/>
  <c r="P209" i="47" s="1"/>
  <c r="M205" i="47"/>
  <c r="P205" i="47" s="1"/>
  <c r="M199" i="47"/>
  <c r="P199" i="47" s="1"/>
  <c r="M195" i="47"/>
  <c r="P195" i="47" s="1"/>
  <c r="M184" i="47"/>
  <c r="P184" i="47" s="1"/>
  <c r="M180" i="47"/>
  <c r="P180" i="47" s="1"/>
  <c r="M177" i="47"/>
  <c r="P177" i="47" s="1"/>
  <c r="M173" i="47"/>
  <c r="P173" i="47" s="1"/>
  <c r="M164" i="47"/>
  <c r="P164" i="47" s="1"/>
  <c r="P77" i="47"/>
  <c r="T71" i="47"/>
  <c r="M57" i="47"/>
  <c r="P57" i="47" s="1"/>
  <c r="M161" i="47"/>
  <c r="P161" i="47" s="1"/>
  <c r="M154" i="47"/>
  <c r="P154" i="47" s="1"/>
  <c r="M142" i="47"/>
  <c r="P142" i="47" s="1"/>
  <c r="M141" i="47"/>
  <c r="P141" i="47" s="1"/>
  <c r="M132" i="47"/>
  <c r="P132" i="47" s="1"/>
  <c r="W119" i="47"/>
  <c r="M108" i="47"/>
  <c r="P108" i="47" s="1"/>
  <c r="M70" i="47"/>
  <c r="P70" i="47" s="1"/>
  <c r="M65" i="47"/>
  <c r="P65" i="47" s="1"/>
  <c r="M64" i="47"/>
  <c r="P64" i="47" s="1"/>
  <c r="M59" i="47"/>
  <c r="P59" i="47" s="1"/>
  <c r="P44" i="47"/>
  <c r="M35" i="47"/>
  <c r="P35" i="47" s="1"/>
  <c r="M34" i="47"/>
  <c r="P34" i="47" s="1"/>
  <c r="W263" i="47"/>
  <c r="M237" i="47"/>
  <c r="P237" i="47" s="1"/>
  <c r="M229" i="47"/>
  <c r="P229" i="47" s="1"/>
  <c r="M225" i="47"/>
  <c r="P225" i="47" s="1"/>
  <c r="M206" i="47"/>
  <c r="P206" i="47" s="1"/>
  <c r="M204" i="47"/>
  <c r="P204" i="47" s="1"/>
  <c r="M189" i="47"/>
  <c r="P189" i="47" s="1"/>
  <c r="M156" i="47"/>
  <c r="P156" i="47" s="1"/>
  <c r="M155" i="47"/>
  <c r="P155" i="47" s="1"/>
  <c r="M123" i="47"/>
  <c r="P123" i="47" s="1"/>
  <c r="M116" i="47"/>
  <c r="P116" i="47" s="1"/>
  <c r="M106" i="47"/>
  <c r="P106" i="47" s="1"/>
  <c r="M87" i="47"/>
  <c r="P87" i="47" s="1"/>
  <c r="M54" i="47"/>
  <c r="P54" i="47" s="1"/>
  <c r="M43" i="47"/>
  <c r="P43" i="47" s="1"/>
  <c r="W239" i="47"/>
  <c r="M210" i="47"/>
  <c r="P210" i="47" s="1"/>
  <c r="U215" i="47"/>
  <c r="M196" i="47"/>
  <c r="P196" i="47" s="1"/>
  <c r="V167" i="47"/>
  <c r="M162" i="47"/>
  <c r="P162" i="47" s="1"/>
  <c r="M158" i="47"/>
  <c r="P158" i="47" s="1"/>
  <c r="U167" i="47"/>
  <c r="M129" i="47"/>
  <c r="P129" i="47" s="1"/>
  <c r="M114" i="47"/>
  <c r="P114" i="47" s="1"/>
  <c r="M105" i="47"/>
  <c r="P105" i="47" s="1"/>
  <c r="T95" i="47"/>
  <c r="M75" i="47"/>
  <c r="P75" i="47" s="1"/>
  <c r="Q75" i="47" s="1"/>
  <c r="M39" i="47"/>
  <c r="P39" i="47" s="1"/>
  <c r="M52" i="49"/>
  <c r="O52" i="49" s="1"/>
  <c r="M32" i="49"/>
  <c r="O32" i="49" s="1"/>
  <c r="M55" i="49"/>
  <c r="O55" i="49" s="1"/>
  <c r="M59" i="49"/>
  <c r="O59" i="49" s="1"/>
  <c r="M37" i="49"/>
  <c r="O37" i="49" s="1"/>
  <c r="M56" i="49"/>
  <c r="O56" i="49" s="1"/>
  <c r="M58" i="49"/>
  <c r="O58" i="49" s="1"/>
  <c r="M64" i="49"/>
  <c r="O64" i="49" s="1"/>
  <c r="T27" i="49"/>
  <c r="V27" i="49" s="1"/>
  <c r="T33" i="49"/>
  <c r="V33" i="49" s="1"/>
  <c r="T41" i="49"/>
  <c r="V41" i="49" s="1"/>
  <c r="V85" i="49"/>
  <c r="M101" i="49"/>
  <c r="O101" i="49" s="1"/>
  <c r="M45" i="49"/>
  <c r="O45" i="49" s="1"/>
  <c r="T58" i="49"/>
  <c r="V58" i="49" s="1"/>
  <c r="T62" i="49"/>
  <c r="V62" i="49" s="1"/>
  <c r="T86" i="49"/>
  <c r="V86" i="49" s="1"/>
  <c r="M128" i="49"/>
  <c r="O128" i="49" s="1"/>
  <c r="M136" i="49"/>
  <c r="O136" i="49" s="1"/>
  <c r="M227" i="49"/>
  <c r="O227" i="49" s="1"/>
  <c r="T44" i="49"/>
  <c r="V44" i="49" s="1"/>
  <c r="AG71" i="49"/>
  <c r="T56" i="49"/>
  <c r="V56" i="49" s="1"/>
  <c r="M67" i="49"/>
  <c r="O67" i="49" s="1"/>
  <c r="AD95" i="49"/>
  <c r="M76" i="49"/>
  <c r="O76" i="49" s="1"/>
  <c r="T79" i="49"/>
  <c r="V79" i="49" s="1"/>
  <c r="T93" i="49"/>
  <c r="V93" i="49" s="1"/>
  <c r="T104" i="49"/>
  <c r="V104" i="49" s="1"/>
  <c r="T105" i="49"/>
  <c r="V105" i="49" s="1"/>
  <c r="T110" i="49"/>
  <c r="V110" i="49" s="1"/>
  <c r="M139" i="49"/>
  <c r="O139" i="49" s="1"/>
  <c r="M147" i="49"/>
  <c r="O147" i="49" s="1"/>
  <c r="M163" i="49"/>
  <c r="O163" i="49" s="1"/>
  <c r="M195" i="49"/>
  <c r="O195" i="49" s="1"/>
  <c r="T195" i="49"/>
  <c r="V195" i="49" s="1"/>
  <c r="T201" i="49"/>
  <c r="V201" i="49" s="1"/>
  <c r="M203" i="49"/>
  <c r="O203" i="49" s="1"/>
  <c r="M205" i="49"/>
  <c r="O205" i="49" s="1"/>
  <c r="AE239" i="49"/>
  <c r="M225" i="49"/>
  <c r="O225" i="49" s="1"/>
  <c r="M84" i="49"/>
  <c r="O84" i="49" s="1"/>
  <c r="T87" i="49"/>
  <c r="V87" i="49" s="1"/>
  <c r="T91" i="49"/>
  <c r="V91" i="49" s="1"/>
  <c r="M104" i="49"/>
  <c r="O104" i="49" s="1"/>
  <c r="T40" i="49"/>
  <c r="V40" i="49" s="1"/>
  <c r="M70" i="49"/>
  <c r="O70" i="49" s="1"/>
  <c r="AF119" i="49"/>
  <c r="M112" i="49"/>
  <c r="O112" i="49" s="1"/>
  <c r="M62" i="49"/>
  <c r="O62" i="49" s="1"/>
  <c r="M65" i="49"/>
  <c r="O65" i="49" s="1"/>
  <c r="T75" i="49"/>
  <c r="V75" i="49" s="1"/>
  <c r="AE95" i="49"/>
  <c r="T83" i="49"/>
  <c r="V83" i="49" s="1"/>
  <c r="T101" i="49"/>
  <c r="V101" i="49" s="1"/>
  <c r="M113" i="49"/>
  <c r="O113" i="49" s="1"/>
  <c r="T118" i="49"/>
  <c r="V118" i="49" s="1"/>
  <c r="AG143" i="49"/>
  <c r="T127" i="49"/>
  <c r="V127" i="49" s="1"/>
  <c r="M166" i="49"/>
  <c r="O166" i="49" s="1"/>
  <c r="T166" i="49"/>
  <c r="V166" i="49" s="1"/>
  <c r="M176" i="49"/>
  <c r="O176" i="49" s="1"/>
  <c r="M177" i="49"/>
  <c r="O177" i="49" s="1"/>
  <c r="T178" i="49"/>
  <c r="V178" i="49" s="1"/>
  <c r="T185" i="49"/>
  <c r="V185" i="49" s="1"/>
  <c r="T221" i="49"/>
  <c r="V221" i="49" s="1"/>
  <c r="AF263" i="49"/>
  <c r="T245" i="49"/>
  <c r="V245" i="49" s="1"/>
  <c r="M246" i="49"/>
  <c r="O246" i="49" s="1"/>
  <c r="M247" i="49"/>
  <c r="O247" i="49" s="1"/>
  <c r="T259" i="49"/>
  <c r="V259" i="49" s="1"/>
  <c r="AD119" i="49"/>
  <c r="M100" i="49"/>
  <c r="O100" i="49" s="1"/>
  <c r="M108" i="49"/>
  <c r="O108" i="49" s="1"/>
  <c r="T114" i="49"/>
  <c r="V114" i="49" s="1"/>
  <c r="M135" i="49"/>
  <c r="O135" i="49" s="1"/>
  <c r="M140" i="49"/>
  <c r="O140" i="49" s="1"/>
  <c r="T147" i="49"/>
  <c r="V147" i="49" s="1"/>
  <c r="T165" i="49"/>
  <c r="V165" i="49" s="1"/>
  <c r="T176" i="49"/>
  <c r="V176" i="49" s="1"/>
  <c r="T184" i="49"/>
  <c r="V184" i="49" s="1"/>
  <c r="AG215" i="49"/>
  <c r="T198" i="49"/>
  <c r="V198" i="49" s="1"/>
  <c r="T202" i="49"/>
  <c r="V202" i="49" s="1"/>
  <c r="T209" i="49"/>
  <c r="V209" i="49" s="1"/>
  <c r="T213" i="49"/>
  <c r="V213" i="49" s="1"/>
  <c r="T222" i="49"/>
  <c r="V222" i="49" s="1"/>
  <c r="M223" i="49"/>
  <c r="O223" i="49" s="1"/>
  <c r="T232" i="49"/>
  <c r="V232" i="49" s="1"/>
  <c r="M233" i="49"/>
  <c r="O233" i="49" s="1"/>
  <c r="T233" i="49"/>
  <c r="V233" i="49" s="1"/>
  <c r="M235" i="49"/>
  <c r="O235" i="49" s="1"/>
  <c r="T244" i="49"/>
  <c r="V244" i="49" s="1"/>
  <c r="M248" i="49"/>
  <c r="O248" i="49" s="1"/>
  <c r="T248" i="49"/>
  <c r="V248" i="49" s="1"/>
  <c r="M249" i="49"/>
  <c r="O249" i="49" s="1"/>
  <c r="T249" i="49"/>
  <c r="V249" i="49" s="1"/>
  <c r="T133" i="49"/>
  <c r="V133" i="49" s="1"/>
  <c r="M151" i="49"/>
  <c r="O151" i="49" s="1"/>
  <c r="T157" i="49"/>
  <c r="V157" i="49" s="1"/>
  <c r="T171" i="49"/>
  <c r="V171" i="49" s="1"/>
  <c r="Z171" i="49" s="1"/>
  <c r="T175" i="49"/>
  <c r="V175" i="49" s="1"/>
  <c r="T183" i="49"/>
  <c r="V183" i="49" s="1"/>
  <c r="T200" i="49"/>
  <c r="V200" i="49" s="1"/>
  <c r="M201" i="49"/>
  <c r="O201" i="49" s="1"/>
  <c r="T212" i="49"/>
  <c r="V212" i="49" s="1"/>
  <c r="T235" i="49"/>
  <c r="V235" i="49" s="1"/>
  <c r="T243" i="49"/>
  <c r="V243" i="49" s="1"/>
  <c r="Z243" i="49" s="1"/>
  <c r="T246" i="49"/>
  <c r="V246" i="49" s="1"/>
  <c r="T247" i="49"/>
  <c r="V247" i="49" s="1"/>
  <c r="M253" i="49"/>
  <c r="O253" i="49" s="1"/>
  <c r="T257" i="49"/>
  <c r="V257" i="49" s="1"/>
  <c r="M258" i="49"/>
  <c r="O258" i="49" s="1"/>
  <c r="T261" i="49"/>
  <c r="V261" i="49" s="1"/>
  <c r="M262" i="49"/>
  <c r="O262" i="49" s="1"/>
  <c r="T28" i="49"/>
  <c r="V28" i="49" s="1"/>
  <c r="M28" i="47"/>
  <c r="P28" i="47" s="1"/>
  <c r="AE47" i="49"/>
  <c r="M27" i="49"/>
  <c r="O27" i="49" s="1"/>
  <c r="X27" i="49" s="1"/>
  <c r="M35" i="49"/>
  <c r="O35" i="49" s="1"/>
  <c r="AG47" i="49"/>
  <c r="M29" i="49"/>
  <c r="O29" i="49" s="1"/>
  <c r="M33" i="49"/>
  <c r="O33" i="49" s="1"/>
  <c r="M53" i="49"/>
  <c r="O53" i="49" s="1"/>
  <c r="M61" i="49"/>
  <c r="O61" i="49" s="1"/>
  <c r="M69" i="49"/>
  <c r="O69" i="49" s="1"/>
  <c r="M127" i="49"/>
  <c r="O127" i="49" s="1"/>
  <c r="M28" i="49"/>
  <c r="O28" i="49" s="1"/>
  <c r="T30" i="49"/>
  <c r="V30" i="49" s="1"/>
  <c r="T34" i="49"/>
  <c r="V34" i="49" s="1"/>
  <c r="M42" i="49"/>
  <c r="O42" i="49" s="1"/>
  <c r="AF143" i="49"/>
  <c r="M77" i="49"/>
  <c r="O77" i="49" s="1"/>
  <c r="M81" i="49"/>
  <c r="O81" i="49" s="1"/>
  <c r="M85" i="49"/>
  <c r="O85" i="49" s="1"/>
  <c r="M89" i="49"/>
  <c r="O89" i="49" s="1"/>
  <c r="M93" i="49"/>
  <c r="O93" i="49" s="1"/>
  <c r="M109" i="49"/>
  <c r="O109" i="49" s="1"/>
  <c r="T115" i="49"/>
  <c r="V115" i="49" s="1"/>
  <c r="AE143" i="49"/>
  <c r="M126" i="49"/>
  <c r="O126" i="49" s="1"/>
  <c r="M129" i="49"/>
  <c r="O129" i="49" s="1"/>
  <c r="T131" i="49"/>
  <c r="V131" i="49" s="1"/>
  <c r="M142" i="49"/>
  <c r="O142" i="49" s="1"/>
  <c r="M152" i="49"/>
  <c r="O152" i="49" s="1"/>
  <c r="T158" i="49"/>
  <c r="V158" i="49" s="1"/>
  <c r="M197" i="49"/>
  <c r="O197" i="49" s="1"/>
  <c r="M40" i="49"/>
  <c r="O40" i="49" s="1"/>
  <c r="M44" i="49"/>
  <c r="O44" i="49" s="1"/>
  <c r="AD71" i="49"/>
  <c r="M75" i="49"/>
  <c r="O75" i="49" s="1"/>
  <c r="X75" i="49" s="1"/>
  <c r="AF95" i="49"/>
  <c r="M79" i="49"/>
  <c r="O79" i="49" s="1"/>
  <c r="M83" i="49"/>
  <c r="O83" i="49" s="1"/>
  <c r="M87" i="49"/>
  <c r="O87" i="49" s="1"/>
  <c r="M91" i="49"/>
  <c r="O91" i="49" s="1"/>
  <c r="AE119" i="49"/>
  <c r="T107" i="49"/>
  <c r="V107" i="49" s="1"/>
  <c r="M116" i="49"/>
  <c r="O116" i="49" s="1"/>
  <c r="M117" i="49"/>
  <c r="O117" i="49" s="1"/>
  <c r="T123" i="49"/>
  <c r="V123" i="49" s="1"/>
  <c r="Z123" i="49" s="1"/>
  <c r="M134" i="49"/>
  <c r="O134" i="49" s="1"/>
  <c r="M137" i="49"/>
  <c r="O137" i="49" s="1"/>
  <c r="T139" i="49"/>
  <c r="V139" i="49" s="1"/>
  <c r="AG167" i="49"/>
  <c r="T150" i="49"/>
  <c r="V150" i="49" s="1"/>
  <c r="M159" i="49"/>
  <c r="O159" i="49" s="1"/>
  <c r="M160" i="49"/>
  <c r="O160" i="49" s="1"/>
  <c r="M39" i="49"/>
  <c r="O39" i="49" s="1"/>
  <c r="M43" i="49"/>
  <c r="O43" i="49" s="1"/>
  <c r="AE71" i="49"/>
  <c r="AG95" i="49"/>
  <c r="M78" i="49"/>
  <c r="O78" i="49" s="1"/>
  <c r="M82" i="49"/>
  <c r="O82" i="49" s="1"/>
  <c r="M86" i="49"/>
  <c r="O86" i="49" s="1"/>
  <c r="M90" i="49"/>
  <c r="O90" i="49" s="1"/>
  <c r="M94" i="49"/>
  <c r="O94" i="49" s="1"/>
  <c r="T111" i="49"/>
  <c r="V111" i="49" s="1"/>
  <c r="V113" i="49"/>
  <c r="AD143" i="49"/>
  <c r="M130" i="49"/>
  <c r="O130" i="49" s="1"/>
  <c r="M133" i="49"/>
  <c r="O133" i="49" s="1"/>
  <c r="T135" i="49"/>
  <c r="V135" i="49" s="1"/>
  <c r="AD167" i="49"/>
  <c r="M148" i="49"/>
  <c r="O148" i="49" s="1"/>
  <c r="T154" i="49"/>
  <c r="V154" i="49" s="1"/>
  <c r="M164" i="49"/>
  <c r="O164" i="49" s="1"/>
  <c r="AD215" i="49"/>
  <c r="M196" i="49"/>
  <c r="O196" i="49" s="1"/>
  <c r="X196" i="49" s="1"/>
  <c r="M204" i="49"/>
  <c r="O204" i="49" s="1"/>
  <c r="M107" i="49"/>
  <c r="O107" i="49" s="1"/>
  <c r="M111" i="49"/>
  <c r="O111" i="49" s="1"/>
  <c r="M115" i="49"/>
  <c r="O115" i="49" s="1"/>
  <c r="AF167" i="49"/>
  <c r="M150" i="49"/>
  <c r="O150" i="49" s="1"/>
  <c r="M154" i="49"/>
  <c r="O154" i="49" s="1"/>
  <c r="M158" i="49"/>
  <c r="O158" i="49" s="1"/>
  <c r="M162" i="49"/>
  <c r="O162" i="49" s="1"/>
  <c r="M165" i="49"/>
  <c r="O165" i="49" s="1"/>
  <c r="AG119" i="49"/>
  <c r="M110" i="49"/>
  <c r="O110" i="49" s="1"/>
  <c r="M114" i="49"/>
  <c r="O114" i="49" s="1"/>
  <c r="M118" i="49"/>
  <c r="O118" i="49" s="1"/>
  <c r="T124" i="49"/>
  <c r="V124" i="49" s="1"/>
  <c r="T128" i="49"/>
  <c r="V128" i="49" s="1"/>
  <c r="T132" i="49"/>
  <c r="V132" i="49" s="1"/>
  <c r="T136" i="49"/>
  <c r="V136" i="49" s="1"/>
  <c r="T140" i="49"/>
  <c r="V140" i="49" s="1"/>
  <c r="M149" i="49"/>
  <c r="O149" i="49" s="1"/>
  <c r="M153" i="49"/>
  <c r="O153" i="49" s="1"/>
  <c r="M157" i="49"/>
  <c r="O157" i="49" s="1"/>
  <c r="M161" i="49"/>
  <c r="O161" i="49" s="1"/>
  <c r="M200" i="49"/>
  <c r="O200" i="49" s="1"/>
  <c r="T206" i="49"/>
  <c r="V206" i="49" s="1"/>
  <c r="AG239" i="49"/>
  <c r="AE167" i="49"/>
  <c r="M171" i="49"/>
  <c r="O171" i="49" s="1"/>
  <c r="X171" i="49" s="1"/>
  <c r="AF191" i="49"/>
  <c r="M175" i="49"/>
  <c r="O175" i="49" s="1"/>
  <c r="M179" i="49"/>
  <c r="O179" i="49" s="1"/>
  <c r="M183" i="49"/>
  <c r="O183" i="49" s="1"/>
  <c r="M187" i="49"/>
  <c r="O187" i="49" s="1"/>
  <c r="AE215" i="49"/>
  <c r="M209" i="49"/>
  <c r="O209" i="49" s="1"/>
  <c r="M212" i="49"/>
  <c r="O212" i="49" s="1"/>
  <c r="T214" i="49"/>
  <c r="V214" i="49" s="1"/>
  <c r="AG191" i="49"/>
  <c r="M174" i="49"/>
  <c r="O174" i="49" s="1"/>
  <c r="M178" i="49"/>
  <c r="O178" i="49" s="1"/>
  <c r="M182" i="49"/>
  <c r="O182" i="49" s="1"/>
  <c r="M186" i="49"/>
  <c r="O186" i="49" s="1"/>
  <c r="M190" i="49"/>
  <c r="O190" i="49" s="1"/>
  <c r="AF215" i="49"/>
  <c r="M208" i="49"/>
  <c r="O208" i="49" s="1"/>
  <c r="T210" i="49"/>
  <c r="V210" i="49" s="1"/>
  <c r="M219" i="49"/>
  <c r="O219" i="49" s="1"/>
  <c r="X219" i="49" s="1"/>
  <c r="T236" i="49"/>
  <c r="V236" i="49" s="1"/>
  <c r="AD239" i="49"/>
  <c r="M220" i="49"/>
  <c r="O220" i="49" s="1"/>
  <c r="M222" i="49"/>
  <c r="O222" i="49" s="1"/>
  <c r="M224" i="49"/>
  <c r="O224" i="49" s="1"/>
  <c r="M226" i="49"/>
  <c r="O226" i="49" s="1"/>
  <c r="M228" i="49"/>
  <c r="O228" i="49" s="1"/>
  <c r="M230" i="49"/>
  <c r="O230" i="49" s="1"/>
  <c r="M232" i="49"/>
  <c r="O232" i="49" s="1"/>
  <c r="M234" i="49"/>
  <c r="O234" i="49" s="1"/>
  <c r="M238" i="49"/>
  <c r="O238" i="49" s="1"/>
  <c r="T207" i="49"/>
  <c r="V207" i="49" s="1"/>
  <c r="T211" i="49"/>
  <c r="V211" i="49" s="1"/>
  <c r="M237" i="49"/>
  <c r="O237" i="49" s="1"/>
  <c r="M244" i="49"/>
  <c r="O244" i="49" s="1"/>
  <c r="M236" i="49"/>
  <c r="O236" i="49" s="1"/>
  <c r="AD263" i="49"/>
  <c r="M252" i="49"/>
  <c r="O252" i="49" s="1"/>
  <c r="AF239" i="49"/>
  <c r="AE263" i="49"/>
  <c r="M256" i="49"/>
  <c r="O256" i="49" s="1"/>
  <c r="M260" i="49"/>
  <c r="O260" i="49" s="1"/>
  <c r="M251" i="49"/>
  <c r="O251" i="49" s="1"/>
  <c r="M255" i="49"/>
  <c r="O255" i="49" s="1"/>
  <c r="AG263" i="49"/>
  <c r="M250" i="49"/>
  <c r="O250" i="49" s="1"/>
  <c r="M254" i="49"/>
  <c r="O254" i="49" s="1"/>
  <c r="M257" i="49"/>
  <c r="O257" i="49" s="1"/>
  <c r="M259" i="49"/>
  <c r="O259" i="49" s="1"/>
  <c r="M261" i="49"/>
  <c r="O261" i="49" s="1"/>
  <c r="V263" i="47"/>
  <c r="U239" i="47"/>
  <c r="T239" i="47"/>
  <c r="T215" i="47"/>
  <c r="M247" i="47"/>
  <c r="P247" i="47" s="1"/>
  <c r="M255" i="47"/>
  <c r="P255" i="47" s="1"/>
  <c r="M159" i="47"/>
  <c r="P159" i="47" s="1"/>
  <c r="M236" i="47"/>
  <c r="P236" i="47" s="1"/>
  <c r="M214" i="47"/>
  <c r="P214" i="47" s="1"/>
  <c r="P190" i="47"/>
  <c r="W191" i="47"/>
  <c r="M260" i="47"/>
  <c r="P260" i="47" s="1"/>
  <c r="M256" i="47"/>
  <c r="P256" i="47" s="1"/>
  <c r="M252" i="47"/>
  <c r="P252" i="47" s="1"/>
  <c r="M248" i="47"/>
  <c r="P248" i="47" s="1"/>
  <c r="U263" i="47"/>
  <c r="M244" i="47"/>
  <c r="P244" i="47" s="1"/>
  <c r="M212" i="47"/>
  <c r="P212" i="47" s="1"/>
  <c r="W215" i="47"/>
  <c r="M187" i="47"/>
  <c r="P187" i="47" s="1"/>
  <c r="M183" i="47"/>
  <c r="P183" i="47" s="1"/>
  <c r="M182" i="47"/>
  <c r="P182" i="47" s="1"/>
  <c r="M181" i="47"/>
  <c r="P181" i="47" s="1"/>
  <c r="M175" i="47"/>
  <c r="P175" i="47" s="1"/>
  <c r="T191" i="47"/>
  <c r="V191" i="47"/>
  <c r="M171" i="47"/>
  <c r="P171" i="47" s="1"/>
  <c r="Q171" i="47" s="1"/>
  <c r="M136" i="47"/>
  <c r="P136" i="47" s="1"/>
  <c r="M150" i="47"/>
  <c r="P150" i="47" s="1"/>
  <c r="M149" i="47"/>
  <c r="P149" i="47" s="1"/>
  <c r="T167" i="47"/>
  <c r="M147" i="47"/>
  <c r="P147" i="47" s="1"/>
  <c r="Q147" i="47" s="1"/>
  <c r="W143" i="47"/>
  <c r="M102" i="47"/>
  <c r="P102" i="47" s="1"/>
  <c r="U119" i="47"/>
  <c r="V119" i="47"/>
  <c r="W71" i="47"/>
  <c r="M172" i="47"/>
  <c r="P172" i="47" s="1"/>
  <c r="M138" i="47"/>
  <c r="P138" i="47" s="1"/>
  <c r="M124" i="47"/>
  <c r="P124" i="47" s="1"/>
  <c r="M109" i="47"/>
  <c r="P109" i="47" s="1"/>
  <c r="M103" i="47"/>
  <c r="P103" i="47" s="1"/>
  <c r="M86" i="47"/>
  <c r="P86" i="47" s="1"/>
  <c r="V95" i="47"/>
  <c r="M176" i="47"/>
  <c r="P176" i="47" s="1"/>
  <c r="M157" i="47"/>
  <c r="P157" i="47" s="1"/>
  <c r="M140" i="47"/>
  <c r="P140" i="47" s="1"/>
  <c r="M134" i="47"/>
  <c r="P134" i="47" s="1"/>
  <c r="W95" i="47"/>
  <c r="M127" i="47"/>
  <c r="P127" i="47" s="1"/>
  <c r="M126" i="47"/>
  <c r="P126" i="47" s="1"/>
  <c r="M112" i="47"/>
  <c r="P112" i="47" s="1"/>
  <c r="M111" i="47"/>
  <c r="P111" i="47" s="1"/>
  <c r="M165" i="47"/>
  <c r="P165" i="47" s="1"/>
  <c r="M133" i="47"/>
  <c r="P133" i="47" s="1"/>
  <c r="M118" i="47"/>
  <c r="P118" i="47" s="1"/>
  <c r="M107" i="47"/>
  <c r="P107" i="47" s="1"/>
  <c r="M76" i="47"/>
  <c r="P76" i="47" s="1"/>
  <c r="V71" i="47"/>
  <c r="M153" i="47"/>
  <c r="P153" i="47" s="1"/>
  <c r="M130" i="47"/>
  <c r="P130" i="47" s="1"/>
  <c r="M115" i="47"/>
  <c r="P115" i="47" s="1"/>
  <c r="M84" i="47"/>
  <c r="P84" i="47" s="1"/>
  <c r="M83" i="47"/>
  <c r="P83" i="47" s="1"/>
  <c r="M46" i="47"/>
  <c r="P46" i="47" s="1"/>
  <c r="V47" i="47"/>
  <c r="M91" i="47"/>
  <c r="P91" i="47" s="1"/>
  <c r="M90" i="47"/>
  <c r="P90" i="47" s="1"/>
  <c r="M88" i="47"/>
  <c r="P88" i="47" s="1"/>
  <c r="U71" i="47"/>
  <c r="M101" i="47"/>
  <c r="P101" i="47" s="1"/>
  <c r="M94" i="47"/>
  <c r="P94" i="47" s="1"/>
  <c r="M69" i="47"/>
  <c r="P69" i="47" s="1"/>
  <c r="M68" i="47"/>
  <c r="P68" i="47" s="1"/>
  <c r="M66" i="47"/>
  <c r="P66" i="47" s="1"/>
  <c r="M60" i="47"/>
  <c r="P60" i="47" s="1"/>
  <c r="M41" i="47"/>
  <c r="P41" i="47" s="1"/>
  <c r="M27" i="47"/>
  <c r="P27" i="47" s="1"/>
  <c r="Q27" i="47" s="1"/>
  <c r="M38" i="47"/>
  <c r="P38" i="47" s="1"/>
  <c r="M56" i="47"/>
  <c r="P56" i="47" s="1"/>
  <c r="M42" i="47"/>
  <c r="P42" i="47" s="1"/>
  <c r="M33" i="47"/>
  <c r="P33" i="47" s="1"/>
  <c r="M30" i="47"/>
  <c r="P30" i="47" s="1"/>
  <c r="W47" i="47"/>
  <c r="X260" i="49" l="1"/>
  <c r="Y260" i="49" s="1"/>
  <c r="X237" i="49"/>
  <c r="Y237" i="49" s="1"/>
  <c r="X226" i="49"/>
  <c r="Y226" i="49" s="1"/>
  <c r="X208" i="49"/>
  <c r="Y208" i="49" s="1"/>
  <c r="Z136" i="49"/>
  <c r="AA136" i="49" s="1"/>
  <c r="X118" i="49"/>
  <c r="Y118" i="49" s="1"/>
  <c r="X107" i="49"/>
  <c r="Y107" i="49" s="1"/>
  <c r="Z135" i="49"/>
  <c r="AA135" i="49" s="1"/>
  <c r="X86" i="49"/>
  <c r="Y86" i="49" s="1"/>
  <c r="X159" i="49"/>
  <c r="Y159" i="49" s="1"/>
  <c r="X116" i="49"/>
  <c r="Y116" i="49" s="1"/>
  <c r="X87" i="49"/>
  <c r="Y87" i="49" s="1"/>
  <c r="Z131" i="49"/>
  <c r="AA131" i="49" s="1"/>
  <c r="X42" i="49"/>
  <c r="Y42" i="49" s="1"/>
  <c r="Z235" i="49"/>
  <c r="AA235" i="49" s="1"/>
  <c r="X151" i="49"/>
  <c r="Z233" i="49"/>
  <c r="AA233" i="49" s="1"/>
  <c r="Z198" i="49"/>
  <c r="AA198" i="49" s="1"/>
  <c r="Z259" i="49"/>
  <c r="AA259" i="49" s="1"/>
  <c r="X177" i="49"/>
  <c r="Y177" i="49" s="1"/>
  <c r="Z127" i="49"/>
  <c r="AA127" i="49" s="1"/>
  <c r="X70" i="49"/>
  <c r="Y70" i="49" s="1"/>
  <c r="X205" i="49"/>
  <c r="Y205" i="49" s="1"/>
  <c r="Z110" i="49"/>
  <c r="AA110" i="49" s="1"/>
  <c r="Z56" i="49"/>
  <c r="AA56" i="49" s="1"/>
  <c r="Z58" i="49"/>
  <c r="AA58" i="49" s="1"/>
  <c r="X55" i="49"/>
  <c r="Y55" i="49" s="1"/>
  <c r="Z142" i="49"/>
  <c r="AA142" i="49" s="1"/>
  <c r="X60" i="49"/>
  <c r="Y60" i="49" s="1"/>
  <c r="Z228" i="49"/>
  <c r="AA228" i="49" s="1"/>
  <c r="Z177" i="49"/>
  <c r="AA177" i="49" s="1"/>
  <c r="Z106" i="49"/>
  <c r="AA106" i="49" s="1"/>
  <c r="X202" i="49"/>
  <c r="Y202" i="49" s="1"/>
  <c r="Z173" i="49"/>
  <c r="AA173" i="49" s="1"/>
  <c r="X102" i="49"/>
  <c r="Y102" i="49" s="1"/>
  <c r="Z229" i="49"/>
  <c r="AA229" i="49" s="1"/>
  <c r="Z66" i="49"/>
  <c r="AA66" i="49" s="1"/>
  <c r="Z199" i="49"/>
  <c r="AA199" i="49" s="1"/>
  <c r="Z99" i="49"/>
  <c r="AA99" i="49" s="1"/>
  <c r="Z68" i="49"/>
  <c r="AA68" i="49" s="1"/>
  <c r="Z67" i="49"/>
  <c r="AA67" i="49" s="1"/>
  <c r="X124" i="49"/>
  <c r="Y124" i="49" s="1"/>
  <c r="Z231" i="49"/>
  <c r="AA231" i="49" s="1"/>
  <c r="Z100" i="49"/>
  <c r="AA100" i="49" s="1"/>
  <c r="Z52" i="49"/>
  <c r="AA52" i="49" s="1"/>
  <c r="Z37" i="49"/>
  <c r="AA37" i="49" s="1"/>
  <c r="X259" i="49"/>
  <c r="Y259" i="49" s="1"/>
  <c r="AB259" i="49" s="1"/>
  <c r="X256" i="49"/>
  <c r="Y256" i="49" s="1"/>
  <c r="Z211" i="49"/>
  <c r="AA211" i="49" s="1"/>
  <c r="Z236" i="49"/>
  <c r="AA236" i="49" s="1"/>
  <c r="X182" i="49"/>
  <c r="Y182" i="49" s="1"/>
  <c r="X187" i="49"/>
  <c r="Y187" i="49" s="1"/>
  <c r="Z206" i="49"/>
  <c r="AA206" i="49" s="1"/>
  <c r="Z132" i="49"/>
  <c r="AA132" i="49" s="1"/>
  <c r="X162" i="49"/>
  <c r="Y162" i="49" s="1"/>
  <c r="X204" i="49"/>
  <c r="Y204" i="49" s="1"/>
  <c r="X133" i="49"/>
  <c r="Y133" i="49" s="1"/>
  <c r="X43" i="49"/>
  <c r="Y43" i="49" s="1"/>
  <c r="X134" i="49"/>
  <c r="Y134" i="49" s="1"/>
  <c r="X129" i="49"/>
  <c r="Y129" i="49" s="1"/>
  <c r="Z34" i="49"/>
  <c r="AA34" i="49" s="1"/>
  <c r="Z247" i="49"/>
  <c r="AA247" i="49" s="1"/>
  <c r="Z175" i="49"/>
  <c r="AA175" i="49" s="1"/>
  <c r="X248" i="49"/>
  <c r="Y248" i="49" s="1"/>
  <c r="Z213" i="49"/>
  <c r="AA213" i="49" s="1"/>
  <c r="Z147" i="49"/>
  <c r="AA147" i="49" s="1"/>
  <c r="X247" i="49"/>
  <c r="Y247" i="49" s="1"/>
  <c r="X176" i="49"/>
  <c r="Y176" i="49" s="1"/>
  <c r="Z83" i="49"/>
  <c r="AA83" i="49" s="1"/>
  <c r="X84" i="49"/>
  <c r="Y84" i="49" s="1"/>
  <c r="X163" i="49"/>
  <c r="Y163" i="49" s="1"/>
  <c r="X45" i="49"/>
  <c r="Y45" i="49" s="1"/>
  <c r="X56" i="49"/>
  <c r="Y56" i="49" s="1"/>
  <c r="Z255" i="49"/>
  <c r="AA255" i="49" s="1"/>
  <c r="Z196" i="49"/>
  <c r="AA196" i="49" s="1"/>
  <c r="X155" i="49"/>
  <c r="Y155" i="49" s="1"/>
  <c r="X99" i="49"/>
  <c r="Y99" i="49" s="1"/>
  <c r="Z256" i="49"/>
  <c r="AA256" i="49" s="1"/>
  <c r="Z188" i="49"/>
  <c r="AA188" i="49" s="1"/>
  <c r="Z134" i="49"/>
  <c r="AA134" i="49" s="1"/>
  <c r="Z64" i="49"/>
  <c r="AA64" i="49" s="1"/>
  <c r="X106" i="49"/>
  <c r="Y106" i="49" s="1"/>
  <c r="X138" i="49"/>
  <c r="Y138" i="49" s="1"/>
  <c r="Z43" i="49"/>
  <c r="AA43" i="49" s="1"/>
  <c r="Z117" i="49"/>
  <c r="AA117" i="49" s="1"/>
  <c r="X66" i="49"/>
  <c r="Y66" i="49" s="1"/>
  <c r="AB66" i="49" s="1"/>
  <c r="X199" i="49"/>
  <c r="Y199" i="49" s="1"/>
  <c r="Z94" i="49"/>
  <c r="AA94" i="49" s="1"/>
  <c r="Z174" i="49"/>
  <c r="AA174" i="49" s="1"/>
  <c r="Z63" i="49"/>
  <c r="AA63" i="49" s="1"/>
  <c r="Z102" i="49"/>
  <c r="AA102" i="49" s="1"/>
  <c r="Z180" i="49"/>
  <c r="AA180" i="49" s="1"/>
  <c r="Z39" i="49"/>
  <c r="AA39" i="49" s="1"/>
  <c r="Z103" i="49"/>
  <c r="AA103" i="49" s="1"/>
  <c r="X257" i="49"/>
  <c r="Y257" i="49" s="1"/>
  <c r="X255" i="49"/>
  <c r="Y255" i="49" s="1"/>
  <c r="Z207" i="49"/>
  <c r="AA207" i="49" s="1"/>
  <c r="X178" i="49"/>
  <c r="Y178" i="49" s="1"/>
  <c r="X183" i="49"/>
  <c r="Y183" i="49" s="1"/>
  <c r="X200" i="49"/>
  <c r="Y200" i="49" s="1"/>
  <c r="X110" i="49"/>
  <c r="Y110" i="49" s="1"/>
  <c r="X148" i="49"/>
  <c r="Y148" i="49" s="1"/>
  <c r="X94" i="49"/>
  <c r="Y94" i="49" s="1"/>
  <c r="X78" i="49"/>
  <c r="Y78" i="49" s="1"/>
  <c r="X39" i="49"/>
  <c r="Y39" i="49" s="1"/>
  <c r="X79" i="49"/>
  <c r="Y79" i="49" s="1"/>
  <c r="X44" i="49"/>
  <c r="Y44" i="49" s="1"/>
  <c r="X152" i="49"/>
  <c r="Y152" i="49" s="1"/>
  <c r="X126" i="49"/>
  <c r="Y126" i="49" s="1"/>
  <c r="X93" i="49"/>
  <c r="Y93" i="49" s="1"/>
  <c r="X77" i="49"/>
  <c r="Y77" i="49" s="1"/>
  <c r="Z30" i="49"/>
  <c r="X61" i="49"/>
  <c r="Y61" i="49" s="1"/>
  <c r="X258" i="49"/>
  <c r="Y258" i="49" s="1"/>
  <c r="Z246" i="49"/>
  <c r="AA246" i="49" s="1"/>
  <c r="X201" i="49"/>
  <c r="Y201" i="49" s="1"/>
  <c r="Z249" i="49"/>
  <c r="AA249" i="49" s="1"/>
  <c r="Z244" i="49"/>
  <c r="AA244" i="49" s="1"/>
  <c r="Z232" i="49"/>
  <c r="AA232" i="49" s="1"/>
  <c r="Z209" i="49"/>
  <c r="AA209" i="49" s="1"/>
  <c r="Z184" i="49"/>
  <c r="AA184" i="49" s="1"/>
  <c r="X140" i="49"/>
  <c r="Y140" i="49" s="1"/>
  <c r="X100" i="49"/>
  <c r="Y100" i="49" s="1"/>
  <c r="X246" i="49"/>
  <c r="Y246" i="49" s="1"/>
  <c r="Z185" i="49"/>
  <c r="AA185" i="49" s="1"/>
  <c r="Z166" i="49"/>
  <c r="AA166" i="49" s="1"/>
  <c r="Z118" i="49"/>
  <c r="AA118" i="49" s="1"/>
  <c r="X112" i="49"/>
  <c r="Y112" i="49" s="1"/>
  <c r="X104" i="49"/>
  <c r="Y104" i="49" s="1"/>
  <c r="X225" i="49"/>
  <c r="Y225" i="49" s="1"/>
  <c r="Z201" i="49"/>
  <c r="AA201" i="49" s="1"/>
  <c r="X147" i="49"/>
  <c r="Y147" i="49" s="1"/>
  <c r="AB147" i="49" s="1"/>
  <c r="Z104" i="49"/>
  <c r="AA104" i="49" s="1"/>
  <c r="Z44" i="49"/>
  <c r="AA44" i="49" s="1"/>
  <c r="Z86" i="49"/>
  <c r="AA86" i="49" s="1"/>
  <c r="X101" i="49"/>
  <c r="Y101" i="49" s="1"/>
  <c r="Z27" i="49"/>
  <c r="AA27" i="49" s="1"/>
  <c r="AF27" i="49" s="1"/>
  <c r="X37" i="49"/>
  <c r="Y37" i="49" s="1"/>
  <c r="X52" i="49"/>
  <c r="Y52" i="49" s="1"/>
  <c r="Z254" i="49"/>
  <c r="AA254" i="49" s="1"/>
  <c r="Z237" i="49"/>
  <c r="AA237" i="49" s="1"/>
  <c r="Z159" i="49"/>
  <c r="AA159" i="49" s="1"/>
  <c r="Z149" i="49"/>
  <c r="AA149" i="49" s="1"/>
  <c r="Z126" i="49"/>
  <c r="AA126" i="49" s="1"/>
  <c r="Z80" i="49"/>
  <c r="AA80" i="49" s="1"/>
  <c r="X54" i="49"/>
  <c r="Y54" i="49" s="1"/>
  <c r="X245" i="49"/>
  <c r="Y245" i="49" s="1"/>
  <c r="Z252" i="49"/>
  <c r="AA252" i="49" s="1"/>
  <c r="X214" i="49"/>
  <c r="Y214" i="49" s="1"/>
  <c r="X185" i="49"/>
  <c r="Y185" i="49" s="1"/>
  <c r="Z161" i="49"/>
  <c r="AA161" i="49" s="1"/>
  <c r="X125" i="49"/>
  <c r="Y125" i="49" s="1"/>
  <c r="X92" i="49"/>
  <c r="Y92" i="49" s="1"/>
  <c r="Z61" i="49"/>
  <c r="AA61" i="49" s="1"/>
  <c r="X36" i="49"/>
  <c r="Y36" i="49" s="1"/>
  <c r="Z260" i="49"/>
  <c r="AA260" i="49" s="1"/>
  <c r="X206" i="49"/>
  <c r="Y206" i="49" s="1"/>
  <c r="Z172" i="49"/>
  <c r="Z137" i="49"/>
  <c r="AA137" i="49" s="1"/>
  <c r="Z76" i="49"/>
  <c r="X231" i="49"/>
  <c r="Y231" i="49" s="1"/>
  <c r="Z186" i="49"/>
  <c r="AA186" i="49" s="1"/>
  <c r="X103" i="49"/>
  <c r="Y103" i="49" s="1"/>
  <c r="Z238" i="49"/>
  <c r="AA238" i="49" s="1"/>
  <c r="Z225" i="49"/>
  <c r="AA225" i="49" s="1"/>
  <c r="Z189" i="49"/>
  <c r="AA189" i="49" s="1"/>
  <c r="Z108" i="49"/>
  <c r="AA108" i="49" s="1"/>
  <c r="Z84" i="49"/>
  <c r="AA84" i="49" s="1"/>
  <c r="Z53" i="49"/>
  <c r="AA53" i="49" s="1"/>
  <c r="Z230" i="49"/>
  <c r="AA230" i="49" s="1"/>
  <c r="X180" i="49"/>
  <c r="Y180" i="49" s="1"/>
  <c r="Z46" i="49"/>
  <c r="AA46" i="49" s="1"/>
  <c r="Z164" i="49"/>
  <c r="AA164" i="49" s="1"/>
  <c r="Z88" i="49"/>
  <c r="AA88" i="49" s="1"/>
  <c r="Z36" i="49"/>
  <c r="AA36" i="49" s="1"/>
  <c r="X198" i="49"/>
  <c r="Y198" i="49" s="1"/>
  <c r="AB198" i="49" s="1"/>
  <c r="Z151" i="49"/>
  <c r="AA151" i="49" s="1"/>
  <c r="Z60" i="49"/>
  <c r="AA60" i="49" s="1"/>
  <c r="Z31" i="49"/>
  <c r="AA31" i="49" s="1"/>
  <c r="Z45" i="49"/>
  <c r="AA45" i="49" s="1"/>
  <c r="X261" i="49"/>
  <c r="Y261" i="49" s="1"/>
  <c r="X250" i="49"/>
  <c r="Y250" i="49" s="1"/>
  <c r="X252" i="49"/>
  <c r="Y252" i="49" s="1"/>
  <c r="X234" i="49"/>
  <c r="Y234" i="49" s="1"/>
  <c r="X186" i="49"/>
  <c r="Y186" i="49" s="1"/>
  <c r="X175" i="49"/>
  <c r="Y175" i="49" s="1"/>
  <c r="X157" i="49"/>
  <c r="Y157" i="49" s="1"/>
  <c r="X165" i="49"/>
  <c r="Y165" i="49" s="1"/>
  <c r="X150" i="49"/>
  <c r="Y150" i="49" s="1"/>
  <c r="X164" i="49"/>
  <c r="Y164" i="49" s="1"/>
  <c r="Z113" i="49"/>
  <c r="AA113" i="49" s="1"/>
  <c r="X137" i="49"/>
  <c r="Y137" i="49" s="1"/>
  <c r="X197" i="49"/>
  <c r="Y197" i="49" s="1"/>
  <c r="Z115" i="49"/>
  <c r="AA115" i="49" s="1"/>
  <c r="X85" i="49"/>
  <c r="Y85" i="49" s="1"/>
  <c r="X127" i="49"/>
  <c r="Y127" i="49" s="1"/>
  <c r="X33" i="49"/>
  <c r="Y33" i="49" s="1"/>
  <c r="X262" i="49"/>
  <c r="Y262" i="49" s="1"/>
  <c r="X253" i="49"/>
  <c r="Y253" i="49" s="1"/>
  <c r="Z183" i="49"/>
  <c r="AA183" i="49" s="1"/>
  <c r="Z248" i="49"/>
  <c r="AA248" i="49" s="1"/>
  <c r="Z222" i="49"/>
  <c r="AA222" i="49" s="1"/>
  <c r="Z165" i="49"/>
  <c r="AA165" i="49" s="1"/>
  <c r="Z114" i="49"/>
  <c r="AA114" i="49" s="1"/>
  <c r="Z101" i="49"/>
  <c r="AA101" i="49" s="1"/>
  <c r="X65" i="49"/>
  <c r="Y65" i="49" s="1"/>
  <c r="Z87" i="49"/>
  <c r="AA87" i="49" s="1"/>
  <c r="X195" i="49"/>
  <c r="Y195" i="49" s="1"/>
  <c r="Z79" i="49"/>
  <c r="AA79" i="49" s="1"/>
  <c r="X136" i="49"/>
  <c r="Y136" i="49" s="1"/>
  <c r="Z41" i="49"/>
  <c r="AA41" i="49" s="1"/>
  <c r="X58" i="49"/>
  <c r="Y58" i="49" s="1"/>
  <c r="Z250" i="49"/>
  <c r="X207" i="49"/>
  <c r="Y207" i="49" s="1"/>
  <c r="AB207" i="49" s="1"/>
  <c r="X156" i="49"/>
  <c r="Y156" i="49" s="1"/>
  <c r="Z109" i="49"/>
  <c r="AA109" i="49" s="1"/>
  <c r="X51" i="49"/>
  <c r="Y51" i="49" s="1"/>
  <c r="Z89" i="49"/>
  <c r="AA89" i="49" s="1"/>
  <c r="X189" i="49"/>
  <c r="Y189" i="49" s="1"/>
  <c r="X141" i="49"/>
  <c r="Y141" i="49" s="1"/>
  <c r="X68" i="49"/>
  <c r="Y68" i="49" s="1"/>
  <c r="Z55" i="49"/>
  <c r="AA55" i="49" s="1"/>
  <c r="Z220" i="49"/>
  <c r="AA220" i="49" s="1"/>
  <c r="Z138" i="49"/>
  <c r="AA138" i="49" s="1"/>
  <c r="Z54" i="49"/>
  <c r="AA54" i="49" s="1"/>
  <c r="Z155" i="49"/>
  <c r="AA155" i="49" s="1"/>
  <c r="X30" i="49"/>
  <c r="Y30" i="49" s="1"/>
  <c r="Z258" i="49"/>
  <c r="AA258" i="49" s="1"/>
  <c r="X131" i="49"/>
  <c r="Y131" i="49" s="1"/>
  <c r="X31" i="49"/>
  <c r="Y31" i="49" s="1"/>
  <c r="Z205" i="49"/>
  <c r="AA205" i="49" s="1"/>
  <c r="Z224" i="49"/>
  <c r="AA224" i="49" s="1"/>
  <c r="Z78" i="49"/>
  <c r="AA78" i="49" s="1"/>
  <c r="X181" i="49"/>
  <c r="Y181" i="49" s="1"/>
  <c r="Z112" i="49"/>
  <c r="AA112" i="49" s="1"/>
  <c r="X232" i="49"/>
  <c r="Y232" i="49" s="1"/>
  <c r="X224" i="49"/>
  <c r="Z214" i="49"/>
  <c r="AA214" i="49" s="1"/>
  <c r="X153" i="49"/>
  <c r="Y153" i="49" s="1"/>
  <c r="X114" i="49"/>
  <c r="Y114" i="49" s="1"/>
  <c r="Z154" i="49"/>
  <c r="AA154" i="49" s="1"/>
  <c r="Z111" i="49"/>
  <c r="AA111" i="49" s="1"/>
  <c r="X82" i="49"/>
  <c r="Y82" i="49" s="1"/>
  <c r="Z150" i="49"/>
  <c r="AA150" i="49" s="1"/>
  <c r="Z107" i="49"/>
  <c r="AA107" i="49" s="1"/>
  <c r="X83" i="49"/>
  <c r="Y83" i="49" s="1"/>
  <c r="Z158" i="49"/>
  <c r="AA158" i="49" s="1"/>
  <c r="X109" i="49"/>
  <c r="Y109" i="49" s="1"/>
  <c r="X81" i="49"/>
  <c r="Y81" i="49" s="1"/>
  <c r="X69" i="49"/>
  <c r="Y69" i="49" s="1"/>
  <c r="X29" i="49"/>
  <c r="Y29" i="49" s="1"/>
  <c r="Z261" i="49"/>
  <c r="AA261" i="49" s="1"/>
  <c r="Z212" i="49"/>
  <c r="AA212" i="49" s="1"/>
  <c r="Z133" i="49"/>
  <c r="AA133" i="49" s="1"/>
  <c r="X233" i="49"/>
  <c r="Y233" i="49" s="1"/>
  <c r="AB233" i="49" s="1"/>
  <c r="X108" i="49"/>
  <c r="Y108" i="49" s="1"/>
  <c r="Z221" i="49"/>
  <c r="AA221" i="49" s="1"/>
  <c r="X62" i="49"/>
  <c r="Y62" i="49" s="1"/>
  <c r="Z40" i="49"/>
  <c r="AA40" i="49" s="1"/>
  <c r="X203" i="49"/>
  <c r="Y203" i="49" s="1"/>
  <c r="Z105" i="49"/>
  <c r="AA105" i="49" s="1"/>
  <c r="X76" i="49"/>
  <c r="Y76" i="49" s="1"/>
  <c r="X128" i="49"/>
  <c r="Y128" i="49" s="1"/>
  <c r="Z33" i="49"/>
  <c r="AA33" i="49" s="1"/>
  <c r="X32" i="49"/>
  <c r="Y32" i="49" s="1"/>
  <c r="X243" i="49"/>
  <c r="Y243" i="49" s="1"/>
  <c r="Z163" i="49"/>
  <c r="AA163" i="49" s="1"/>
  <c r="X132" i="49"/>
  <c r="Y132" i="49" s="1"/>
  <c r="Z59" i="49"/>
  <c r="AA59" i="49" s="1"/>
  <c r="Z29" i="49"/>
  <c r="AA29" i="49" s="1"/>
  <c r="Z227" i="49"/>
  <c r="AA227" i="49" s="1"/>
  <c r="Z162" i="49"/>
  <c r="AA162" i="49" s="1"/>
  <c r="Z92" i="49"/>
  <c r="AA92" i="49" s="1"/>
  <c r="X41" i="49"/>
  <c r="Y41" i="49" s="1"/>
  <c r="Z208" i="49"/>
  <c r="AA208" i="49" s="1"/>
  <c r="X173" i="49"/>
  <c r="Y173" i="49" s="1"/>
  <c r="AB173" i="49" s="1"/>
  <c r="Z90" i="49"/>
  <c r="AA90" i="49" s="1"/>
  <c r="Z187" i="49"/>
  <c r="AA187" i="49" s="1"/>
  <c r="Z253" i="49"/>
  <c r="AA253" i="49" s="1"/>
  <c r="Z129" i="49"/>
  <c r="AA129" i="49" s="1"/>
  <c r="X63" i="49"/>
  <c r="Y63" i="49" s="1"/>
  <c r="X188" i="49"/>
  <c r="Y188" i="49" s="1"/>
  <c r="Z203" i="49"/>
  <c r="AA203" i="49" s="1"/>
  <c r="Z65" i="49"/>
  <c r="AA65" i="49" s="1"/>
  <c r="Z223" i="49"/>
  <c r="AA223" i="49" s="1"/>
  <c r="Z81" i="49"/>
  <c r="AA81" i="49" s="1"/>
  <c r="X34" i="49"/>
  <c r="Y34" i="49" s="1"/>
  <c r="X236" i="49"/>
  <c r="Y236" i="49" s="1"/>
  <c r="AB236" i="49" s="1"/>
  <c r="X230" i="49"/>
  <c r="Y230" i="49" s="1"/>
  <c r="X222" i="49"/>
  <c r="Y222" i="49" s="1"/>
  <c r="Z190" i="49"/>
  <c r="AA190" i="49" s="1"/>
  <c r="X212" i="49"/>
  <c r="Y212" i="49" s="1"/>
  <c r="X149" i="49"/>
  <c r="Y149" i="49" s="1"/>
  <c r="Z128" i="49"/>
  <c r="AA128" i="49" s="1"/>
  <c r="X158" i="49"/>
  <c r="Y158" i="49" s="1"/>
  <c r="AB158" i="49" s="1"/>
  <c r="X115" i="49"/>
  <c r="Y115" i="49" s="1"/>
  <c r="X130" i="49"/>
  <c r="Y130" i="49" s="1"/>
  <c r="X254" i="49"/>
  <c r="Y254" i="49" s="1"/>
  <c r="X251" i="49"/>
  <c r="Y251" i="49" s="1"/>
  <c r="X244" i="49"/>
  <c r="Y244" i="49" s="1"/>
  <c r="X238" i="49"/>
  <c r="Y238" i="49" s="1"/>
  <c r="X228" i="49"/>
  <c r="Y228" i="49" s="1"/>
  <c r="X220" i="49"/>
  <c r="Y220" i="49" s="1"/>
  <c r="Z210" i="49"/>
  <c r="AA210" i="49" s="1"/>
  <c r="X190" i="49"/>
  <c r="Y190" i="49" s="1"/>
  <c r="X174" i="49"/>
  <c r="Y174" i="49" s="1"/>
  <c r="X209" i="49"/>
  <c r="Y209" i="49" s="1"/>
  <c r="X179" i="49"/>
  <c r="Y179" i="49" s="1"/>
  <c r="X161" i="49"/>
  <c r="Y161" i="49" s="1"/>
  <c r="Z140" i="49"/>
  <c r="AA140" i="49" s="1"/>
  <c r="Z124" i="49"/>
  <c r="AA124" i="49" s="1"/>
  <c r="AB124" i="49" s="1"/>
  <c r="X154" i="49"/>
  <c r="Y154" i="49" s="1"/>
  <c r="X111" i="49"/>
  <c r="Y111" i="49" s="1"/>
  <c r="X90" i="49"/>
  <c r="Y90" i="49" s="1"/>
  <c r="X160" i="49"/>
  <c r="Y160" i="49" s="1"/>
  <c r="Z139" i="49"/>
  <c r="AA139" i="49" s="1"/>
  <c r="X117" i="49"/>
  <c r="Y117" i="49" s="1"/>
  <c r="X91" i="49"/>
  <c r="Y91" i="49" s="1"/>
  <c r="X40" i="49"/>
  <c r="Y40" i="49" s="1"/>
  <c r="X142" i="49"/>
  <c r="Y142" i="49" s="1"/>
  <c r="AB142" i="49" s="1"/>
  <c r="X89" i="49"/>
  <c r="Y89" i="49" s="1"/>
  <c r="X28" i="49"/>
  <c r="Y28" i="49" s="1"/>
  <c r="X53" i="49"/>
  <c r="Y53" i="49" s="1"/>
  <c r="AB53" i="49" s="1"/>
  <c r="X35" i="49"/>
  <c r="Y35" i="49" s="1"/>
  <c r="Z28" i="49"/>
  <c r="AA28" i="49" s="1"/>
  <c r="AF28" i="49" s="1"/>
  <c r="Z257" i="49"/>
  <c r="AA257" i="49" s="1"/>
  <c r="Z200" i="49"/>
  <c r="AA200" i="49" s="1"/>
  <c r="Z157" i="49"/>
  <c r="AA157" i="49" s="1"/>
  <c r="X249" i="49"/>
  <c r="Y249" i="49" s="1"/>
  <c r="X235" i="49"/>
  <c r="Y235" i="49" s="1"/>
  <c r="X223" i="49"/>
  <c r="Y223" i="49" s="1"/>
  <c r="Z202" i="49"/>
  <c r="AA202" i="49" s="1"/>
  <c r="AB202" i="49" s="1"/>
  <c r="Z176" i="49"/>
  <c r="AA176" i="49" s="1"/>
  <c r="X135" i="49"/>
  <c r="Y135" i="49" s="1"/>
  <c r="Z245" i="49"/>
  <c r="AA245" i="49" s="1"/>
  <c r="Z178" i="49"/>
  <c r="AA178" i="49" s="1"/>
  <c r="X166" i="49"/>
  <c r="Y166" i="49" s="1"/>
  <c r="X113" i="49"/>
  <c r="Y113" i="49" s="1"/>
  <c r="Z75" i="49"/>
  <c r="AA75" i="49" s="1"/>
  <c r="Z91" i="49"/>
  <c r="AA91" i="49" s="1"/>
  <c r="Z195" i="49"/>
  <c r="AA195" i="49" s="1"/>
  <c r="X139" i="49"/>
  <c r="Y139" i="49" s="1"/>
  <c r="Z93" i="49"/>
  <c r="AA93" i="49" s="1"/>
  <c r="X67" i="49"/>
  <c r="Y67" i="49" s="1"/>
  <c r="X227" i="49"/>
  <c r="Y227" i="49" s="1"/>
  <c r="Z62" i="49"/>
  <c r="AA62" i="49" s="1"/>
  <c r="Z85" i="49"/>
  <c r="AA85" i="49" s="1"/>
  <c r="X64" i="49"/>
  <c r="Y64" i="49" s="1"/>
  <c r="X59" i="49"/>
  <c r="Y59" i="49" s="1"/>
  <c r="Z251" i="49"/>
  <c r="AA251" i="49" s="1"/>
  <c r="X210" i="49"/>
  <c r="Y210" i="49" s="1"/>
  <c r="Z179" i="49"/>
  <c r="AA179" i="49" s="1"/>
  <c r="Z156" i="49"/>
  <c r="AA156" i="49" s="1"/>
  <c r="Z148" i="49"/>
  <c r="AA148" i="49" s="1"/>
  <c r="Z116" i="49"/>
  <c r="AA116" i="49" s="1"/>
  <c r="Z69" i="49"/>
  <c r="AA69" i="49" s="1"/>
  <c r="Z51" i="49"/>
  <c r="X172" i="49"/>
  <c r="Y172" i="49" s="1"/>
  <c r="X229" i="49"/>
  <c r="Y229" i="49" s="1"/>
  <c r="X211" i="49"/>
  <c r="Y211" i="49" s="1"/>
  <c r="AB211" i="49" s="1"/>
  <c r="X184" i="49"/>
  <c r="Y184" i="49" s="1"/>
  <c r="AB184" i="49" s="1"/>
  <c r="Z152" i="49"/>
  <c r="AA152" i="49" s="1"/>
  <c r="X123" i="49"/>
  <c r="Y123" i="49" s="1"/>
  <c r="X88" i="49"/>
  <c r="Y88" i="49" s="1"/>
  <c r="Z57" i="49"/>
  <c r="AA57" i="49" s="1"/>
  <c r="Z35" i="49"/>
  <c r="AA35" i="49" s="1"/>
  <c r="X221" i="49"/>
  <c r="Y221" i="49" s="1"/>
  <c r="Z181" i="49"/>
  <c r="AA181" i="49" s="1"/>
  <c r="Z153" i="49"/>
  <c r="AA153" i="49" s="1"/>
  <c r="Z125" i="49"/>
  <c r="AA125" i="49" s="1"/>
  <c r="Z70" i="49"/>
  <c r="AA70" i="49" s="1"/>
  <c r="Z234" i="49"/>
  <c r="AA234" i="49" s="1"/>
  <c r="Z182" i="49"/>
  <c r="AA182" i="49" s="1"/>
  <c r="Z77" i="49"/>
  <c r="AA77" i="49" s="1"/>
  <c r="X46" i="49"/>
  <c r="Y46" i="49" s="1"/>
  <c r="Z262" i="49"/>
  <c r="AA262" i="49" s="1"/>
  <c r="X213" i="49"/>
  <c r="Y213" i="49" s="1"/>
  <c r="AB213" i="49" s="1"/>
  <c r="Z141" i="49"/>
  <c r="AA141" i="49" s="1"/>
  <c r="X105" i="49"/>
  <c r="Y105" i="49" s="1"/>
  <c r="X80" i="49"/>
  <c r="Y80" i="49" s="1"/>
  <c r="Z38" i="49"/>
  <c r="AA38" i="49" s="1"/>
  <c r="Z226" i="49"/>
  <c r="AA226" i="49" s="1"/>
  <c r="Z42" i="49"/>
  <c r="AA42" i="49" s="1"/>
  <c r="Z160" i="49"/>
  <c r="AA160" i="49" s="1"/>
  <c r="Z82" i="49"/>
  <c r="AA82" i="49" s="1"/>
  <c r="Z32" i="49"/>
  <c r="AA32" i="49" s="1"/>
  <c r="Z197" i="49"/>
  <c r="AA197" i="49" s="1"/>
  <c r="Z130" i="49"/>
  <c r="AA130" i="49" s="1"/>
  <c r="X57" i="49"/>
  <c r="Y57" i="49" s="1"/>
  <c r="Z204" i="49"/>
  <c r="AA204" i="49" s="1"/>
  <c r="X38" i="49"/>
  <c r="Y38" i="49" s="1"/>
  <c r="Q30" i="47"/>
  <c r="R30" i="47" s="1"/>
  <c r="Q101" i="47"/>
  <c r="R101" i="47" s="1"/>
  <c r="Q84" i="47"/>
  <c r="R84" i="47" s="1"/>
  <c r="Q126" i="47"/>
  <c r="R126" i="47" s="1"/>
  <c r="Q138" i="47"/>
  <c r="R138" i="47" s="1"/>
  <c r="Q106" i="47"/>
  <c r="R106" i="47" s="1"/>
  <c r="Q225" i="47"/>
  <c r="R225" i="47" s="1"/>
  <c r="Q77" i="47"/>
  <c r="R77" i="47" s="1"/>
  <c r="Q243" i="47"/>
  <c r="R243" i="47" s="1"/>
  <c r="Q249" i="47"/>
  <c r="R249" i="47" s="1"/>
  <c r="Q78" i="47"/>
  <c r="R78" i="47" s="1"/>
  <c r="Q254" i="47"/>
  <c r="R254" i="47" s="1"/>
  <c r="Q125" i="47"/>
  <c r="R125" i="47" s="1"/>
  <c r="Q230" i="47"/>
  <c r="R230" i="47" s="1"/>
  <c r="Q226" i="47"/>
  <c r="R226" i="47" s="1"/>
  <c r="Q61" i="47"/>
  <c r="R61" i="47" s="1"/>
  <c r="Q93" i="47"/>
  <c r="R93" i="47" s="1"/>
  <c r="Q68" i="47"/>
  <c r="R68" i="47" s="1"/>
  <c r="Q115" i="47"/>
  <c r="R115" i="47" s="1"/>
  <c r="Q76" i="47"/>
  <c r="R76" i="47" s="1"/>
  <c r="Q165" i="47"/>
  <c r="R165" i="47" s="1"/>
  <c r="Q127" i="47"/>
  <c r="R127" i="47" s="1"/>
  <c r="Q157" i="47"/>
  <c r="R157" i="47" s="1"/>
  <c r="Q103" i="47"/>
  <c r="R103" i="47" s="1"/>
  <c r="Q172" i="47"/>
  <c r="R172" i="47" s="1"/>
  <c r="Q102" i="47"/>
  <c r="R102" i="47" s="1"/>
  <c r="Q149" i="47"/>
  <c r="R149" i="47" s="1"/>
  <c r="Q182" i="47"/>
  <c r="R182" i="47" s="1"/>
  <c r="Q212" i="47"/>
  <c r="R212" i="47" s="1"/>
  <c r="Q252" i="47"/>
  <c r="R252" i="47" s="1"/>
  <c r="Q190" i="47"/>
  <c r="R190" i="47" s="1"/>
  <c r="Q159" i="47"/>
  <c r="R159" i="47" s="1"/>
  <c r="Q196" i="47"/>
  <c r="R196" i="47" s="1"/>
  <c r="Q43" i="47"/>
  <c r="R43" i="47" s="1"/>
  <c r="Q116" i="47"/>
  <c r="R116" i="47" s="1"/>
  <c r="Q189" i="47"/>
  <c r="R189" i="47" s="1"/>
  <c r="Q229" i="47"/>
  <c r="R229" i="47" s="1"/>
  <c r="Q35" i="47"/>
  <c r="R35" i="47" s="1"/>
  <c r="Q65" i="47"/>
  <c r="R65" i="47" s="1"/>
  <c r="Q132" i="47"/>
  <c r="R132" i="47" s="1"/>
  <c r="Q161" i="47"/>
  <c r="R161" i="47" s="1"/>
  <c r="Q164" i="47"/>
  <c r="R164" i="47" s="1"/>
  <c r="Q184" i="47"/>
  <c r="R184" i="47" s="1"/>
  <c r="Q209" i="47"/>
  <c r="R209" i="47" s="1"/>
  <c r="Q245" i="47"/>
  <c r="R245" i="47" s="1"/>
  <c r="Q82" i="47"/>
  <c r="R82" i="47" s="1"/>
  <c r="Q128" i="47"/>
  <c r="R128" i="47" s="1"/>
  <c r="Q253" i="47"/>
  <c r="R253" i="47" s="1"/>
  <c r="Q222" i="47"/>
  <c r="R222" i="47" s="1"/>
  <c r="Q99" i="47"/>
  <c r="R99" i="47" s="1"/>
  <c r="Q201" i="47"/>
  <c r="R201" i="47" s="1"/>
  <c r="Q261" i="47"/>
  <c r="R261" i="47" s="1"/>
  <c r="Q163" i="47"/>
  <c r="R163" i="47" s="1"/>
  <c r="Q45" i="47"/>
  <c r="R45" i="47" s="1"/>
  <c r="Q131" i="47"/>
  <c r="R131" i="47" s="1"/>
  <c r="Q197" i="47"/>
  <c r="R197" i="47" s="1"/>
  <c r="Q232" i="47"/>
  <c r="R232" i="47" s="1"/>
  <c r="Q51" i="47"/>
  <c r="R51" i="47" s="1"/>
  <c r="Q257" i="47"/>
  <c r="R257" i="47" s="1"/>
  <c r="Q211" i="47"/>
  <c r="R211" i="47" s="1"/>
  <c r="Q113" i="47"/>
  <c r="R113" i="47" s="1"/>
  <c r="Q79" i="47"/>
  <c r="R79" i="47" s="1"/>
  <c r="Q219" i="47"/>
  <c r="R219" i="47" s="1"/>
  <c r="Q100" i="47"/>
  <c r="R100" i="47" s="1"/>
  <c r="Q186" i="47"/>
  <c r="R186" i="47" s="1"/>
  <c r="Q139" i="47"/>
  <c r="R139" i="47" s="1"/>
  <c r="Q251" i="47"/>
  <c r="R251" i="47" s="1"/>
  <c r="Q246" i="47"/>
  <c r="R246" i="47" s="1"/>
  <c r="Q38" i="47"/>
  <c r="R38" i="47" s="1"/>
  <c r="Q91" i="47"/>
  <c r="R91" i="47" s="1"/>
  <c r="Q133" i="47"/>
  <c r="R133" i="47" s="1"/>
  <c r="Q140" i="47"/>
  <c r="R140" i="47" s="1"/>
  <c r="Q181" i="47"/>
  <c r="R181" i="47" s="1"/>
  <c r="Q248" i="47"/>
  <c r="R248" i="47" s="1"/>
  <c r="Q236" i="47"/>
  <c r="R236" i="47" s="1"/>
  <c r="Q129" i="47"/>
  <c r="R129" i="47" s="1"/>
  <c r="Q156" i="47"/>
  <c r="R156" i="47" s="1"/>
  <c r="Q34" i="47"/>
  <c r="R34" i="47" s="1"/>
  <c r="Q154" i="47"/>
  <c r="R154" i="47" s="1"/>
  <c r="Q180" i="47"/>
  <c r="R180" i="47" s="1"/>
  <c r="Q205" i="47"/>
  <c r="R205" i="47" s="1"/>
  <c r="Q80" i="47"/>
  <c r="R80" i="47" s="1"/>
  <c r="Q228" i="47"/>
  <c r="R228" i="47" s="1"/>
  <c r="Q233" i="47"/>
  <c r="R233" i="47" s="1"/>
  <c r="Q198" i="47"/>
  <c r="R198" i="47" s="1"/>
  <c r="Q29" i="47"/>
  <c r="R29" i="47" s="1"/>
  <c r="Q188" i="47"/>
  <c r="R188" i="47" s="1"/>
  <c r="Q37" i="47"/>
  <c r="R37" i="47" s="1"/>
  <c r="Q207" i="47"/>
  <c r="R207" i="47" s="1"/>
  <c r="Q227" i="47"/>
  <c r="R227" i="47" s="1"/>
  <c r="Q63" i="47"/>
  <c r="R63" i="47" s="1"/>
  <c r="Q231" i="47"/>
  <c r="R231" i="47" s="1"/>
  <c r="Q33" i="47"/>
  <c r="R33" i="47" s="1"/>
  <c r="Q42" i="47"/>
  <c r="R42" i="47" s="1"/>
  <c r="Q41" i="47"/>
  <c r="R41" i="47" s="1"/>
  <c r="Q69" i="47"/>
  <c r="R69" i="47" s="1"/>
  <c r="Q88" i="47"/>
  <c r="R88" i="47" s="1"/>
  <c r="Q46" i="47"/>
  <c r="R46" i="47" s="1"/>
  <c r="Q130" i="47"/>
  <c r="R130" i="47" s="1"/>
  <c r="Q107" i="47"/>
  <c r="R107" i="47" s="1"/>
  <c r="Q111" i="47"/>
  <c r="R111" i="47" s="1"/>
  <c r="Q176" i="47"/>
  <c r="R176" i="47" s="1"/>
  <c r="Q109" i="47"/>
  <c r="R109" i="47" s="1"/>
  <c r="Q150" i="47"/>
  <c r="R150" i="47" s="1"/>
  <c r="Q183" i="47"/>
  <c r="R183" i="47" s="1"/>
  <c r="Q244" i="47"/>
  <c r="R244" i="47" s="1"/>
  <c r="Q256" i="47"/>
  <c r="R256" i="47" s="1"/>
  <c r="Q200" i="47"/>
  <c r="R200" i="47" s="1"/>
  <c r="Q255" i="47"/>
  <c r="R255" i="47" s="1"/>
  <c r="Q28" i="47"/>
  <c r="R28" i="47" s="1"/>
  <c r="U28" i="47" s="1"/>
  <c r="U47" i="47" s="1"/>
  <c r="C269" i="47" s="1"/>
  <c r="Q105" i="47"/>
  <c r="R105" i="47" s="1"/>
  <c r="Q158" i="47"/>
  <c r="R158" i="47" s="1"/>
  <c r="Q54" i="47"/>
  <c r="R54" i="47" s="1"/>
  <c r="Q123" i="47"/>
  <c r="R123" i="47" s="1"/>
  <c r="Q204" i="47"/>
  <c r="R204" i="47" s="1"/>
  <c r="Q237" i="47"/>
  <c r="R237" i="47" s="1"/>
  <c r="Q44" i="47"/>
  <c r="R44" i="47" s="1"/>
  <c r="Q70" i="47"/>
  <c r="R70" i="47" s="1"/>
  <c r="Q141" i="47"/>
  <c r="R141" i="47" s="1"/>
  <c r="Q57" i="47"/>
  <c r="R57" i="47" s="1"/>
  <c r="Q173" i="47"/>
  <c r="R173" i="47" s="1"/>
  <c r="Q195" i="47"/>
  <c r="R195" i="47" s="1"/>
  <c r="Q213" i="47"/>
  <c r="R213" i="47" s="1"/>
  <c r="Q258" i="47"/>
  <c r="R258" i="47" s="1"/>
  <c r="Q137" i="47"/>
  <c r="R137" i="47" s="1"/>
  <c r="Q262" i="47"/>
  <c r="R262" i="47" s="1"/>
  <c r="Q202" i="47"/>
  <c r="R202" i="47" s="1"/>
  <c r="Q31" i="47"/>
  <c r="R31" i="47" s="1"/>
  <c r="Q178" i="47"/>
  <c r="R178" i="47" s="1"/>
  <c r="Q53" i="47"/>
  <c r="R53" i="47" s="1"/>
  <c r="Q203" i="47"/>
  <c r="R203" i="47" s="1"/>
  <c r="Q58" i="47"/>
  <c r="R58" i="47" s="1"/>
  <c r="Q135" i="47"/>
  <c r="R135" i="47" s="1"/>
  <c r="Q220" i="47"/>
  <c r="R220" i="47" s="1"/>
  <c r="Q250" i="47"/>
  <c r="R250" i="47" s="1"/>
  <c r="Q110" i="47"/>
  <c r="R110" i="47" s="1"/>
  <c r="Q152" i="47"/>
  <c r="R152" i="47" s="1"/>
  <c r="Q36" i="47"/>
  <c r="R36" i="47" s="1"/>
  <c r="Q117" i="47"/>
  <c r="R117" i="47" s="1"/>
  <c r="Q81" i="47"/>
  <c r="R81" i="47" s="1"/>
  <c r="Q234" i="47"/>
  <c r="R234" i="47" s="1"/>
  <c r="Q185" i="47"/>
  <c r="R185" i="47" s="1"/>
  <c r="Q67" i="47"/>
  <c r="R67" i="47" s="1"/>
  <c r="Q174" i="47"/>
  <c r="R174" i="47" s="1"/>
  <c r="Q85" i="47"/>
  <c r="R85" i="47" s="1"/>
  <c r="Q66" i="47"/>
  <c r="R66" i="47" s="1"/>
  <c r="Q86" i="47"/>
  <c r="R86" i="47" s="1"/>
  <c r="Q64" i="47"/>
  <c r="R64" i="47" s="1"/>
  <c r="Q56" i="47"/>
  <c r="R56" i="47" s="1"/>
  <c r="Q60" i="47"/>
  <c r="R60" i="47" s="1"/>
  <c r="Q94" i="47"/>
  <c r="R94" i="47" s="1"/>
  <c r="Q90" i="47"/>
  <c r="R90" i="47" s="1"/>
  <c r="Q83" i="47"/>
  <c r="R83" i="47" s="1"/>
  <c r="Q153" i="47"/>
  <c r="R153" i="47" s="1"/>
  <c r="Q118" i="47"/>
  <c r="R118" i="47" s="1"/>
  <c r="Q112" i="47"/>
  <c r="R112" i="47" s="1"/>
  <c r="Q134" i="47"/>
  <c r="R134" i="47" s="1"/>
  <c r="Q124" i="47"/>
  <c r="R124" i="47" s="1"/>
  <c r="Q136" i="47"/>
  <c r="R136" i="47" s="1"/>
  <c r="Q175" i="47"/>
  <c r="R175" i="47" s="1"/>
  <c r="Q187" i="47"/>
  <c r="R187" i="47" s="1"/>
  <c r="Q260" i="47"/>
  <c r="R260" i="47" s="1"/>
  <c r="Q214" i="47"/>
  <c r="R214" i="47" s="1"/>
  <c r="Q247" i="47"/>
  <c r="R247" i="47" s="1"/>
  <c r="Q39" i="47"/>
  <c r="R39" i="47" s="1"/>
  <c r="Q114" i="47"/>
  <c r="R114" i="47" s="1"/>
  <c r="Q162" i="47"/>
  <c r="R162" i="47" s="1"/>
  <c r="Q210" i="47"/>
  <c r="R210" i="47" s="1"/>
  <c r="Q87" i="47"/>
  <c r="R87" i="47" s="1"/>
  <c r="Q155" i="47"/>
  <c r="R155" i="47" s="1"/>
  <c r="Q206" i="47"/>
  <c r="R206" i="47" s="1"/>
  <c r="Q59" i="47"/>
  <c r="R59" i="47" s="1"/>
  <c r="Q108" i="47"/>
  <c r="R108" i="47" s="1"/>
  <c r="Q142" i="47"/>
  <c r="R142" i="47" s="1"/>
  <c r="Q177" i="47"/>
  <c r="R177" i="47" s="1"/>
  <c r="Q199" i="47"/>
  <c r="R199" i="47" s="1"/>
  <c r="Q221" i="47"/>
  <c r="R221" i="47" s="1"/>
  <c r="Q40" i="47"/>
  <c r="R40" i="47" s="1"/>
  <c r="Q104" i="47"/>
  <c r="R104" i="47" s="1"/>
  <c r="Q166" i="47"/>
  <c r="R166" i="47" s="1"/>
  <c r="Q208" i="47"/>
  <c r="R208" i="47" s="1"/>
  <c r="Q89" i="47"/>
  <c r="R89" i="47" s="1"/>
  <c r="Q62" i="47"/>
  <c r="R62" i="47" s="1"/>
  <c r="Q179" i="47"/>
  <c r="R179" i="47" s="1"/>
  <c r="Q223" i="47"/>
  <c r="R223" i="47" s="1"/>
  <c r="Q259" i="47"/>
  <c r="R259" i="47" s="1"/>
  <c r="Q151" i="47"/>
  <c r="R151" i="47" s="1"/>
  <c r="Q92" i="47"/>
  <c r="R92" i="47" s="1"/>
  <c r="Q55" i="47"/>
  <c r="R55" i="47" s="1"/>
  <c r="Q224" i="47"/>
  <c r="R224" i="47" s="1"/>
  <c r="Q148" i="47"/>
  <c r="R148" i="47" s="1"/>
  <c r="Q235" i="47"/>
  <c r="R235" i="47" s="1"/>
  <c r="Q32" i="47"/>
  <c r="R32" i="47" s="1"/>
  <c r="Q238" i="47"/>
  <c r="R238" i="47" s="1"/>
  <c r="Q52" i="47"/>
  <c r="R52" i="47" s="1"/>
  <c r="Q160" i="47"/>
  <c r="R160" i="47" s="1"/>
  <c r="AA219" i="49"/>
  <c r="C271" i="49"/>
  <c r="AA243" i="49"/>
  <c r="Y196" i="49"/>
  <c r="AA123" i="49"/>
  <c r="Y75" i="49"/>
  <c r="Y27" i="49"/>
  <c r="AD27" i="49" s="1"/>
  <c r="C269" i="49"/>
  <c r="Y219" i="49"/>
  <c r="Y171" i="49"/>
  <c r="AA171" i="49"/>
  <c r="C270" i="47"/>
  <c r="R171" i="47"/>
  <c r="R27" i="47"/>
  <c r="R75" i="47"/>
  <c r="C271" i="47"/>
  <c r="R147" i="47"/>
  <c r="AB186" i="49" l="1"/>
  <c r="AF47" i="49"/>
  <c r="C270" i="49" s="1"/>
  <c r="C278" i="49" s="1"/>
  <c r="AB63" i="49"/>
  <c r="AB64" i="49"/>
  <c r="AB67" i="49"/>
  <c r="AB86" i="49"/>
  <c r="AB102" i="49"/>
  <c r="AB255" i="49"/>
  <c r="AB229" i="49"/>
  <c r="AB214" i="49"/>
  <c r="AB237" i="49"/>
  <c r="AB226" i="49"/>
  <c r="AB55" i="49"/>
  <c r="AB138" i="49"/>
  <c r="AB260" i="49"/>
  <c r="AB43" i="49"/>
  <c r="AB182" i="49"/>
  <c r="D277" i="47"/>
  <c r="C277" i="47"/>
  <c r="AB232" i="49"/>
  <c r="AB127" i="49"/>
  <c r="AB155" i="49"/>
  <c r="AB136" i="49"/>
  <c r="AB249" i="49"/>
  <c r="AB187" i="49"/>
  <c r="AB238" i="49"/>
  <c r="AB180" i="49"/>
  <c r="AB100" i="49"/>
  <c r="AB254" i="49"/>
  <c r="AB65" i="49"/>
  <c r="AB203" i="49"/>
  <c r="AB262" i="49"/>
  <c r="AB77" i="49"/>
  <c r="AB188" i="49"/>
  <c r="AB39" i="49"/>
  <c r="AB139" i="49"/>
  <c r="AB162" i="49"/>
  <c r="AB164" i="49"/>
  <c r="AB114" i="49"/>
  <c r="AB149" i="49"/>
  <c r="AB141" i="49"/>
  <c r="AB175" i="49"/>
  <c r="AB160" i="49"/>
  <c r="AB251" i="49"/>
  <c r="AB107" i="49"/>
  <c r="AB88" i="49"/>
  <c r="AB199" i="49"/>
  <c r="AB118" i="49"/>
  <c r="AB157" i="49"/>
  <c r="AB31" i="49"/>
  <c r="AB200" i="49"/>
  <c r="AB83" i="49"/>
  <c r="AB257" i="49"/>
  <c r="AB40" i="49"/>
  <c r="AB225" i="49"/>
  <c r="AB246" i="49"/>
  <c r="Z191" i="49"/>
  <c r="AB82" i="49"/>
  <c r="AB104" i="49"/>
  <c r="AB258" i="49"/>
  <c r="AB38" i="49"/>
  <c r="AB234" i="49"/>
  <c r="AB128" i="49"/>
  <c r="AB154" i="49"/>
  <c r="AB36" i="49"/>
  <c r="AB56" i="49"/>
  <c r="AB205" i="49"/>
  <c r="AB92" i="49"/>
  <c r="AB29" i="49"/>
  <c r="AB108" i="49"/>
  <c r="AB130" i="49"/>
  <c r="AB113" i="49"/>
  <c r="AB34" i="49"/>
  <c r="AA172" i="49"/>
  <c r="AA191" i="49" s="1"/>
  <c r="AB33" i="49"/>
  <c r="AB150" i="49"/>
  <c r="AB46" i="49"/>
  <c r="AB152" i="49"/>
  <c r="AB129" i="49"/>
  <c r="AB109" i="49"/>
  <c r="AB131" i="49"/>
  <c r="AB183" i="49"/>
  <c r="AB206" i="49"/>
  <c r="AB174" i="49"/>
  <c r="AB231" i="49"/>
  <c r="AB179" i="49"/>
  <c r="Z263" i="49"/>
  <c r="AB105" i="49"/>
  <c r="AB80" i="49"/>
  <c r="AB59" i="49"/>
  <c r="AB235" i="49"/>
  <c r="AB117" i="49"/>
  <c r="AB223" i="49"/>
  <c r="AB253" i="49"/>
  <c r="AB116" i="49"/>
  <c r="X239" i="49"/>
  <c r="AB37" i="49"/>
  <c r="AB190" i="49"/>
  <c r="AB261" i="49"/>
  <c r="AB244" i="49"/>
  <c r="AB148" i="49"/>
  <c r="AB134" i="49"/>
  <c r="AB248" i="49"/>
  <c r="AB54" i="49"/>
  <c r="AB228" i="49"/>
  <c r="Z71" i="49"/>
  <c r="AB221" i="49"/>
  <c r="AB178" i="49"/>
  <c r="AB161" i="49"/>
  <c r="AB220" i="49"/>
  <c r="AB222" i="49"/>
  <c r="AB227" i="49"/>
  <c r="AB153" i="49"/>
  <c r="AB137" i="49"/>
  <c r="AB61" i="49"/>
  <c r="AB163" i="49"/>
  <c r="R239" i="47"/>
  <c r="Q47" i="47"/>
  <c r="R143" i="47"/>
  <c r="Q263" i="47"/>
  <c r="R167" i="47"/>
  <c r="R119" i="47"/>
  <c r="Q215" i="47"/>
  <c r="R215" i="47"/>
  <c r="Y71" i="49"/>
  <c r="AB57" i="49"/>
  <c r="AB44" i="49"/>
  <c r="AB93" i="49"/>
  <c r="AB42" i="49"/>
  <c r="AA215" i="49"/>
  <c r="AB195" i="49"/>
  <c r="AA51" i="49"/>
  <c r="AA167" i="49"/>
  <c r="AB28" i="49"/>
  <c r="AB90" i="49"/>
  <c r="AB41" i="49"/>
  <c r="AB62" i="49"/>
  <c r="AB69" i="49"/>
  <c r="AB111" i="49"/>
  <c r="Y224" i="49"/>
  <c r="AB224" i="49" s="1"/>
  <c r="AB181" i="49"/>
  <c r="AA250" i="49"/>
  <c r="AB250" i="49" s="1"/>
  <c r="AB115" i="49"/>
  <c r="AB209" i="49"/>
  <c r="AB79" i="49"/>
  <c r="AB94" i="49"/>
  <c r="AB247" i="49"/>
  <c r="AB204" i="49"/>
  <c r="AB159" i="49"/>
  <c r="AB185" i="49"/>
  <c r="AB208" i="49"/>
  <c r="X215" i="49"/>
  <c r="AA239" i="49"/>
  <c r="AB210" i="49"/>
  <c r="AB91" i="49"/>
  <c r="AB35" i="49"/>
  <c r="AB132" i="49"/>
  <c r="AB156" i="49"/>
  <c r="AB165" i="49"/>
  <c r="AB201" i="49"/>
  <c r="Z47" i="49"/>
  <c r="AB256" i="49"/>
  <c r="AB177" i="49"/>
  <c r="X167" i="49"/>
  <c r="Z95" i="49"/>
  <c r="AB112" i="49"/>
  <c r="AB176" i="49"/>
  <c r="AB133" i="49"/>
  <c r="AB84" i="49"/>
  <c r="AB172" i="49"/>
  <c r="AB245" i="49"/>
  <c r="AB101" i="49"/>
  <c r="AB166" i="49"/>
  <c r="AB140" i="49"/>
  <c r="AB78" i="49"/>
  <c r="AB45" i="49"/>
  <c r="AB58" i="49"/>
  <c r="AB135" i="49"/>
  <c r="AB106" i="49"/>
  <c r="AA119" i="49"/>
  <c r="Y263" i="49"/>
  <c r="AB125" i="49"/>
  <c r="Y143" i="49"/>
  <c r="AB126" i="49"/>
  <c r="Y119" i="49"/>
  <c r="X263" i="49"/>
  <c r="Z119" i="49"/>
  <c r="X119" i="49"/>
  <c r="AA30" i="49"/>
  <c r="AB30" i="49" s="1"/>
  <c r="AB60" i="49"/>
  <c r="Y151" i="49"/>
  <c r="AB99" i="49"/>
  <c r="X191" i="49"/>
  <c r="X143" i="49"/>
  <c r="AB89" i="49"/>
  <c r="AB230" i="49"/>
  <c r="AB32" i="49"/>
  <c r="AB81" i="49"/>
  <c r="AB197" i="49"/>
  <c r="AB70" i="49"/>
  <c r="AB87" i="49"/>
  <c r="AA143" i="49"/>
  <c r="AB68" i="49"/>
  <c r="X47" i="49"/>
  <c r="Z143" i="49"/>
  <c r="AA263" i="49"/>
  <c r="AB212" i="49"/>
  <c r="AB252" i="49"/>
  <c r="AB103" i="49"/>
  <c r="AA76" i="49"/>
  <c r="X71" i="49"/>
  <c r="AD28" i="49"/>
  <c r="AD47" i="49" s="1"/>
  <c r="C268" i="49" s="1"/>
  <c r="J276" i="49" s="1"/>
  <c r="Z167" i="49"/>
  <c r="X95" i="49"/>
  <c r="Z215" i="49"/>
  <c r="Z239" i="49"/>
  <c r="AB189" i="49"/>
  <c r="AB85" i="49"/>
  <c r="AB52" i="49"/>
  <c r="AB110" i="49"/>
  <c r="R71" i="47"/>
  <c r="R263" i="47"/>
  <c r="Q239" i="47"/>
  <c r="Q143" i="47"/>
  <c r="Q119" i="47"/>
  <c r="Q95" i="47"/>
  <c r="Q191" i="47"/>
  <c r="Q71" i="47"/>
  <c r="Q167" i="47"/>
  <c r="R95" i="47"/>
  <c r="R191" i="47"/>
  <c r="AB243" i="49"/>
  <c r="R47" i="47"/>
  <c r="T27" i="47"/>
  <c r="T47" i="47" s="1"/>
  <c r="C268" i="47" s="1"/>
  <c r="K277" i="49"/>
  <c r="G277" i="49"/>
  <c r="C277" i="49"/>
  <c r="N277" i="49"/>
  <c r="J277" i="49"/>
  <c r="F277" i="49"/>
  <c r="I277" i="49"/>
  <c r="H277" i="49"/>
  <c r="M277" i="49"/>
  <c r="L277" i="49"/>
  <c r="E277" i="49"/>
  <c r="D277" i="49"/>
  <c r="AB75" i="49"/>
  <c r="Y95" i="49"/>
  <c r="AB123" i="49"/>
  <c r="K279" i="49"/>
  <c r="G279" i="49"/>
  <c r="C279" i="49"/>
  <c r="N279" i="49"/>
  <c r="J279" i="49"/>
  <c r="F279" i="49"/>
  <c r="I279" i="49"/>
  <c r="H279" i="49"/>
  <c r="E279" i="49"/>
  <c r="D279" i="49"/>
  <c r="M279" i="49"/>
  <c r="L279" i="49"/>
  <c r="AB219" i="49"/>
  <c r="AB196" i="49"/>
  <c r="Y215" i="49"/>
  <c r="Y47" i="49"/>
  <c r="AB27" i="49"/>
  <c r="K278" i="49"/>
  <c r="G278" i="49"/>
  <c r="J278" i="49"/>
  <c r="F278" i="49"/>
  <c r="E278" i="49"/>
  <c r="D278" i="49"/>
  <c r="H278" i="49"/>
  <c r="AB171" i="49"/>
  <c r="Y191" i="49"/>
  <c r="D279" i="47"/>
  <c r="H279" i="47"/>
  <c r="L279" i="47"/>
  <c r="I279" i="47"/>
  <c r="E279" i="47"/>
  <c r="M279" i="47"/>
  <c r="J279" i="47"/>
  <c r="C279" i="47"/>
  <c r="K279" i="47"/>
  <c r="N279" i="47"/>
  <c r="F279" i="47"/>
  <c r="G279" i="47"/>
  <c r="D278" i="47"/>
  <c r="H278" i="47"/>
  <c r="L278" i="47"/>
  <c r="E278" i="47"/>
  <c r="M278" i="47"/>
  <c r="I278" i="47"/>
  <c r="F278" i="47"/>
  <c r="N278" i="47"/>
  <c r="G278" i="47"/>
  <c r="J278" i="47"/>
  <c r="K278" i="47"/>
  <c r="C278" i="47"/>
  <c r="H277" i="47"/>
  <c r="L277" i="47"/>
  <c r="E277" i="47"/>
  <c r="I277" i="47"/>
  <c r="M277" i="47"/>
  <c r="J277" i="47"/>
  <c r="K277" i="47"/>
  <c r="N277" i="47"/>
  <c r="F277" i="47"/>
  <c r="G277" i="47"/>
  <c r="L278" i="49" l="1"/>
  <c r="N278" i="49"/>
  <c r="I278" i="49"/>
  <c r="M278" i="49"/>
  <c r="J16" i="58"/>
  <c r="D276" i="47"/>
  <c r="D15" i="58" s="1"/>
  <c r="C276" i="47"/>
  <c r="C15" i="58" s="1"/>
  <c r="AB191" i="49"/>
  <c r="AB215" i="49"/>
  <c r="AB119" i="49"/>
  <c r="G276" i="49"/>
  <c r="G16" i="58" s="1"/>
  <c r="Y239" i="49"/>
  <c r="K276" i="49"/>
  <c r="AA71" i="49"/>
  <c r="AB51" i="49"/>
  <c r="AB71" i="49" s="1"/>
  <c r="M276" i="49"/>
  <c r="M16" i="58" s="1"/>
  <c r="AB143" i="49"/>
  <c r="AA47" i="49"/>
  <c r="AB47" i="49"/>
  <c r="AB239" i="49"/>
  <c r="D276" i="49"/>
  <c r="N276" i="49"/>
  <c r="L276" i="49"/>
  <c r="L16" i="58" s="1"/>
  <c r="AB263" i="49"/>
  <c r="AB151" i="49"/>
  <c r="AB167" i="49" s="1"/>
  <c r="Y167" i="49"/>
  <c r="H276" i="49"/>
  <c r="E276" i="49"/>
  <c r="C276" i="49"/>
  <c r="F276" i="49"/>
  <c r="I276" i="49"/>
  <c r="AA95" i="49"/>
  <c r="AB76" i="49"/>
  <c r="AB95" i="49" s="1"/>
  <c r="H276" i="47"/>
  <c r="M276" i="47"/>
  <c r="J276" i="47"/>
  <c r="I276" i="47"/>
  <c r="L276" i="47"/>
  <c r="F276" i="47"/>
  <c r="E276" i="47"/>
  <c r="N276" i="47"/>
  <c r="K276" i="47"/>
  <c r="G276" i="47"/>
  <c r="I16" i="58" l="1"/>
  <c r="C16" i="58"/>
  <c r="D16" i="58"/>
  <c r="H16" i="58"/>
  <c r="E16" i="58"/>
  <c r="K16" i="58"/>
  <c r="F15" i="58"/>
  <c r="G15" i="58"/>
  <c r="K15" i="58"/>
  <c r="J15" i="58"/>
  <c r="E15" i="58"/>
  <c r="L15" i="58"/>
  <c r="H15" i="58"/>
  <c r="I15" i="58"/>
  <c r="O282" i="49" l="1"/>
  <c r="O282" i="47"/>
  <c r="M15" i="58"/>
  <c r="F16" i="58"/>
  <c r="H9" i="38"/>
  <c r="J9" i="38"/>
  <c r="K9" i="38"/>
  <c r="C4" i="58"/>
  <c r="D4" i="58"/>
  <c r="I52" i="37"/>
  <c r="K22" i="31"/>
  <c r="K28" i="31"/>
  <c r="K25" i="31"/>
  <c r="K33" i="31"/>
  <c r="K49" i="31"/>
  <c r="K19" i="31"/>
  <c r="K16" i="31"/>
  <c r="K12" i="31"/>
  <c r="K6" i="31"/>
  <c r="D46" i="31"/>
  <c r="D30" i="31"/>
  <c r="D27" i="31"/>
  <c r="D17" i="31"/>
  <c r="D11" i="31"/>
  <c r="D6" i="31"/>
  <c r="C32" i="38"/>
  <c r="D32" i="38"/>
  <c r="E32" i="38"/>
  <c r="F32" i="38"/>
  <c r="G32" i="38"/>
  <c r="H32" i="38"/>
  <c r="I32" i="38"/>
  <c r="J32" i="38"/>
  <c r="K32" i="38"/>
  <c r="L32" i="38"/>
  <c r="M32" i="38"/>
  <c r="B32" i="38"/>
  <c r="C271" i="9"/>
  <c r="W270" i="9"/>
  <c r="V270" i="9"/>
  <c r="U270" i="9"/>
  <c r="T270" i="9"/>
  <c r="S270" i="9"/>
  <c r="R270" i="9"/>
  <c r="Q270" i="9"/>
  <c r="P270" i="9"/>
  <c r="K270" i="9"/>
  <c r="J270" i="9"/>
  <c r="I270" i="9"/>
  <c r="H270" i="9"/>
  <c r="F270" i="9"/>
  <c r="G270" i="9" s="1"/>
  <c r="W269" i="9"/>
  <c r="V269" i="9"/>
  <c r="U269" i="9"/>
  <c r="T269" i="9"/>
  <c r="S269" i="9"/>
  <c r="R269" i="9"/>
  <c r="Q269" i="9"/>
  <c r="P269" i="9"/>
  <c r="K269" i="9"/>
  <c r="J269" i="9"/>
  <c r="I269" i="9"/>
  <c r="H269" i="9"/>
  <c r="F269" i="9"/>
  <c r="G269" i="9" s="1"/>
  <c r="W268" i="9"/>
  <c r="V268" i="9"/>
  <c r="U268" i="9"/>
  <c r="T268" i="9"/>
  <c r="S268" i="9"/>
  <c r="R268" i="9"/>
  <c r="Q268" i="9"/>
  <c r="P268" i="9"/>
  <c r="K268" i="9"/>
  <c r="J268" i="9"/>
  <c r="I268" i="9"/>
  <c r="H268" i="9"/>
  <c r="F268" i="9"/>
  <c r="G268" i="9" s="1"/>
  <c r="W267" i="9"/>
  <c r="V267" i="9"/>
  <c r="U267" i="9"/>
  <c r="T267" i="9"/>
  <c r="S267" i="9"/>
  <c r="R267" i="9"/>
  <c r="Q267" i="9"/>
  <c r="P267" i="9"/>
  <c r="K267" i="9"/>
  <c r="J267" i="9"/>
  <c r="I267" i="9"/>
  <c r="H267" i="9"/>
  <c r="F267" i="9"/>
  <c r="G267" i="9" s="1"/>
  <c r="W266" i="9"/>
  <c r="V266" i="9"/>
  <c r="U266" i="9"/>
  <c r="T266" i="9"/>
  <c r="S266" i="9"/>
  <c r="R266" i="9"/>
  <c r="Q266" i="9"/>
  <c r="P266" i="9"/>
  <c r="K266" i="9"/>
  <c r="J266" i="9"/>
  <c r="I266" i="9"/>
  <c r="H266" i="9"/>
  <c r="F266" i="9"/>
  <c r="G266" i="9" s="1"/>
  <c r="W265" i="9"/>
  <c r="V265" i="9"/>
  <c r="U265" i="9"/>
  <c r="T265" i="9"/>
  <c r="S265" i="9"/>
  <c r="R265" i="9"/>
  <c r="Q265" i="9"/>
  <c r="P265" i="9"/>
  <c r="K265" i="9"/>
  <c r="J265" i="9"/>
  <c r="I265" i="9"/>
  <c r="H265" i="9"/>
  <c r="F265" i="9"/>
  <c r="G265" i="9" s="1"/>
  <c r="W264" i="9"/>
  <c r="V264" i="9"/>
  <c r="U264" i="9"/>
  <c r="T264" i="9"/>
  <c r="S264" i="9"/>
  <c r="R264" i="9"/>
  <c r="Q264" i="9"/>
  <c r="P264" i="9"/>
  <c r="K264" i="9"/>
  <c r="J264" i="9"/>
  <c r="I264" i="9"/>
  <c r="H264" i="9"/>
  <c r="F264" i="9"/>
  <c r="G264" i="9" s="1"/>
  <c r="W263" i="9"/>
  <c r="V263" i="9"/>
  <c r="U263" i="9"/>
  <c r="T263" i="9"/>
  <c r="S263" i="9"/>
  <c r="R263" i="9"/>
  <c r="Q263" i="9"/>
  <c r="P263" i="9"/>
  <c r="K263" i="9"/>
  <c r="J263" i="9"/>
  <c r="I263" i="9"/>
  <c r="H263" i="9"/>
  <c r="F263" i="9"/>
  <c r="G263" i="9" s="1"/>
  <c r="W262" i="9"/>
  <c r="V262" i="9"/>
  <c r="U262" i="9"/>
  <c r="T262" i="9"/>
  <c r="S262" i="9"/>
  <c r="R262" i="9"/>
  <c r="Q262" i="9"/>
  <c r="P262" i="9"/>
  <c r="K262" i="9"/>
  <c r="J262" i="9"/>
  <c r="I262" i="9"/>
  <c r="H262" i="9"/>
  <c r="F262" i="9"/>
  <c r="G262" i="9" s="1"/>
  <c r="W261" i="9"/>
  <c r="V261" i="9"/>
  <c r="U261" i="9"/>
  <c r="T261" i="9"/>
  <c r="S261" i="9"/>
  <c r="R261" i="9"/>
  <c r="Q261" i="9"/>
  <c r="P261" i="9"/>
  <c r="K261" i="9"/>
  <c r="J261" i="9"/>
  <c r="I261" i="9"/>
  <c r="H261" i="9"/>
  <c r="F261" i="9"/>
  <c r="G261" i="9" s="1"/>
  <c r="W260" i="9"/>
  <c r="V260" i="9"/>
  <c r="U260" i="9"/>
  <c r="T260" i="9"/>
  <c r="S260" i="9"/>
  <c r="R260" i="9"/>
  <c r="Q260" i="9"/>
  <c r="P260" i="9"/>
  <c r="K260" i="9"/>
  <c r="J260" i="9"/>
  <c r="I260" i="9"/>
  <c r="H260" i="9"/>
  <c r="F260" i="9"/>
  <c r="G260" i="9" s="1"/>
  <c r="W259" i="9"/>
  <c r="V259" i="9"/>
  <c r="U259" i="9"/>
  <c r="T259" i="9"/>
  <c r="S259" i="9"/>
  <c r="R259" i="9"/>
  <c r="Q259" i="9"/>
  <c r="P259" i="9"/>
  <c r="K259" i="9"/>
  <c r="J259" i="9"/>
  <c r="I259" i="9"/>
  <c r="H259" i="9"/>
  <c r="F259" i="9"/>
  <c r="G259" i="9" s="1"/>
  <c r="W258" i="9"/>
  <c r="V258" i="9"/>
  <c r="U258" i="9"/>
  <c r="T258" i="9"/>
  <c r="S258" i="9"/>
  <c r="R258" i="9"/>
  <c r="Q258" i="9"/>
  <c r="P258" i="9"/>
  <c r="K258" i="9"/>
  <c r="J258" i="9"/>
  <c r="I258" i="9"/>
  <c r="H258" i="9"/>
  <c r="F258" i="9"/>
  <c r="G258" i="9" s="1"/>
  <c r="W257" i="9"/>
  <c r="V257" i="9"/>
  <c r="U257" i="9"/>
  <c r="T257" i="9"/>
  <c r="S257" i="9"/>
  <c r="R257" i="9"/>
  <c r="Q257" i="9"/>
  <c r="P257" i="9"/>
  <c r="K257" i="9"/>
  <c r="J257" i="9"/>
  <c r="I257" i="9"/>
  <c r="H257" i="9"/>
  <c r="F257" i="9"/>
  <c r="G257" i="9" s="1"/>
  <c r="W256" i="9"/>
  <c r="V256" i="9"/>
  <c r="U256" i="9"/>
  <c r="T256" i="9"/>
  <c r="S256" i="9"/>
  <c r="R256" i="9"/>
  <c r="Q256" i="9"/>
  <c r="P256" i="9"/>
  <c r="K256" i="9"/>
  <c r="J256" i="9"/>
  <c r="I256" i="9"/>
  <c r="H256" i="9"/>
  <c r="F256" i="9"/>
  <c r="G256" i="9" s="1"/>
  <c r="W255" i="9"/>
  <c r="V255" i="9"/>
  <c r="U255" i="9"/>
  <c r="T255" i="9"/>
  <c r="S255" i="9"/>
  <c r="R255" i="9"/>
  <c r="Q255" i="9"/>
  <c r="P255" i="9"/>
  <c r="K255" i="9"/>
  <c r="J255" i="9"/>
  <c r="I255" i="9"/>
  <c r="H255" i="9"/>
  <c r="F255" i="9"/>
  <c r="G255" i="9" s="1"/>
  <c r="W254" i="9"/>
  <c r="V254" i="9"/>
  <c r="U254" i="9"/>
  <c r="T254" i="9"/>
  <c r="S254" i="9"/>
  <c r="R254" i="9"/>
  <c r="Q254" i="9"/>
  <c r="P254" i="9"/>
  <c r="K254" i="9"/>
  <c r="J254" i="9"/>
  <c r="I254" i="9"/>
  <c r="H254" i="9"/>
  <c r="F254" i="9"/>
  <c r="G254" i="9" s="1"/>
  <c r="W253" i="9"/>
  <c r="V253" i="9"/>
  <c r="U253" i="9"/>
  <c r="T253" i="9"/>
  <c r="S253" i="9"/>
  <c r="R253" i="9"/>
  <c r="Q253" i="9"/>
  <c r="P253" i="9"/>
  <c r="K253" i="9"/>
  <c r="J253" i="9"/>
  <c r="I253" i="9"/>
  <c r="H253" i="9"/>
  <c r="F253" i="9"/>
  <c r="G253" i="9" s="1"/>
  <c r="W252" i="9"/>
  <c r="V252" i="9"/>
  <c r="U252" i="9"/>
  <c r="S252" i="9"/>
  <c r="R252" i="9"/>
  <c r="Q252" i="9"/>
  <c r="P252" i="9"/>
  <c r="K252" i="9"/>
  <c r="I252" i="9"/>
  <c r="H252" i="9"/>
  <c r="J252" i="9" s="1"/>
  <c r="F252" i="9"/>
  <c r="G252" i="9" s="1"/>
  <c r="W251" i="9"/>
  <c r="V251" i="9"/>
  <c r="U251" i="9"/>
  <c r="S251" i="9"/>
  <c r="R251" i="9"/>
  <c r="Q251" i="9"/>
  <c r="P251" i="9"/>
  <c r="K251" i="9"/>
  <c r="J251" i="9"/>
  <c r="I251" i="9"/>
  <c r="H251" i="9"/>
  <c r="F251" i="9"/>
  <c r="G251" i="9" s="1"/>
  <c r="C247" i="9"/>
  <c r="W246" i="9"/>
  <c r="V246" i="9"/>
  <c r="U246" i="9"/>
  <c r="T246" i="9"/>
  <c r="S246" i="9"/>
  <c r="R246" i="9"/>
  <c r="Q246" i="9"/>
  <c r="P246" i="9"/>
  <c r="K246" i="9"/>
  <c r="J246" i="9"/>
  <c r="I246" i="9"/>
  <c r="H246" i="9"/>
  <c r="F246" i="9"/>
  <c r="G246" i="9" s="1"/>
  <c r="W245" i="9"/>
  <c r="V245" i="9"/>
  <c r="U245" i="9"/>
  <c r="T245" i="9"/>
  <c r="S245" i="9"/>
  <c r="R245" i="9"/>
  <c r="Q245" i="9"/>
  <c r="P245" i="9"/>
  <c r="K245" i="9"/>
  <c r="J245" i="9"/>
  <c r="I245" i="9"/>
  <c r="H245" i="9"/>
  <c r="F245" i="9"/>
  <c r="G245" i="9" s="1"/>
  <c r="W244" i="9"/>
  <c r="V244" i="9"/>
  <c r="U244" i="9"/>
  <c r="T244" i="9"/>
  <c r="S244" i="9"/>
  <c r="R244" i="9"/>
  <c r="Q244" i="9"/>
  <c r="P244" i="9"/>
  <c r="K244" i="9"/>
  <c r="J244" i="9"/>
  <c r="I244" i="9"/>
  <c r="H244" i="9"/>
  <c r="F244" i="9"/>
  <c r="G244" i="9" s="1"/>
  <c r="W243" i="9"/>
  <c r="V243" i="9"/>
  <c r="U243" i="9"/>
  <c r="T243" i="9"/>
  <c r="S243" i="9"/>
  <c r="R243" i="9"/>
  <c r="Q243" i="9"/>
  <c r="P243" i="9"/>
  <c r="K243" i="9"/>
  <c r="J243" i="9"/>
  <c r="I243" i="9"/>
  <c r="H243" i="9"/>
  <c r="F243" i="9"/>
  <c r="G243" i="9" s="1"/>
  <c r="W242" i="9"/>
  <c r="V242" i="9"/>
  <c r="U242" i="9"/>
  <c r="T242" i="9"/>
  <c r="S242" i="9"/>
  <c r="R242" i="9"/>
  <c r="Q242" i="9"/>
  <c r="P242" i="9"/>
  <c r="K242" i="9"/>
  <c r="J242" i="9"/>
  <c r="I242" i="9"/>
  <c r="H242" i="9"/>
  <c r="F242" i="9"/>
  <c r="G242" i="9" s="1"/>
  <c r="W241" i="9"/>
  <c r="V241" i="9"/>
  <c r="U241" i="9"/>
  <c r="T241" i="9"/>
  <c r="S241" i="9"/>
  <c r="R241" i="9"/>
  <c r="Q241" i="9"/>
  <c r="P241" i="9"/>
  <c r="K241" i="9"/>
  <c r="J241" i="9"/>
  <c r="I241" i="9"/>
  <c r="H241" i="9"/>
  <c r="F241" i="9"/>
  <c r="G241" i="9" s="1"/>
  <c r="W240" i="9"/>
  <c r="V240" i="9"/>
  <c r="U240" i="9"/>
  <c r="T240" i="9"/>
  <c r="S240" i="9"/>
  <c r="R240" i="9"/>
  <c r="Q240" i="9"/>
  <c r="P240" i="9"/>
  <c r="K240" i="9"/>
  <c r="J240" i="9"/>
  <c r="I240" i="9"/>
  <c r="H240" i="9"/>
  <c r="F240" i="9"/>
  <c r="G240" i="9" s="1"/>
  <c r="W239" i="9"/>
  <c r="V239" i="9"/>
  <c r="U239" i="9"/>
  <c r="T239" i="9"/>
  <c r="S239" i="9"/>
  <c r="R239" i="9"/>
  <c r="Q239" i="9"/>
  <c r="P239" i="9"/>
  <c r="K239" i="9"/>
  <c r="J239" i="9"/>
  <c r="I239" i="9"/>
  <c r="H239" i="9"/>
  <c r="F239" i="9"/>
  <c r="G239" i="9" s="1"/>
  <c r="W238" i="9"/>
  <c r="V238" i="9"/>
  <c r="U238" i="9"/>
  <c r="T238" i="9"/>
  <c r="S238" i="9"/>
  <c r="R238" i="9"/>
  <c r="Q238" i="9"/>
  <c r="P238" i="9"/>
  <c r="K238" i="9"/>
  <c r="J238" i="9"/>
  <c r="I238" i="9"/>
  <c r="H238" i="9"/>
  <c r="F238" i="9"/>
  <c r="G238" i="9" s="1"/>
  <c r="W237" i="9"/>
  <c r="V237" i="9"/>
  <c r="U237" i="9"/>
  <c r="T237" i="9"/>
  <c r="S237" i="9"/>
  <c r="R237" i="9"/>
  <c r="Q237" i="9"/>
  <c r="P237" i="9"/>
  <c r="K237" i="9"/>
  <c r="J237" i="9"/>
  <c r="I237" i="9"/>
  <c r="H237" i="9"/>
  <c r="F237" i="9"/>
  <c r="G237" i="9" s="1"/>
  <c r="W236" i="9"/>
  <c r="V236" i="9"/>
  <c r="U236" i="9"/>
  <c r="T236" i="9"/>
  <c r="S236" i="9"/>
  <c r="R236" i="9"/>
  <c r="Q236" i="9"/>
  <c r="P236" i="9"/>
  <c r="K236" i="9"/>
  <c r="J236" i="9"/>
  <c r="I236" i="9"/>
  <c r="H236" i="9"/>
  <c r="F236" i="9"/>
  <c r="G236" i="9" s="1"/>
  <c r="W235" i="9"/>
  <c r="V235" i="9"/>
  <c r="U235" i="9"/>
  <c r="T235" i="9"/>
  <c r="S235" i="9"/>
  <c r="R235" i="9"/>
  <c r="Q235" i="9"/>
  <c r="P235" i="9"/>
  <c r="K235" i="9"/>
  <c r="J235" i="9"/>
  <c r="I235" i="9"/>
  <c r="H235" i="9"/>
  <c r="F235" i="9"/>
  <c r="G235" i="9" s="1"/>
  <c r="W234" i="9"/>
  <c r="V234" i="9"/>
  <c r="U234" i="9"/>
  <c r="T234" i="9"/>
  <c r="S234" i="9"/>
  <c r="R234" i="9"/>
  <c r="Q234" i="9"/>
  <c r="P234" i="9"/>
  <c r="K234" i="9"/>
  <c r="J234" i="9"/>
  <c r="I234" i="9"/>
  <c r="H234" i="9"/>
  <c r="F234" i="9"/>
  <c r="G234" i="9" s="1"/>
  <c r="W233" i="9"/>
  <c r="V233" i="9"/>
  <c r="U233" i="9"/>
  <c r="T233" i="9"/>
  <c r="S233" i="9"/>
  <c r="R233" i="9"/>
  <c r="Q233" i="9"/>
  <c r="P233" i="9"/>
  <c r="K233" i="9"/>
  <c r="J233" i="9"/>
  <c r="I233" i="9"/>
  <c r="H233" i="9"/>
  <c r="F233" i="9"/>
  <c r="G233" i="9" s="1"/>
  <c r="W232" i="9"/>
  <c r="V232" i="9"/>
  <c r="U232" i="9"/>
  <c r="T232" i="9"/>
  <c r="S232" i="9"/>
  <c r="R232" i="9"/>
  <c r="Q232" i="9"/>
  <c r="P232" i="9"/>
  <c r="K232" i="9"/>
  <c r="J232" i="9"/>
  <c r="I232" i="9"/>
  <c r="H232" i="9"/>
  <c r="F232" i="9"/>
  <c r="G232" i="9" s="1"/>
  <c r="W231" i="9"/>
  <c r="V231" i="9"/>
  <c r="U231" i="9"/>
  <c r="T231" i="9"/>
  <c r="S231" i="9"/>
  <c r="R231" i="9"/>
  <c r="Q231" i="9"/>
  <c r="P231" i="9"/>
  <c r="K231" i="9"/>
  <c r="J231" i="9"/>
  <c r="I231" i="9"/>
  <c r="H231" i="9"/>
  <c r="F231" i="9"/>
  <c r="G231" i="9" s="1"/>
  <c r="W230" i="9"/>
  <c r="V230" i="9"/>
  <c r="U230" i="9"/>
  <c r="T230" i="9"/>
  <c r="S230" i="9"/>
  <c r="R230" i="9"/>
  <c r="Q230" i="9"/>
  <c r="P230" i="9"/>
  <c r="K230" i="9"/>
  <c r="J230" i="9"/>
  <c r="I230" i="9"/>
  <c r="H230" i="9"/>
  <c r="F230" i="9"/>
  <c r="G230" i="9" s="1"/>
  <c r="W229" i="9"/>
  <c r="V229" i="9"/>
  <c r="U229" i="9"/>
  <c r="T229" i="9"/>
  <c r="S229" i="9"/>
  <c r="R229" i="9"/>
  <c r="Q229" i="9"/>
  <c r="P229" i="9"/>
  <c r="K229" i="9"/>
  <c r="J229" i="9"/>
  <c r="I229" i="9"/>
  <c r="H229" i="9"/>
  <c r="F229" i="9"/>
  <c r="G229" i="9" s="1"/>
  <c r="W228" i="9"/>
  <c r="V228" i="9"/>
  <c r="U228" i="9"/>
  <c r="S228" i="9"/>
  <c r="R228" i="9"/>
  <c r="Q228" i="9"/>
  <c r="P228" i="9"/>
  <c r="K228" i="9"/>
  <c r="I228" i="9"/>
  <c r="H228" i="9"/>
  <c r="J228" i="9" s="1"/>
  <c r="F228" i="9"/>
  <c r="G228" i="9" s="1"/>
  <c r="W227" i="9"/>
  <c r="V227" i="9"/>
  <c r="U227" i="9"/>
  <c r="S227" i="9"/>
  <c r="R227" i="9"/>
  <c r="Q227" i="9"/>
  <c r="P227" i="9"/>
  <c r="K227" i="9"/>
  <c r="J227" i="9"/>
  <c r="I227" i="9"/>
  <c r="H227" i="9"/>
  <c r="F227" i="9"/>
  <c r="G227" i="9" s="1"/>
  <c r="C223" i="9"/>
  <c r="W222" i="9"/>
  <c r="V222" i="9"/>
  <c r="U222" i="9"/>
  <c r="T222" i="9"/>
  <c r="S222" i="9"/>
  <c r="R222" i="9"/>
  <c r="Q222" i="9"/>
  <c r="P222" i="9"/>
  <c r="K222" i="9"/>
  <c r="J222" i="9"/>
  <c r="I222" i="9"/>
  <c r="H222" i="9"/>
  <c r="F222" i="9"/>
  <c r="G222" i="9" s="1"/>
  <c r="W221" i="9"/>
  <c r="V221" i="9"/>
  <c r="U221" i="9"/>
  <c r="T221" i="9"/>
  <c r="S221" i="9"/>
  <c r="R221" i="9"/>
  <c r="Q221" i="9"/>
  <c r="P221" i="9"/>
  <c r="K221" i="9"/>
  <c r="J221" i="9"/>
  <c r="I221" i="9"/>
  <c r="H221" i="9"/>
  <c r="F221" i="9"/>
  <c r="G221" i="9" s="1"/>
  <c r="W220" i="9"/>
  <c r="V220" i="9"/>
  <c r="U220" i="9"/>
  <c r="T220" i="9"/>
  <c r="S220" i="9"/>
  <c r="R220" i="9"/>
  <c r="Q220" i="9"/>
  <c r="P220" i="9"/>
  <c r="K220" i="9"/>
  <c r="J220" i="9"/>
  <c r="I220" i="9"/>
  <c r="H220" i="9"/>
  <c r="F220" i="9"/>
  <c r="G220" i="9" s="1"/>
  <c r="W219" i="9"/>
  <c r="V219" i="9"/>
  <c r="U219" i="9"/>
  <c r="T219" i="9"/>
  <c r="S219" i="9"/>
  <c r="R219" i="9"/>
  <c r="Q219" i="9"/>
  <c r="P219" i="9"/>
  <c r="K219" i="9"/>
  <c r="J219" i="9"/>
  <c r="I219" i="9"/>
  <c r="H219" i="9"/>
  <c r="F219" i="9"/>
  <c r="G219" i="9" s="1"/>
  <c r="W218" i="9"/>
  <c r="V218" i="9"/>
  <c r="U218" i="9"/>
  <c r="T218" i="9"/>
  <c r="S218" i="9"/>
  <c r="R218" i="9"/>
  <c r="Q218" i="9"/>
  <c r="P218" i="9"/>
  <c r="K218" i="9"/>
  <c r="J218" i="9"/>
  <c r="I218" i="9"/>
  <c r="H218" i="9"/>
  <c r="F218" i="9"/>
  <c r="G218" i="9" s="1"/>
  <c r="W217" i="9"/>
  <c r="V217" i="9"/>
  <c r="U217" i="9"/>
  <c r="T217" i="9"/>
  <c r="S217" i="9"/>
  <c r="R217" i="9"/>
  <c r="Q217" i="9"/>
  <c r="P217" i="9"/>
  <c r="K217" i="9"/>
  <c r="J217" i="9"/>
  <c r="I217" i="9"/>
  <c r="H217" i="9"/>
  <c r="F217" i="9"/>
  <c r="G217" i="9" s="1"/>
  <c r="W216" i="9"/>
  <c r="V216" i="9"/>
  <c r="U216" i="9"/>
  <c r="T216" i="9"/>
  <c r="S216" i="9"/>
  <c r="R216" i="9"/>
  <c r="Q216" i="9"/>
  <c r="P216" i="9"/>
  <c r="K216" i="9"/>
  <c r="J216" i="9"/>
  <c r="I216" i="9"/>
  <c r="H216" i="9"/>
  <c r="F216" i="9"/>
  <c r="G216" i="9" s="1"/>
  <c r="W215" i="9"/>
  <c r="V215" i="9"/>
  <c r="U215" i="9"/>
  <c r="T215" i="9"/>
  <c r="S215" i="9"/>
  <c r="R215" i="9"/>
  <c r="Q215" i="9"/>
  <c r="P215" i="9"/>
  <c r="K215" i="9"/>
  <c r="J215" i="9"/>
  <c r="I215" i="9"/>
  <c r="H215" i="9"/>
  <c r="F215" i="9"/>
  <c r="G215" i="9" s="1"/>
  <c r="W214" i="9"/>
  <c r="V214" i="9"/>
  <c r="U214" i="9"/>
  <c r="T214" i="9"/>
  <c r="S214" i="9"/>
  <c r="R214" i="9"/>
  <c r="Q214" i="9"/>
  <c r="P214" i="9"/>
  <c r="K214" i="9"/>
  <c r="J214" i="9"/>
  <c r="I214" i="9"/>
  <c r="H214" i="9"/>
  <c r="F214" i="9"/>
  <c r="G214" i="9" s="1"/>
  <c r="W213" i="9"/>
  <c r="V213" i="9"/>
  <c r="U213" i="9"/>
  <c r="T213" i="9"/>
  <c r="S213" i="9"/>
  <c r="R213" i="9"/>
  <c r="Q213" i="9"/>
  <c r="P213" i="9"/>
  <c r="K213" i="9"/>
  <c r="J213" i="9"/>
  <c r="I213" i="9"/>
  <c r="H213" i="9"/>
  <c r="F213" i="9"/>
  <c r="G213" i="9" s="1"/>
  <c r="W212" i="9"/>
  <c r="V212" i="9"/>
  <c r="U212" i="9"/>
  <c r="T212" i="9"/>
  <c r="S212" i="9"/>
  <c r="R212" i="9"/>
  <c r="Q212" i="9"/>
  <c r="P212" i="9"/>
  <c r="K212" i="9"/>
  <c r="J212" i="9"/>
  <c r="I212" i="9"/>
  <c r="H212" i="9"/>
  <c r="F212" i="9"/>
  <c r="G212" i="9" s="1"/>
  <c r="W211" i="9"/>
  <c r="V211" i="9"/>
  <c r="U211" i="9"/>
  <c r="T211" i="9"/>
  <c r="S211" i="9"/>
  <c r="R211" i="9"/>
  <c r="Q211" i="9"/>
  <c r="P211" i="9"/>
  <c r="K211" i="9"/>
  <c r="J211" i="9"/>
  <c r="I211" i="9"/>
  <c r="H211" i="9"/>
  <c r="F211" i="9"/>
  <c r="G211" i="9" s="1"/>
  <c r="W210" i="9"/>
  <c r="V210" i="9"/>
  <c r="U210" i="9"/>
  <c r="T210" i="9"/>
  <c r="S210" i="9"/>
  <c r="R210" i="9"/>
  <c r="Q210" i="9"/>
  <c r="P210" i="9"/>
  <c r="K210" i="9"/>
  <c r="J210" i="9"/>
  <c r="I210" i="9"/>
  <c r="H210" i="9"/>
  <c r="F210" i="9"/>
  <c r="G210" i="9" s="1"/>
  <c r="W209" i="9"/>
  <c r="V209" i="9"/>
  <c r="U209" i="9"/>
  <c r="T209" i="9"/>
  <c r="S209" i="9"/>
  <c r="R209" i="9"/>
  <c r="Q209" i="9"/>
  <c r="P209" i="9"/>
  <c r="K209" i="9"/>
  <c r="J209" i="9"/>
  <c r="I209" i="9"/>
  <c r="H209" i="9"/>
  <c r="F209" i="9"/>
  <c r="G209" i="9" s="1"/>
  <c r="W208" i="9"/>
  <c r="V208" i="9"/>
  <c r="U208" i="9"/>
  <c r="T208" i="9"/>
  <c r="S208" i="9"/>
  <c r="R208" i="9"/>
  <c r="Q208" i="9"/>
  <c r="P208" i="9"/>
  <c r="K208" i="9"/>
  <c r="J208" i="9"/>
  <c r="I208" i="9"/>
  <c r="H208" i="9"/>
  <c r="F208" i="9"/>
  <c r="G208" i="9" s="1"/>
  <c r="W207" i="9"/>
  <c r="V207" i="9"/>
  <c r="U207" i="9"/>
  <c r="T207" i="9"/>
  <c r="S207" i="9"/>
  <c r="R207" i="9"/>
  <c r="Q207" i="9"/>
  <c r="P207" i="9"/>
  <c r="K207" i="9"/>
  <c r="J207" i="9"/>
  <c r="I207" i="9"/>
  <c r="H207" i="9"/>
  <c r="F207" i="9"/>
  <c r="G207" i="9" s="1"/>
  <c r="W206" i="9"/>
  <c r="V206" i="9"/>
  <c r="U206" i="9"/>
  <c r="S206" i="9"/>
  <c r="R206" i="9"/>
  <c r="Q206" i="9"/>
  <c r="P206" i="9"/>
  <c r="K206" i="9"/>
  <c r="I206" i="9"/>
  <c r="H206" i="9"/>
  <c r="J206" i="9" s="1"/>
  <c r="F206" i="9"/>
  <c r="G206" i="9" s="1"/>
  <c r="W205" i="9"/>
  <c r="V205" i="9"/>
  <c r="U205" i="9"/>
  <c r="S205" i="9"/>
  <c r="R205" i="9"/>
  <c r="Q205" i="9"/>
  <c r="P205" i="9"/>
  <c r="K205" i="9"/>
  <c r="I205" i="9"/>
  <c r="H205" i="9"/>
  <c r="J205" i="9" s="1"/>
  <c r="F205" i="9"/>
  <c r="G205" i="9" s="1"/>
  <c r="W204" i="9"/>
  <c r="V204" i="9"/>
  <c r="U204" i="9"/>
  <c r="S204" i="9"/>
  <c r="R204" i="9"/>
  <c r="Q204" i="9"/>
  <c r="P204" i="9"/>
  <c r="K204" i="9"/>
  <c r="I204" i="9"/>
  <c r="H204" i="9"/>
  <c r="J204" i="9" s="1"/>
  <c r="F204" i="9"/>
  <c r="G204" i="9" s="1"/>
  <c r="W203" i="9"/>
  <c r="V203" i="9"/>
  <c r="U203" i="9"/>
  <c r="S203" i="9"/>
  <c r="R203" i="9"/>
  <c r="Q203" i="9"/>
  <c r="P203" i="9"/>
  <c r="K203" i="9"/>
  <c r="I203" i="9"/>
  <c r="H203" i="9"/>
  <c r="J203" i="9" s="1"/>
  <c r="F203" i="9"/>
  <c r="G203" i="9" s="1"/>
  <c r="C199" i="9"/>
  <c r="W198" i="9"/>
  <c r="V198" i="9"/>
  <c r="U198" i="9"/>
  <c r="T198" i="9"/>
  <c r="S198" i="9"/>
  <c r="R198" i="9"/>
  <c r="Q198" i="9"/>
  <c r="P198" i="9"/>
  <c r="K198" i="9"/>
  <c r="J198" i="9"/>
  <c r="I198" i="9"/>
  <c r="H198" i="9"/>
  <c r="F198" i="9"/>
  <c r="G198" i="9" s="1"/>
  <c r="W197" i="9"/>
  <c r="V197" i="9"/>
  <c r="U197" i="9"/>
  <c r="T197" i="9"/>
  <c r="S197" i="9"/>
  <c r="R197" i="9"/>
  <c r="Q197" i="9"/>
  <c r="P197" i="9"/>
  <c r="K197" i="9"/>
  <c r="J197" i="9"/>
  <c r="I197" i="9"/>
  <c r="H197" i="9"/>
  <c r="F197" i="9"/>
  <c r="G197" i="9" s="1"/>
  <c r="W196" i="9"/>
  <c r="V196" i="9"/>
  <c r="U196" i="9"/>
  <c r="T196" i="9"/>
  <c r="S196" i="9"/>
  <c r="R196" i="9"/>
  <c r="Q196" i="9"/>
  <c r="P196" i="9"/>
  <c r="K196" i="9"/>
  <c r="J196" i="9"/>
  <c r="I196" i="9"/>
  <c r="H196" i="9"/>
  <c r="F196" i="9"/>
  <c r="G196" i="9" s="1"/>
  <c r="W195" i="9"/>
  <c r="V195" i="9"/>
  <c r="U195" i="9"/>
  <c r="T195" i="9"/>
  <c r="S195" i="9"/>
  <c r="R195" i="9"/>
  <c r="Q195" i="9"/>
  <c r="P195" i="9"/>
  <c r="K195" i="9"/>
  <c r="J195" i="9"/>
  <c r="I195" i="9"/>
  <c r="H195" i="9"/>
  <c r="F195" i="9"/>
  <c r="G195" i="9" s="1"/>
  <c r="W194" i="9"/>
  <c r="V194" i="9"/>
  <c r="U194" i="9"/>
  <c r="T194" i="9"/>
  <c r="S194" i="9"/>
  <c r="R194" i="9"/>
  <c r="Q194" i="9"/>
  <c r="P194" i="9"/>
  <c r="K194" i="9"/>
  <c r="J194" i="9"/>
  <c r="I194" i="9"/>
  <c r="H194" i="9"/>
  <c r="F194" i="9"/>
  <c r="G194" i="9" s="1"/>
  <c r="W193" i="9"/>
  <c r="V193" i="9"/>
  <c r="U193" i="9"/>
  <c r="T193" i="9"/>
  <c r="S193" i="9"/>
  <c r="R193" i="9"/>
  <c r="Q193" i="9"/>
  <c r="P193" i="9"/>
  <c r="K193" i="9"/>
  <c r="J193" i="9"/>
  <c r="I193" i="9"/>
  <c r="H193" i="9"/>
  <c r="F193" i="9"/>
  <c r="G193" i="9" s="1"/>
  <c r="W192" i="9"/>
  <c r="V192" i="9"/>
  <c r="U192" i="9"/>
  <c r="T192" i="9"/>
  <c r="S192" i="9"/>
  <c r="R192" i="9"/>
  <c r="Q192" i="9"/>
  <c r="P192" i="9"/>
  <c r="K192" i="9"/>
  <c r="J192" i="9"/>
  <c r="I192" i="9"/>
  <c r="H192" i="9"/>
  <c r="F192" i="9"/>
  <c r="G192" i="9" s="1"/>
  <c r="W191" i="9"/>
  <c r="V191" i="9"/>
  <c r="U191" i="9"/>
  <c r="T191" i="9"/>
  <c r="S191" i="9"/>
  <c r="R191" i="9"/>
  <c r="Q191" i="9"/>
  <c r="P191" i="9"/>
  <c r="K191" i="9"/>
  <c r="J191" i="9"/>
  <c r="I191" i="9"/>
  <c r="H191" i="9"/>
  <c r="F191" i="9"/>
  <c r="G191" i="9" s="1"/>
  <c r="W190" i="9"/>
  <c r="V190" i="9"/>
  <c r="U190" i="9"/>
  <c r="T190" i="9"/>
  <c r="S190" i="9"/>
  <c r="R190" i="9"/>
  <c r="Q190" i="9"/>
  <c r="P190" i="9"/>
  <c r="K190" i="9"/>
  <c r="J190" i="9"/>
  <c r="I190" i="9"/>
  <c r="H190" i="9"/>
  <c r="F190" i="9"/>
  <c r="G190" i="9" s="1"/>
  <c r="W189" i="9"/>
  <c r="V189" i="9"/>
  <c r="U189" i="9"/>
  <c r="T189" i="9"/>
  <c r="S189" i="9"/>
  <c r="R189" i="9"/>
  <c r="Q189" i="9"/>
  <c r="P189" i="9"/>
  <c r="K189" i="9"/>
  <c r="J189" i="9"/>
  <c r="I189" i="9"/>
  <c r="H189" i="9"/>
  <c r="F189" i="9"/>
  <c r="G189" i="9" s="1"/>
  <c r="W188" i="9"/>
  <c r="V188" i="9"/>
  <c r="U188" i="9"/>
  <c r="T188" i="9"/>
  <c r="S188" i="9"/>
  <c r="R188" i="9"/>
  <c r="Q188" i="9"/>
  <c r="P188" i="9"/>
  <c r="K188" i="9"/>
  <c r="J188" i="9"/>
  <c r="I188" i="9"/>
  <c r="H188" i="9"/>
  <c r="F188" i="9"/>
  <c r="G188" i="9" s="1"/>
  <c r="W187" i="9"/>
  <c r="V187" i="9"/>
  <c r="U187" i="9"/>
  <c r="T187" i="9"/>
  <c r="S187" i="9"/>
  <c r="R187" i="9"/>
  <c r="Q187" i="9"/>
  <c r="P187" i="9"/>
  <c r="K187" i="9"/>
  <c r="J187" i="9"/>
  <c r="I187" i="9"/>
  <c r="H187" i="9"/>
  <c r="F187" i="9"/>
  <c r="G187" i="9" s="1"/>
  <c r="W186" i="9"/>
  <c r="V186" i="9"/>
  <c r="U186" i="9"/>
  <c r="T186" i="9"/>
  <c r="S186" i="9"/>
  <c r="R186" i="9"/>
  <c r="Q186" i="9"/>
  <c r="P186" i="9"/>
  <c r="K186" i="9"/>
  <c r="J186" i="9"/>
  <c r="I186" i="9"/>
  <c r="H186" i="9"/>
  <c r="F186" i="9"/>
  <c r="G186" i="9" s="1"/>
  <c r="W185" i="9"/>
  <c r="V185" i="9"/>
  <c r="U185" i="9"/>
  <c r="T185" i="9"/>
  <c r="S185" i="9"/>
  <c r="R185" i="9"/>
  <c r="Q185" i="9"/>
  <c r="P185" i="9"/>
  <c r="K185" i="9"/>
  <c r="J185" i="9"/>
  <c r="I185" i="9"/>
  <c r="H185" i="9"/>
  <c r="F185" i="9"/>
  <c r="G185" i="9" s="1"/>
  <c r="W184" i="9"/>
  <c r="V184" i="9"/>
  <c r="U184" i="9"/>
  <c r="T184" i="9"/>
  <c r="S184" i="9"/>
  <c r="R184" i="9"/>
  <c r="Q184" i="9"/>
  <c r="P184" i="9"/>
  <c r="K184" i="9"/>
  <c r="J184" i="9"/>
  <c r="I184" i="9"/>
  <c r="H184" i="9"/>
  <c r="F184" i="9"/>
  <c r="G184" i="9" s="1"/>
  <c r="W183" i="9"/>
  <c r="V183" i="9"/>
  <c r="U183" i="9"/>
  <c r="T183" i="9"/>
  <c r="S183" i="9"/>
  <c r="R183" i="9"/>
  <c r="Q183" i="9"/>
  <c r="P183" i="9"/>
  <c r="K183" i="9"/>
  <c r="J183" i="9"/>
  <c r="I183" i="9"/>
  <c r="H183" i="9"/>
  <c r="F183" i="9"/>
  <c r="G183" i="9" s="1"/>
  <c r="W182" i="9"/>
  <c r="V182" i="9"/>
  <c r="U182" i="9"/>
  <c r="S182" i="9"/>
  <c r="R182" i="9"/>
  <c r="Q182" i="9"/>
  <c r="P182" i="9"/>
  <c r="K182" i="9"/>
  <c r="J182" i="9"/>
  <c r="I182" i="9"/>
  <c r="H182" i="9"/>
  <c r="F182" i="9"/>
  <c r="G182" i="9" s="1"/>
  <c r="W181" i="9"/>
  <c r="V181" i="9"/>
  <c r="U181" i="9"/>
  <c r="S181" i="9"/>
  <c r="R181" i="9"/>
  <c r="Q181" i="9"/>
  <c r="P181" i="9"/>
  <c r="K181" i="9"/>
  <c r="I181" i="9"/>
  <c r="H181" i="9"/>
  <c r="J181" i="9" s="1"/>
  <c r="F181" i="9"/>
  <c r="G181" i="9" s="1"/>
  <c r="W180" i="9"/>
  <c r="V180" i="9"/>
  <c r="U180" i="9"/>
  <c r="S180" i="9"/>
  <c r="R180" i="9"/>
  <c r="Q180" i="9"/>
  <c r="P180" i="9"/>
  <c r="K180" i="9"/>
  <c r="J180" i="9"/>
  <c r="I180" i="9"/>
  <c r="H180" i="9"/>
  <c r="F180" i="9"/>
  <c r="G180" i="9" s="1"/>
  <c r="W179" i="9"/>
  <c r="V179" i="9"/>
  <c r="U179" i="9"/>
  <c r="S179" i="9"/>
  <c r="R179" i="9"/>
  <c r="Q179" i="9"/>
  <c r="P179" i="9"/>
  <c r="K179" i="9"/>
  <c r="I179" i="9"/>
  <c r="H179" i="9"/>
  <c r="J179" i="9" s="1"/>
  <c r="F179" i="9"/>
  <c r="G179" i="9" s="1"/>
  <c r="C175" i="9"/>
  <c r="W174" i="9"/>
  <c r="V174" i="9"/>
  <c r="U174" i="9"/>
  <c r="T174" i="9"/>
  <c r="S174" i="9"/>
  <c r="R174" i="9"/>
  <c r="Q174" i="9"/>
  <c r="P174" i="9"/>
  <c r="K174" i="9"/>
  <c r="J174" i="9"/>
  <c r="I174" i="9"/>
  <c r="H174" i="9"/>
  <c r="F174" i="9"/>
  <c r="G174" i="9" s="1"/>
  <c r="W173" i="9"/>
  <c r="V173" i="9"/>
  <c r="U173" i="9"/>
  <c r="T173" i="9"/>
  <c r="S173" i="9"/>
  <c r="R173" i="9"/>
  <c r="Q173" i="9"/>
  <c r="P173" i="9"/>
  <c r="K173" i="9"/>
  <c r="J173" i="9"/>
  <c r="I173" i="9"/>
  <c r="H173" i="9"/>
  <c r="F173" i="9"/>
  <c r="G173" i="9" s="1"/>
  <c r="W172" i="9"/>
  <c r="V172" i="9"/>
  <c r="U172" i="9"/>
  <c r="T172" i="9"/>
  <c r="S172" i="9"/>
  <c r="R172" i="9"/>
  <c r="Q172" i="9"/>
  <c r="P172" i="9"/>
  <c r="K172" i="9"/>
  <c r="J172" i="9"/>
  <c r="I172" i="9"/>
  <c r="H172" i="9"/>
  <c r="F172" i="9"/>
  <c r="G172" i="9" s="1"/>
  <c r="W171" i="9"/>
  <c r="V171" i="9"/>
  <c r="U171" i="9"/>
  <c r="T171" i="9"/>
  <c r="S171" i="9"/>
  <c r="R171" i="9"/>
  <c r="Q171" i="9"/>
  <c r="P171" i="9"/>
  <c r="K171" i="9"/>
  <c r="J171" i="9"/>
  <c r="I171" i="9"/>
  <c r="H171" i="9"/>
  <c r="F171" i="9"/>
  <c r="G171" i="9" s="1"/>
  <c r="W170" i="9"/>
  <c r="V170" i="9"/>
  <c r="U170" i="9"/>
  <c r="T170" i="9"/>
  <c r="S170" i="9"/>
  <c r="R170" i="9"/>
  <c r="Q170" i="9"/>
  <c r="P170" i="9"/>
  <c r="K170" i="9"/>
  <c r="J170" i="9"/>
  <c r="I170" i="9"/>
  <c r="H170" i="9"/>
  <c r="F170" i="9"/>
  <c r="G170" i="9" s="1"/>
  <c r="W169" i="9"/>
  <c r="V169" i="9"/>
  <c r="U169" i="9"/>
  <c r="T169" i="9"/>
  <c r="S169" i="9"/>
  <c r="R169" i="9"/>
  <c r="Q169" i="9"/>
  <c r="P169" i="9"/>
  <c r="K169" i="9"/>
  <c r="J169" i="9"/>
  <c r="I169" i="9"/>
  <c r="H169" i="9"/>
  <c r="F169" i="9"/>
  <c r="G169" i="9" s="1"/>
  <c r="W168" i="9"/>
  <c r="V168" i="9"/>
  <c r="U168" i="9"/>
  <c r="T168" i="9"/>
  <c r="S168" i="9"/>
  <c r="R168" i="9"/>
  <c r="Q168" i="9"/>
  <c r="P168" i="9"/>
  <c r="K168" i="9"/>
  <c r="J168" i="9"/>
  <c r="I168" i="9"/>
  <c r="H168" i="9"/>
  <c r="F168" i="9"/>
  <c r="G168" i="9" s="1"/>
  <c r="W167" i="9"/>
  <c r="V167" i="9"/>
  <c r="U167" i="9"/>
  <c r="T167" i="9"/>
  <c r="S167" i="9"/>
  <c r="R167" i="9"/>
  <c r="Q167" i="9"/>
  <c r="P167" i="9"/>
  <c r="K167" i="9"/>
  <c r="J167" i="9"/>
  <c r="I167" i="9"/>
  <c r="H167" i="9"/>
  <c r="F167" i="9"/>
  <c r="G167" i="9" s="1"/>
  <c r="W166" i="9"/>
  <c r="V166" i="9"/>
  <c r="U166" i="9"/>
  <c r="T166" i="9"/>
  <c r="S166" i="9"/>
  <c r="R166" i="9"/>
  <c r="Q166" i="9"/>
  <c r="P166" i="9"/>
  <c r="K166" i="9"/>
  <c r="J166" i="9"/>
  <c r="I166" i="9"/>
  <c r="H166" i="9"/>
  <c r="F166" i="9"/>
  <c r="G166" i="9" s="1"/>
  <c r="W165" i="9"/>
  <c r="V165" i="9"/>
  <c r="U165" i="9"/>
  <c r="T165" i="9"/>
  <c r="S165" i="9"/>
  <c r="R165" i="9"/>
  <c r="Q165" i="9"/>
  <c r="P165" i="9"/>
  <c r="K165" i="9"/>
  <c r="J165" i="9"/>
  <c r="I165" i="9"/>
  <c r="H165" i="9"/>
  <c r="F165" i="9"/>
  <c r="G165" i="9" s="1"/>
  <c r="W164" i="9"/>
  <c r="V164" i="9"/>
  <c r="U164" i="9"/>
  <c r="T164" i="9"/>
  <c r="S164" i="9"/>
  <c r="R164" i="9"/>
  <c r="Q164" i="9"/>
  <c r="P164" i="9"/>
  <c r="K164" i="9"/>
  <c r="J164" i="9"/>
  <c r="I164" i="9"/>
  <c r="H164" i="9"/>
  <c r="F164" i="9"/>
  <c r="G164" i="9" s="1"/>
  <c r="W163" i="9"/>
  <c r="V163" i="9"/>
  <c r="U163" i="9"/>
  <c r="T163" i="9"/>
  <c r="S163" i="9"/>
  <c r="R163" i="9"/>
  <c r="Q163" i="9"/>
  <c r="P163" i="9"/>
  <c r="K163" i="9"/>
  <c r="J163" i="9"/>
  <c r="I163" i="9"/>
  <c r="H163" i="9"/>
  <c r="F163" i="9"/>
  <c r="G163" i="9" s="1"/>
  <c r="W162" i="9"/>
  <c r="V162" i="9"/>
  <c r="U162" i="9"/>
  <c r="T162" i="9"/>
  <c r="S162" i="9"/>
  <c r="R162" i="9"/>
  <c r="Q162" i="9"/>
  <c r="P162" i="9"/>
  <c r="K162" i="9"/>
  <c r="J162" i="9"/>
  <c r="I162" i="9"/>
  <c r="H162" i="9"/>
  <c r="F162" i="9"/>
  <c r="G162" i="9" s="1"/>
  <c r="W161" i="9"/>
  <c r="V161" i="9"/>
  <c r="U161" i="9"/>
  <c r="T161" i="9"/>
  <c r="S161" i="9"/>
  <c r="R161" i="9"/>
  <c r="Q161" i="9"/>
  <c r="P161" i="9"/>
  <c r="K161" i="9"/>
  <c r="J161" i="9"/>
  <c r="I161" i="9"/>
  <c r="H161" i="9"/>
  <c r="F161" i="9"/>
  <c r="G161" i="9" s="1"/>
  <c r="W160" i="9"/>
  <c r="V160" i="9"/>
  <c r="U160" i="9"/>
  <c r="S160" i="9"/>
  <c r="R160" i="9"/>
  <c r="Q160" i="9"/>
  <c r="P160" i="9"/>
  <c r="K160" i="9"/>
  <c r="I160" i="9"/>
  <c r="H160" i="9"/>
  <c r="J160" i="9" s="1"/>
  <c r="F160" i="9"/>
  <c r="G160" i="9" s="1"/>
  <c r="W159" i="9"/>
  <c r="V159" i="9"/>
  <c r="U159" i="9"/>
  <c r="S159" i="9"/>
  <c r="R159" i="9"/>
  <c r="Q159" i="9"/>
  <c r="P159" i="9"/>
  <c r="K159" i="9"/>
  <c r="I159" i="9"/>
  <c r="H159" i="9"/>
  <c r="J159" i="9" s="1"/>
  <c r="F159" i="9"/>
  <c r="G159" i="9" s="1"/>
  <c r="W158" i="9"/>
  <c r="V158" i="9"/>
  <c r="U158" i="9"/>
  <c r="S158" i="9"/>
  <c r="R158" i="9"/>
  <c r="Q158" i="9"/>
  <c r="P158" i="9"/>
  <c r="K158" i="9"/>
  <c r="I158" i="9"/>
  <c r="H158" i="9"/>
  <c r="J158" i="9" s="1"/>
  <c r="F158" i="9"/>
  <c r="G158" i="9" s="1"/>
  <c r="W157" i="9"/>
  <c r="V157" i="9"/>
  <c r="U157" i="9"/>
  <c r="S157" i="9"/>
  <c r="R157" i="9"/>
  <c r="Q157" i="9"/>
  <c r="P157" i="9"/>
  <c r="K157" i="9"/>
  <c r="I157" i="9"/>
  <c r="H157" i="9"/>
  <c r="J157" i="9" s="1"/>
  <c r="F157" i="9"/>
  <c r="G157" i="9" s="1"/>
  <c r="W156" i="9"/>
  <c r="V156" i="9"/>
  <c r="U156" i="9"/>
  <c r="S156" i="9"/>
  <c r="R156" i="9"/>
  <c r="Q156" i="9"/>
  <c r="P156" i="9"/>
  <c r="K156" i="9"/>
  <c r="I156" i="9"/>
  <c r="H156" i="9"/>
  <c r="J156" i="9" s="1"/>
  <c r="F156" i="9"/>
  <c r="G156" i="9" s="1"/>
  <c r="W155" i="9"/>
  <c r="V155" i="9"/>
  <c r="U155" i="9"/>
  <c r="S155" i="9"/>
  <c r="R155" i="9"/>
  <c r="Q155" i="9"/>
  <c r="P155" i="9"/>
  <c r="K155" i="9"/>
  <c r="J155" i="9"/>
  <c r="I155" i="9"/>
  <c r="H155" i="9"/>
  <c r="F155" i="9"/>
  <c r="G155" i="9" s="1"/>
  <c r="C151" i="9"/>
  <c r="W150" i="9"/>
  <c r="V150" i="9"/>
  <c r="U150" i="9"/>
  <c r="T150" i="9"/>
  <c r="S150" i="9"/>
  <c r="R150" i="9"/>
  <c r="Q150" i="9"/>
  <c r="P150" i="9"/>
  <c r="K150" i="9"/>
  <c r="J150" i="9"/>
  <c r="I150" i="9"/>
  <c r="H150" i="9"/>
  <c r="F150" i="9"/>
  <c r="G150" i="9" s="1"/>
  <c r="W149" i="9"/>
  <c r="V149" i="9"/>
  <c r="U149" i="9"/>
  <c r="T149" i="9"/>
  <c r="S149" i="9"/>
  <c r="R149" i="9"/>
  <c r="Q149" i="9"/>
  <c r="P149" i="9"/>
  <c r="K149" i="9"/>
  <c r="J149" i="9"/>
  <c r="I149" i="9"/>
  <c r="H149" i="9"/>
  <c r="F149" i="9"/>
  <c r="G149" i="9" s="1"/>
  <c r="W148" i="9"/>
  <c r="V148" i="9"/>
  <c r="U148" i="9"/>
  <c r="T148" i="9"/>
  <c r="S148" i="9"/>
  <c r="R148" i="9"/>
  <c r="Q148" i="9"/>
  <c r="P148" i="9"/>
  <c r="K148" i="9"/>
  <c r="J148" i="9"/>
  <c r="I148" i="9"/>
  <c r="H148" i="9"/>
  <c r="F148" i="9"/>
  <c r="G148" i="9" s="1"/>
  <c r="W147" i="9"/>
  <c r="V147" i="9"/>
  <c r="U147" i="9"/>
  <c r="T147" i="9"/>
  <c r="S147" i="9"/>
  <c r="R147" i="9"/>
  <c r="Q147" i="9"/>
  <c r="P147" i="9"/>
  <c r="K147" i="9"/>
  <c r="J147" i="9"/>
  <c r="I147" i="9"/>
  <c r="H147" i="9"/>
  <c r="F147" i="9"/>
  <c r="G147" i="9" s="1"/>
  <c r="W146" i="9"/>
  <c r="V146" i="9"/>
  <c r="U146" i="9"/>
  <c r="T146" i="9"/>
  <c r="S146" i="9"/>
  <c r="R146" i="9"/>
  <c r="Q146" i="9"/>
  <c r="P146" i="9"/>
  <c r="K146" i="9"/>
  <c r="J146" i="9"/>
  <c r="I146" i="9"/>
  <c r="H146" i="9"/>
  <c r="F146" i="9"/>
  <c r="G146" i="9" s="1"/>
  <c r="W145" i="9"/>
  <c r="V145" i="9"/>
  <c r="U145" i="9"/>
  <c r="T145" i="9"/>
  <c r="S145" i="9"/>
  <c r="R145" i="9"/>
  <c r="Q145" i="9"/>
  <c r="P145" i="9"/>
  <c r="K145" i="9"/>
  <c r="J145" i="9"/>
  <c r="I145" i="9"/>
  <c r="H145" i="9"/>
  <c r="F145" i="9"/>
  <c r="G145" i="9" s="1"/>
  <c r="W144" i="9"/>
  <c r="V144" i="9"/>
  <c r="U144" i="9"/>
  <c r="T144" i="9"/>
  <c r="S144" i="9"/>
  <c r="R144" i="9"/>
  <c r="Q144" i="9"/>
  <c r="P144" i="9"/>
  <c r="K144" i="9"/>
  <c r="J144" i="9"/>
  <c r="I144" i="9"/>
  <c r="H144" i="9"/>
  <c r="F144" i="9"/>
  <c r="G144" i="9" s="1"/>
  <c r="W143" i="9"/>
  <c r="V143" i="9"/>
  <c r="U143" i="9"/>
  <c r="T143" i="9"/>
  <c r="S143" i="9"/>
  <c r="R143" i="9"/>
  <c r="Q143" i="9"/>
  <c r="P143" i="9"/>
  <c r="K143" i="9"/>
  <c r="J143" i="9"/>
  <c r="I143" i="9"/>
  <c r="H143" i="9"/>
  <c r="F143" i="9"/>
  <c r="G143" i="9" s="1"/>
  <c r="W142" i="9"/>
  <c r="V142" i="9"/>
  <c r="U142" i="9"/>
  <c r="T142" i="9"/>
  <c r="S142" i="9"/>
  <c r="R142" i="9"/>
  <c r="Q142" i="9"/>
  <c r="P142" i="9"/>
  <c r="K142" i="9"/>
  <c r="J142" i="9"/>
  <c r="I142" i="9"/>
  <c r="H142" i="9"/>
  <c r="F142" i="9"/>
  <c r="G142" i="9" s="1"/>
  <c r="W141" i="9"/>
  <c r="V141" i="9"/>
  <c r="U141" i="9"/>
  <c r="T141" i="9"/>
  <c r="S141" i="9"/>
  <c r="R141" i="9"/>
  <c r="Q141" i="9"/>
  <c r="P141" i="9"/>
  <c r="K141" i="9"/>
  <c r="J141" i="9"/>
  <c r="I141" i="9"/>
  <c r="H141" i="9"/>
  <c r="F141" i="9"/>
  <c r="G141" i="9" s="1"/>
  <c r="W140" i="9"/>
  <c r="V140" i="9"/>
  <c r="U140" i="9"/>
  <c r="T140" i="9"/>
  <c r="S140" i="9"/>
  <c r="R140" i="9"/>
  <c r="Q140" i="9"/>
  <c r="P140" i="9"/>
  <c r="K140" i="9"/>
  <c r="J140" i="9"/>
  <c r="I140" i="9"/>
  <c r="H140" i="9"/>
  <c r="F140" i="9"/>
  <c r="G140" i="9" s="1"/>
  <c r="W139" i="9"/>
  <c r="V139" i="9"/>
  <c r="U139" i="9"/>
  <c r="T139" i="9"/>
  <c r="S139" i="9"/>
  <c r="R139" i="9"/>
  <c r="Q139" i="9"/>
  <c r="P139" i="9"/>
  <c r="K139" i="9"/>
  <c r="J139" i="9"/>
  <c r="I139" i="9"/>
  <c r="H139" i="9"/>
  <c r="F139" i="9"/>
  <c r="G139" i="9" s="1"/>
  <c r="W138" i="9"/>
  <c r="V138" i="9"/>
  <c r="U138" i="9"/>
  <c r="T138" i="9"/>
  <c r="S138" i="9"/>
  <c r="R138" i="9"/>
  <c r="Q138" i="9"/>
  <c r="P138" i="9"/>
  <c r="K138" i="9"/>
  <c r="J138" i="9"/>
  <c r="I138" i="9"/>
  <c r="H138" i="9"/>
  <c r="F138" i="9"/>
  <c r="G138" i="9" s="1"/>
  <c r="W137" i="9"/>
  <c r="V137" i="9"/>
  <c r="U137" i="9"/>
  <c r="T137" i="9"/>
  <c r="S137" i="9"/>
  <c r="R137" i="9"/>
  <c r="Q137" i="9"/>
  <c r="P137" i="9"/>
  <c r="K137" i="9"/>
  <c r="J137" i="9"/>
  <c r="I137" i="9"/>
  <c r="H137" i="9"/>
  <c r="F137" i="9"/>
  <c r="G137" i="9" s="1"/>
  <c r="W136" i="9"/>
  <c r="V136" i="9"/>
  <c r="U136" i="9"/>
  <c r="T136" i="9"/>
  <c r="S136" i="9"/>
  <c r="R136" i="9"/>
  <c r="Q136" i="9"/>
  <c r="P136" i="9"/>
  <c r="K136" i="9"/>
  <c r="J136" i="9"/>
  <c r="I136" i="9"/>
  <c r="H136" i="9"/>
  <c r="F136" i="9"/>
  <c r="G136" i="9" s="1"/>
  <c r="W135" i="9"/>
  <c r="V135" i="9"/>
  <c r="U135" i="9"/>
  <c r="T135" i="9"/>
  <c r="S135" i="9"/>
  <c r="R135" i="9"/>
  <c r="Q135" i="9"/>
  <c r="P135" i="9"/>
  <c r="K135" i="9"/>
  <c r="J135" i="9"/>
  <c r="I135" i="9"/>
  <c r="H135" i="9"/>
  <c r="F135" i="9"/>
  <c r="G135" i="9" s="1"/>
  <c r="W134" i="9"/>
  <c r="V134" i="9"/>
  <c r="U134" i="9"/>
  <c r="S134" i="9"/>
  <c r="R134" i="9"/>
  <c r="Q134" i="9"/>
  <c r="P134" i="9"/>
  <c r="K134" i="9"/>
  <c r="I134" i="9"/>
  <c r="H134" i="9"/>
  <c r="J134" i="9" s="1"/>
  <c r="F134" i="9"/>
  <c r="G134" i="9" s="1"/>
  <c r="W133" i="9"/>
  <c r="V133" i="9"/>
  <c r="U133" i="9"/>
  <c r="S133" i="9"/>
  <c r="R133" i="9"/>
  <c r="Q133" i="9"/>
  <c r="P133" i="9"/>
  <c r="K133" i="9"/>
  <c r="I133" i="9"/>
  <c r="H133" i="9"/>
  <c r="J133" i="9" s="1"/>
  <c r="F133" i="9"/>
  <c r="G133" i="9" s="1"/>
  <c r="W132" i="9"/>
  <c r="V132" i="9"/>
  <c r="U132" i="9"/>
  <c r="S132" i="9"/>
  <c r="R132" i="9"/>
  <c r="Q132" i="9"/>
  <c r="P132" i="9"/>
  <c r="K132" i="9"/>
  <c r="I132" i="9"/>
  <c r="H132" i="9"/>
  <c r="J132" i="9" s="1"/>
  <c r="F132" i="9"/>
  <c r="G132" i="9" s="1"/>
  <c r="W131" i="9"/>
  <c r="V131" i="9"/>
  <c r="U131" i="9"/>
  <c r="S131" i="9"/>
  <c r="R131" i="9"/>
  <c r="Q131" i="9"/>
  <c r="P131" i="9"/>
  <c r="K131" i="9"/>
  <c r="I131" i="9"/>
  <c r="H131" i="9"/>
  <c r="J131" i="9" s="1"/>
  <c r="F131" i="9"/>
  <c r="G131" i="9" s="1"/>
  <c r="C127" i="9"/>
  <c r="W126" i="9"/>
  <c r="V126" i="9"/>
  <c r="U126" i="9"/>
  <c r="T126" i="9"/>
  <c r="S126" i="9"/>
  <c r="R126" i="9"/>
  <c r="Q126" i="9"/>
  <c r="P126" i="9"/>
  <c r="K126" i="9"/>
  <c r="J126" i="9"/>
  <c r="I126" i="9"/>
  <c r="H126" i="9"/>
  <c r="F126" i="9"/>
  <c r="G126" i="9" s="1"/>
  <c r="W125" i="9"/>
  <c r="V125" i="9"/>
  <c r="U125" i="9"/>
  <c r="T125" i="9"/>
  <c r="S125" i="9"/>
  <c r="R125" i="9"/>
  <c r="Q125" i="9"/>
  <c r="P125" i="9"/>
  <c r="K125" i="9"/>
  <c r="J125" i="9"/>
  <c r="I125" i="9"/>
  <c r="H125" i="9"/>
  <c r="F125" i="9"/>
  <c r="G125" i="9" s="1"/>
  <c r="W124" i="9"/>
  <c r="V124" i="9"/>
  <c r="U124" i="9"/>
  <c r="T124" i="9"/>
  <c r="S124" i="9"/>
  <c r="R124" i="9"/>
  <c r="Q124" i="9"/>
  <c r="P124" i="9"/>
  <c r="K124" i="9"/>
  <c r="J124" i="9"/>
  <c r="I124" i="9"/>
  <c r="H124" i="9"/>
  <c r="F124" i="9"/>
  <c r="G124" i="9" s="1"/>
  <c r="W123" i="9"/>
  <c r="V123" i="9"/>
  <c r="U123" i="9"/>
  <c r="T123" i="9"/>
  <c r="S123" i="9"/>
  <c r="R123" i="9"/>
  <c r="Q123" i="9"/>
  <c r="P123" i="9"/>
  <c r="K123" i="9"/>
  <c r="J123" i="9"/>
  <c r="I123" i="9"/>
  <c r="H123" i="9"/>
  <c r="F123" i="9"/>
  <c r="G123" i="9" s="1"/>
  <c r="W122" i="9"/>
  <c r="V122" i="9"/>
  <c r="U122" i="9"/>
  <c r="T122" i="9"/>
  <c r="S122" i="9"/>
  <c r="R122" i="9"/>
  <c r="Q122" i="9"/>
  <c r="P122" i="9"/>
  <c r="K122" i="9"/>
  <c r="J122" i="9"/>
  <c r="I122" i="9"/>
  <c r="H122" i="9"/>
  <c r="F122" i="9"/>
  <c r="G122" i="9" s="1"/>
  <c r="W121" i="9"/>
  <c r="V121" i="9"/>
  <c r="U121" i="9"/>
  <c r="T121" i="9"/>
  <c r="S121" i="9"/>
  <c r="R121" i="9"/>
  <c r="Q121" i="9"/>
  <c r="P121" i="9"/>
  <c r="K121" i="9"/>
  <c r="J121" i="9"/>
  <c r="I121" i="9"/>
  <c r="H121" i="9"/>
  <c r="F121" i="9"/>
  <c r="G121" i="9" s="1"/>
  <c r="W120" i="9"/>
  <c r="V120" i="9"/>
  <c r="U120" i="9"/>
  <c r="T120" i="9"/>
  <c r="S120" i="9"/>
  <c r="R120" i="9"/>
  <c r="Q120" i="9"/>
  <c r="P120" i="9"/>
  <c r="K120" i="9"/>
  <c r="J120" i="9"/>
  <c r="I120" i="9"/>
  <c r="H120" i="9"/>
  <c r="F120" i="9"/>
  <c r="G120" i="9" s="1"/>
  <c r="W119" i="9"/>
  <c r="V119" i="9"/>
  <c r="U119" i="9"/>
  <c r="T119" i="9"/>
  <c r="S119" i="9"/>
  <c r="R119" i="9"/>
  <c r="Q119" i="9"/>
  <c r="P119" i="9"/>
  <c r="K119" i="9"/>
  <c r="J119" i="9"/>
  <c r="I119" i="9"/>
  <c r="H119" i="9"/>
  <c r="F119" i="9"/>
  <c r="G119" i="9" s="1"/>
  <c r="W118" i="9"/>
  <c r="V118" i="9"/>
  <c r="U118" i="9"/>
  <c r="T118" i="9"/>
  <c r="S118" i="9"/>
  <c r="R118" i="9"/>
  <c r="Q118" i="9"/>
  <c r="P118" i="9"/>
  <c r="K118" i="9"/>
  <c r="J118" i="9"/>
  <c r="I118" i="9"/>
  <c r="H118" i="9"/>
  <c r="F118" i="9"/>
  <c r="G118" i="9" s="1"/>
  <c r="W117" i="9"/>
  <c r="V117" i="9"/>
  <c r="U117" i="9"/>
  <c r="T117" i="9"/>
  <c r="S117" i="9"/>
  <c r="R117" i="9"/>
  <c r="Q117" i="9"/>
  <c r="P117" i="9"/>
  <c r="K117" i="9"/>
  <c r="J117" i="9"/>
  <c r="I117" i="9"/>
  <c r="H117" i="9"/>
  <c r="F117" i="9"/>
  <c r="G117" i="9" s="1"/>
  <c r="W116" i="9"/>
  <c r="V116" i="9"/>
  <c r="U116" i="9"/>
  <c r="T116" i="9"/>
  <c r="S116" i="9"/>
  <c r="R116" i="9"/>
  <c r="Q116" i="9"/>
  <c r="P116" i="9"/>
  <c r="K116" i="9"/>
  <c r="J116" i="9"/>
  <c r="I116" i="9"/>
  <c r="H116" i="9"/>
  <c r="F116" i="9"/>
  <c r="G116" i="9" s="1"/>
  <c r="W115" i="9"/>
  <c r="V115" i="9"/>
  <c r="U115" i="9"/>
  <c r="T115" i="9"/>
  <c r="S115" i="9"/>
  <c r="R115" i="9"/>
  <c r="Q115" i="9"/>
  <c r="P115" i="9"/>
  <c r="K115" i="9"/>
  <c r="J115" i="9"/>
  <c r="I115" i="9"/>
  <c r="H115" i="9"/>
  <c r="F115" i="9"/>
  <c r="G115" i="9" s="1"/>
  <c r="W114" i="9"/>
  <c r="V114" i="9"/>
  <c r="U114" i="9"/>
  <c r="T114" i="9"/>
  <c r="S114" i="9"/>
  <c r="R114" i="9"/>
  <c r="Q114" i="9"/>
  <c r="P114" i="9"/>
  <c r="K114" i="9"/>
  <c r="J114" i="9"/>
  <c r="I114" i="9"/>
  <c r="H114" i="9"/>
  <c r="F114" i="9"/>
  <c r="G114" i="9" s="1"/>
  <c r="W113" i="9"/>
  <c r="V113" i="9"/>
  <c r="U113" i="9"/>
  <c r="T113" i="9"/>
  <c r="S113" i="9"/>
  <c r="R113" i="9"/>
  <c r="Q113" i="9"/>
  <c r="P113" i="9"/>
  <c r="K113" i="9"/>
  <c r="J113" i="9"/>
  <c r="I113" i="9"/>
  <c r="H113" i="9"/>
  <c r="F113" i="9"/>
  <c r="G113" i="9" s="1"/>
  <c r="W112" i="9"/>
  <c r="V112" i="9"/>
  <c r="U112" i="9"/>
  <c r="T112" i="9"/>
  <c r="S112" i="9"/>
  <c r="R112" i="9"/>
  <c r="Q112" i="9"/>
  <c r="P112" i="9"/>
  <c r="K112" i="9"/>
  <c r="J112" i="9"/>
  <c r="I112" i="9"/>
  <c r="H112" i="9"/>
  <c r="F112" i="9"/>
  <c r="G112" i="9" s="1"/>
  <c r="W111" i="9"/>
  <c r="V111" i="9"/>
  <c r="U111" i="9"/>
  <c r="S111" i="9"/>
  <c r="R111" i="9"/>
  <c r="Q111" i="9"/>
  <c r="P111" i="9"/>
  <c r="K111" i="9"/>
  <c r="I111" i="9"/>
  <c r="H111" i="9"/>
  <c r="J111" i="9" s="1"/>
  <c r="F111" i="9"/>
  <c r="G111" i="9" s="1"/>
  <c r="W110" i="9"/>
  <c r="V110" i="9"/>
  <c r="U110" i="9"/>
  <c r="S110" i="9"/>
  <c r="R110" i="9"/>
  <c r="Q110" i="9"/>
  <c r="P110" i="9"/>
  <c r="K110" i="9"/>
  <c r="I110" i="9"/>
  <c r="H110" i="9"/>
  <c r="J110" i="9" s="1"/>
  <c r="F110" i="9"/>
  <c r="G110" i="9" s="1"/>
  <c r="W109" i="9"/>
  <c r="V109" i="9"/>
  <c r="U109" i="9"/>
  <c r="S109" i="9"/>
  <c r="R109" i="9"/>
  <c r="Q109" i="9"/>
  <c r="P109" i="9"/>
  <c r="K109" i="9"/>
  <c r="I109" i="9"/>
  <c r="H109" i="9"/>
  <c r="J109" i="9" s="1"/>
  <c r="F109" i="9"/>
  <c r="G109" i="9" s="1"/>
  <c r="W108" i="9"/>
  <c r="V108" i="9"/>
  <c r="U108" i="9"/>
  <c r="S108" i="9"/>
  <c r="R108" i="9"/>
  <c r="Q108" i="9"/>
  <c r="P108" i="9"/>
  <c r="K108" i="9"/>
  <c r="I108" i="9"/>
  <c r="H108" i="9"/>
  <c r="J108" i="9" s="1"/>
  <c r="F108" i="9"/>
  <c r="G108" i="9" s="1"/>
  <c r="W107" i="9"/>
  <c r="V107" i="9"/>
  <c r="U107" i="9"/>
  <c r="S107" i="9"/>
  <c r="R107" i="9"/>
  <c r="Q107" i="9"/>
  <c r="P107" i="9"/>
  <c r="K107" i="9"/>
  <c r="I107" i="9"/>
  <c r="H107" i="9"/>
  <c r="J107" i="9" s="1"/>
  <c r="F107" i="9"/>
  <c r="G107" i="9" s="1"/>
  <c r="C103" i="9"/>
  <c r="W102" i="9"/>
  <c r="V102" i="9"/>
  <c r="U102" i="9"/>
  <c r="T102" i="9"/>
  <c r="S102" i="9"/>
  <c r="R102" i="9"/>
  <c r="Q102" i="9"/>
  <c r="P102" i="9"/>
  <c r="K102" i="9"/>
  <c r="J102" i="9"/>
  <c r="I102" i="9"/>
  <c r="H102" i="9"/>
  <c r="F102" i="9"/>
  <c r="G102" i="9" s="1"/>
  <c r="W101" i="9"/>
  <c r="V101" i="9"/>
  <c r="U101" i="9"/>
  <c r="T101" i="9"/>
  <c r="S101" i="9"/>
  <c r="R101" i="9"/>
  <c r="Q101" i="9"/>
  <c r="P101" i="9"/>
  <c r="K101" i="9"/>
  <c r="J101" i="9"/>
  <c r="I101" i="9"/>
  <c r="H101" i="9"/>
  <c r="F101" i="9"/>
  <c r="G101" i="9" s="1"/>
  <c r="W100" i="9"/>
  <c r="V100" i="9"/>
  <c r="U100" i="9"/>
  <c r="T100" i="9"/>
  <c r="S100" i="9"/>
  <c r="R100" i="9"/>
  <c r="Q100" i="9"/>
  <c r="P100" i="9"/>
  <c r="K100" i="9"/>
  <c r="J100" i="9"/>
  <c r="I100" i="9"/>
  <c r="H100" i="9"/>
  <c r="F100" i="9"/>
  <c r="G100" i="9" s="1"/>
  <c r="W99" i="9"/>
  <c r="V99" i="9"/>
  <c r="U99" i="9"/>
  <c r="T99" i="9"/>
  <c r="S99" i="9"/>
  <c r="R99" i="9"/>
  <c r="Q99" i="9"/>
  <c r="P99" i="9"/>
  <c r="K99" i="9"/>
  <c r="J99" i="9"/>
  <c r="I99" i="9"/>
  <c r="H99" i="9"/>
  <c r="F99" i="9"/>
  <c r="G99" i="9" s="1"/>
  <c r="W98" i="9"/>
  <c r="V98" i="9"/>
  <c r="U98" i="9"/>
  <c r="T98" i="9"/>
  <c r="S98" i="9"/>
  <c r="R98" i="9"/>
  <c r="Q98" i="9"/>
  <c r="P98" i="9"/>
  <c r="K98" i="9"/>
  <c r="J98" i="9"/>
  <c r="I98" i="9"/>
  <c r="H98" i="9"/>
  <c r="F98" i="9"/>
  <c r="G98" i="9" s="1"/>
  <c r="W97" i="9"/>
  <c r="V97" i="9"/>
  <c r="U97" i="9"/>
  <c r="T97" i="9"/>
  <c r="S97" i="9"/>
  <c r="R97" i="9"/>
  <c r="Q97" i="9"/>
  <c r="P97" i="9"/>
  <c r="K97" i="9"/>
  <c r="J97" i="9"/>
  <c r="I97" i="9"/>
  <c r="H97" i="9"/>
  <c r="F97" i="9"/>
  <c r="G97" i="9" s="1"/>
  <c r="W96" i="9"/>
  <c r="V96" i="9"/>
  <c r="U96" i="9"/>
  <c r="T96" i="9"/>
  <c r="S96" i="9"/>
  <c r="R96" i="9"/>
  <c r="Q96" i="9"/>
  <c r="P96" i="9"/>
  <c r="K96" i="9"/>
  <c r="J96" i="9"/>
  <c r="I96" i="9"/>
  <c r="H96" i="9"/>
  <c r="F96" i="9"/>
  <c r="G96" i="9" s="1"/>
  <c r="W95" i="9"/>
  <c r="V95" i="9"/>
  <c r="U95" i="9"/>
  <c r="T95" i="9"/>
  <c r="S95" i="9"/>
  <c r="R95" i="9"/>
  <c r="Q95" i="9"/>
  <c r="P95" i="9"/>
  <c r="K95" i="9"/>
  <c r="J95" i="9"/>
  <c r="I95" i="9"/>
  <c r="H95" i="9"/>
  <c r="F95" i="9"/>
  <c r="G95" i="9" s="1"/>
  <c r="W94" i="9"/>
  <c r="V94" i="9"/>
  <c r="U94" i="9"/>
  <c r="T94" i="9"/>
  <c r="S94" i="9"/>
  <c r="R94" i="9"/>
  <c r="Q94" i="9"/>
  <c r="P94" i="9"/>
  <c r="K94" i="9"/>
  <c r="J94" i="9"/>
  <c r="I94" i="9"/>
  <c r="H94" i="9"/>
  <c r="F94" i="9"/>
  <c r="G94" i="9" s="1"/>
  <c r="W93" i="9"/>
  <c r="V93" i="9"/>
  <c r="U93" i="9"/>
  <c r="T93" i="9"/>
  <c r="S93" i="9"/>
  <c r="R93" i="9"/>
  <c r="Q93" i="9"/>
  <c r="P93" i="9"/>
  <c r="K93" i="9"/>
  <c r="J93" i="9"/>
  <c r="I93" i="9"/>
  <c r="H93" i="9"/>
  <c r="F93" i="9"/>
  <c r="G93" i="9" s="1"/>
  <c r="W92" i="9"/>
  <c r="V92" i="9"/>
  <c r="U92" i="9"/>
  <c r="T92" i="9"/>
  <c r="S92" i="9"/>
  <c r="R92" i="9"/>
  <c r="Q92" i="9"/>
  <c r="P92" i="9"/>
  <c r="K92" i="9"/>
  <c r="J92" i="9"/>
  <c r="I92" i="9"/>
  <c r="H92" i="9"/>
  <c r="F92" i="9"/>
  <c r="G92" i="9" s="1"/>
  <c r="W91" i="9"/>
  <c r="V91" i="9"/>
  <c r="U91" i="9"/>
  <c r="T91" i="9"/>
  <c r="S91" i="9"/>
  <c r="R91" i="9"/>
  <c r="Q91" i="9"/>
  <c r="P91" i="9"/>
  <c r="K91" i="9"/>
  <c r="J91" i="9"/>
  <c r="I91" i="9"/>
  <c r="H91" i="9"/>
  <c r="F91" i="9"/>
  <c r="G91" i="9" s="1"/>
  <c r="W90" i="9"/>
  <c r="V90" i="9"/>
  <c r="U90" i="9"/>
  <c r="T90" i="9"/>
  <c r="S90" i="9"/>
  <c r="R90" i="9"/>
  <c r="Q90" i="9"/>
  <c r="P90" i="9"/>
  <c r="K90" i="9"/>
  <c r="J90" i="9"/>
  <c r="I90" i="9"/>
  <c r="H90" i="9"/>
  <c r="F90" i="9"/>
  <c r="G90" i="9" s="1"/>
  <c r="W89" i="9"/>
  <c r="V89" i="9"/>
  <c r="U89" i="9"/>
  <c r="T89" i="9"/>
  <c r="S89" i="9"/>
  <c r="R89" i="9"/>
  <c r="Q89" i="9"/>
  <c r="P89" i="9"/>
  <c r="K89" i="9"/>
  <c r="J89" i="9"/>
  <c r="I89" i="9"/>
  <c r="H89" i="9"/>
  <c r="F89" i="9"/>
  <c r="G89" i="9" s="1"/>
  <c r="W88" i="9"/>
  <c r="V88" i="9"/>
  <c r="U88" i="9"/>
  <c r="T88" i="9"/>
  <c r="S88" i="9"/>
  <c r="R88" i="9"/>
  <c r="Q88" i="9"/>
  <c r="P88" i="9"/>
  <c r="K88" i="9"/>
  <c r="J88" i="9"/>
  <c r="I88" i="9"/>
  <c r="H88" i="9"/>
  <c r="F88" i="9"/>
  <c r="G88" i="9" s="1"/>
  <c r="W87" i="9"/>
  <c r="V87" i="9"/>
  <c r="U87" i="9"/>
  <c r="S87" i="9"/>
  <c r="R87" i="9"/>
  <c r="Q87" i="9"/>
  <c r="P87" i="9"/>
  <c r="K87" i="9"/>
  <c r="I87" i="9"/>
  <c r="H87" i="9"/>
  <c r="J87" i="9" s="1"/>
  <c r="F87" i="9"/>
  <c r="G87" i="9" s="1"/>
  <c r="W86" i="9"/>
  <c r="V86" i="9"/>
  <c r="U86" i="9"/>
  <c r="S86" i="9"/>
  <c r="R86" i="9"/>
  <c r="Q86" i="9"/>
  <c r="P86" i="9"/>
  <c r="K86" i="9"/>
  <c r="I86" i="9"/>
  <c r="H86" i="9"/>
  <c r="J86" i="9" s="1"/>
  <c r="F86" i="9"/>
  <c r="G86" i="9" s="1"/>
  <c r="W85" i="9"/>
  <c r="V85" i="9"/>
  <c r="U85" i="9"/>
  <c r="S85" i="9"/>
  <c r="R85" i="9"/>
  <c r="Q85" i="9"/>
  <c r="P85" i="9"/>
  <c r="K85" i="9"/>
  <c r="I85" i="9"/>
  <c r="H85" i="9"/>
  <c r="J85" i="9" s="1"/>
  <c r="F85" i="9"/>
  <c r="G85" i="9" s="1"/>
  <c r="W84" i="9"/>
  <c r="V84" i="9"/>
  <c r="U84" i="9"/>
  <c r="S84" i="9"/>
  <c r="R84" i="9"/>
  <c r="Q84" i="9"/>
  <c r="P84" i="9"/>
  <c r="K84" i="9"/>
  <c r="I84" i="9"/>
  <c r="H84" i="9"/>
  <c r="J84" i="9" s="1"/>
  <c r="F84" i="9"/>
  <c r="G84" i="9" s="1"/>
  <c r="W83" i="9"/>
  <c r="V83" i="9"/>
  <c r="U83" i="9"/>
  <c r="S83" i="9"/>
  <c r="R83" i="9"/>
  <c r="Q83" i="9"/>
  <c r="P83" i="9"/>
  <c r="K83" i="9"/>
  <c r="I83" i="9"/>
  <c r="H83" i="9"/>
  <c r="J83" i="9" s="1"/>
  <c r="F83" i="9"/>
  <c r="G83" i="9" s="1"/>
  <c r="C79" i="9"/>
  <c r="W78" i="9"/>
  <c r="V78" i="9"/>
  <c r="U78" i="9"/>
  <c r="T78" i="9"/>
  <c r="S78" i="9"/>
  <c r="R78" i="9"/>
  <c r="Q78" i="9"/>
  <c r="P78" i="9"/>
  <c r="K78" i="9"/>
  <c r="J78" i="9"/>
  <c r="I78" i="9"/>
  <c r="H78" i="9"/>
  <c r="F78" i="9"/>
  <c r="G78" i="9" s="1"/>
  <c r="W77" i="9"/>
  <c r="V77" i="9"/>
  <c r="U77" i="9"/>
  <c r="T77" i="9"/>
  <c r="S77" i="9"/>
  <c r="R77" i="9"/>
  <c r="Q77" i="9"/>
  <c r="P77" i="9"/>
  <c r="K77" i="9"/>
  <c r="J77" i="9"/>
  <c r="I77" i="9"/>
  <c r="H77" i="9"/>
  <c r="F77" i="9"/>
  <c r="G77" i="9" s="1"/>
  <c r="W76" i="9"/>
  <c r="V76" i="9"/>
  <c r="U76" i="9"/>
  <c r="T76" i="9"/>
  <c r="S76" i="9"/>
  <c r="R76" i="9"/>
  <c r="Q76" i="9"/>
  <c r="P76" i="9"/>
  <c r="K76" i="9"/>
  <c r="J76" i="9"/>
  <c r="I76" i="9"/>
  <c r="H76" i="9"/>
  <c r="F76" i="9"/>
  <c r="G76" i="9" s="1"/>
  <c r="W75" i="9"/>
  <c r="V75" i="9"/>
  <c r="U75" i="9"/>
  <c r="T75" i="9"/>
  <c r="S75" i="9"/>
  <c r="R75" i="9"/>
  <c r="Q75" i="9"/>
  <c r="P75" i="9"/>
  <c r="K75" i="9"/>
  <c r="J75" i="9"/>
  <c r="I75" i="9"/>
  <c r="H75" i="9"/>
  <c r="F75" i="9"/>
  <c r="G75" i="9" s="1"/>
  <c r="W74" i="9"/>
  <c r="V74" i="9"/>
  <c r="U74" i="9"/>
  <c r="T74" i="9"/>
  <c r="S74" i="9"/>
  <c r="R74" i="9"/>
  <c r="Q74" i="9"/>
  <c r="P74" i="9"/>
  <c r="K74" i="9"/>
  <c r="J74" i="9"/>
  <c r="I74" i="9"/>
  <c r="H74" i="9"/>
  <c r="F74" i="9"/>
  <c r="G74" i="9" s="1"/>
  <c r="W73" i="9"/>
  <c r="V73" i="9"/>
  <c r="U73" i="9"/>
  <c r="T73" i="9"/>
  <c r="S73" i="9"/>
  <c r="R73" i="9"/>
  <c r="Q73" i="9"/>
  <c r="P73" i="9"/>
  <c r="K73" i="9"/>
  <c r="J73" i="9"/>
  <c r="I73" i="9"/>
  <c r="H73" i="9"/>
  <c r="F73" i="9"/>
  <c r="G73" i="9" s="1"/>
  <c r="W72" i="9"/>
  <c r="V72" i="9"/>
  <c r="U72" i="9"/>
  <c r="T72" i="9"/>
  <c r="S72" i="9"/>
  <c r="R72" i="9"/>
  <c r="Q72" i="9"/>
  <c r="P72" i="9"/>
  <c r="K72" i="9"/>
  <c r="J72" i="9"/>
  <c r="I72" i="9"/>
  <c r="H72" i="9"/>
  <c r="F72" i="9"/>
  <c r="G72" i="9" s="1"/>
  <c r="W71" i="9"/>
  <c r="V71" i="9"/>
  <c r="U71" i="9"/>
  <c r="T71" i="9"/>
  <c r="S71" i="9"/>
  <c r="R71" i="9"/>
  <c r="Q71" i="9"/>
  <c r="P71" i="9"/>
  <c r="K71" i="9"/>
  <c r="J71" i="9"/>
  <c r="I71" i="9"/>
  <c r="H71" i="9"/>
  <c r="F71" i="9"/>
  <c r="G71" i="9" s="1"/>
  <c r="W70" i="9"/>
  <c r="V70" i="9"/>
  <c r="U70" i="9"/>
  <c r="T70" i="9"/>
  <c r="S70" i="9"/>
  <c r="R70" i="9"/>
  <c r="Q70" i="9"/>
  <c r="P70" i="9"/>
  <c r="K70" i="9"/>
  <c r="J70" i="9"/>
  <c r="I70" i="9"/>
  <c r="H70" i="9"/>
  <c r="F70" i="9"/>
  <c r="G70" i="9" s="1"/>
  <c r="W69" i="9"/>
  <c r="V69" i="9"/>
  <c r="U69" i="9"/>
  <c r="T69" i="9"/>
  <c r="S69" i="9"/>
  <c r="R69" i="9"/>
  <c r="Q69" i="9"/>
  <c r="P69" i="9"/>
  <c r="K69" i="9"/>
  <c r="J69" i="9"/>
  <c r="I69" i="9"/>
  <c r="H69" i="9"/>
  <c r="F69" i="9"/>
  <c r="G69" i="9" s="1"/>
  <c r="W68" i="9"/>
  <c r="V68" i="9"/>
  <c r="U68" i="9"/>
  <c r="T68" i="9"/>
  <c r="S68" i="9"/>
  <c r="R68" i="9"/>
  <c r="Q68" i="9"/>
  <c r="P68" i="9"/>
  <c r="K68" i="9"/>
  <c r="J68" i="9"/>
  <c r="I68" i="9"/>
  <c r="H68" i="9"/>
  <c r="F68" i="9"/>
  <c r="G68" i="9" s="1"/>
  <c r="W67" i="9"/>
  <c r="V67" i="9"/>
  <c r="U67" i="9"/>
  <c r="T67" i="9"/>
  <c r="S67" i="9"/>
  <c r="R67" i="9"/>
  <c r="Q67" i="9"/>
  <c r="P67" i="9"/>
  <c r="K67" i="9"/>
  <c r="J67" i="9"/>
  <c r="I67" i="9"/>
  <c r="H67" i="9"/>
  <c r="F67" i="9"/>
  <c r="G67" i="9" s="1"/>
  <c r="W66" i="9"/>
  <c r="V66" i="9"/>
  <c r="U66" i="9"/>
  <c r="T66" i="9"/>
  <c r="S66" i="9"/>
  <c r="R66" i="9"/>
  <c r="Q66" i="9"/>
  <c r="P66" i="9"/>
  <c r="K66" i="9"/>
  <c r="J66" i="9"/>
  <c r="I66" i="9"/>
  <c r="H66" i="9"/>
  <c r="F66" i="9"/>
  <c r="G66" i="9" s="1"/>
  <c r="W65" i="9"/>
  <c r="V65" i="9"/>
  <c r="U65" i="9"/>
  <c r="T65" i="9"/>
  <c r="S65" i="9"/>
  <c r="R65" i="9"/>
  <c r="Q65" i="9"/>
  <c r="P65" i="9"/>
  <c r="K65" i="9"/>
  <c r="J65" i="9"/>
  <c r="I65" i="9"/>
  <c r="H65" i="9"/>
  <c r="F65" i="9"/>
  <c r="G65" i="9" s="1"/>
  <c r="W64" i="9"/>
  <c r="V64" i="9"/>
  <c r="U64" i="9"/>
  <c r="T64" i="9"/>
  <c r="S64" i="9"/>
  <c r="R64" i="9"/>
  <c r="Q64" i="9"/>
  <c r="P64" i="9"/>
  <c r="K64" i="9"/>
  <c r="J64" i="9"/>
  <c r="I64" i="9"/>
  <c r="H64" i="9"/>
  <c r="F64" i="9"/>
  <c r="G64" i="9" s="1"/>
  <c r="W63" i="9"/>
  <c r="V63" i="9"/>
  <c r="U63" i="9"/>
  <c r="S63" i="9"/>
  <c r="R63" i="9"/>
  <c r="Q63" i="9"/>
  <c r="P63" i="9"/>
  <c r="K63" i="9"/>
  <c r="I63" i="9"/>
  <c r="H63" i="9"/>
  <c r="J63" i="9" s="1"/>
  <c r="F63" i="9"/>
  <c r="G63" i="9" s="1"/>
  <c r="W62" i="9"/>
  <c r="V62" i="9"/>
  <c r="U62" i="9"/>
  <c r="S62" i="9"/>
  <c r="R62" i="9"/>
  <c r="Q62" i="9"/>
  <c r="P62" i="9"/>
  <c r="K62" i="9"/>
  <c r="I62" i="9"/>
  <c r="H62" i="9"/>
  <c r="J62" i="9" s="1"/>
  <c r="F62" i="9"/>
  <c r="G62" i="9" s="1"/>
  <c r="W61" i="9"/>
  <c r="V61" i="9"/>
  <c r="U61" i="9"/>
  <c r="S61" i="9"/>
  <c r="R61" i="9"/>
  <c r="Q61" i="9"/>
  <c r="P61" i="9"/>
  <c r="K61" i="9"/>
  <c r="I61" i="9"/>
  <c r="H61" i="9"/>
  <c r="J61" i="9" s="1"/>
  <c r="F61" i="9"/>
  <c r="G61" i="9" s="1"/>
  <c r="W60" i="9"/>
  <c r="V60" i="9"/>
  <c r="U60" i="9"/>
  <c r="S60" i="9"/>
  <c r="R60" i="9"/>
  <c r="Q60" i="9"/>
  <c r="P60" i="9"/>
  <c r="K60" i="9"/>
  <c r="I60" i="9"/>
  <c r="H60" i="9"/>
  <c r="J60" i="9" s="1"/>
  <c r="F60" i="9"/>
  <c r="G60" i="9" s="1"/>
  <c r="W59" i="9"/>
  <c r="V59" i="9"/>
  <c r="U59" i="9"/>
  <c r="S59" i="9"/>
  <c r="R59" i="9"/>
  <c r="Q59" i="9"/>
  <c r="K59" i="9"/>
  <c r="I59" i="9"/>
  <c r="H59" i="9"/>
  <c r="J59" i="9" s="1"/>
  <c r="F59" i="9"/>
  <c r="G59" i="9" s="1"/>
  <c r="W36" i="9"/>
  <c r="W37" i="9"/>
  <c r="W38" i="9"/>
  <c r="W39" i="9"/>
  <c r="W40" i="9"/>
  <c r="W41" i="9"/>
  <c r="W42" i="9"/>
  <c r="W43" i="9"/>
  <c r="W44" i="9"/>
  <c r="W45" i="9"/>
  <c r="W46" i="9"/>
  <c r="W47" i="9"/>
  <c r="W48" i="9"/>
  <c r="W49" i="9"/>
  <c r="W50" i="9"/>
  <c r="W51" i="9"/>
  <c r="W52" i="9"/>
  <c r="W53" i="9"/>
  <c r="W54" i="9"/>
  <c r="V36" i="9"/>
  <c r="V37" i="9"/>
  <c r="V38" i="9"/>
  <c r="V39" i="9"/>
  <c r="V40" i="9"/>
  <c r="V41" i="9"/>
  <c r="V42" i="9"/>
  <c r="V43" i="9"/>
  <c r="V44" i="9"/>
  <c r="V45" i="9"/>
  <c r="V46" i="9"/>
  <c r="V47" i="9"/>
  <c r="V48" i="9"/>
  <c r="V49" i="9"/>
  <c r="V50" i="9"/>
  <c r="V51" i="9"/>
  <c r="V52" i="9"/>
  <c r="V53" i="9"/>
  <c r="V54" i="9"/>
  <c r="U36" i="9"/>
  <c r="U37" i="9"/>
  <c r="U38" i="9"/>
  <c r="U39" i="9"/>
  <c r="U40" i="9"/>
  <c r="U41" i="9"/>
  <c r="U42" i="9"/>
  <c r="U43" i="9"/>
  <c r="U44" i="9"/>
  <c r="U45" i="9"/>
  <c r="U46" i="9"/>
  <c r="U47" i="9"/>
  <c r="U48" i="9"/>
  <c r="U49" i="9"/>
  <c r="U50" i="9"/>
  <c r="U51" i="9"/>
  <c r="U52" i="9"/>
  <c r="U53" i="9"/>
  <c r="U54" i="9"/>
  <c r="T40" i="9"/>
  <c r="T41" i="9"/>
  <c r="T42" i="9"/>
  <c r="T43" i="9"/>
  <c r="T44" i="9"/>
  <c r="T45" i="9"/>
  <c r="T46" i="9"/>
  <c r="T47" i="9"/>
  <c r="T48" i="9"/>
  <c r="T49" i="9"/>
  <c r="T50" i="9"/>
  <c r="T51" i="9"/>
  <c r="T52" i="9"/>
  <c r="T53" i="9"/>
  <c r="T54" i="9"/>
  <c r="S36" i="9"/>
  <c r="S37" i="9"/>
  <c r="S38" i="9"/>
  <c r="S39" i="9"/>
  <c r="S40" i="9"/>
  <c r="S41" i="9"/>
  <c r="S42" i="9"/>
  <c r="S43" i="9"/>
  <c r="S44" i="9"/>
  <c r="S45" i="9"/>
  <c r="S46" i="9"/>
  <c r="S47" i="9"/>
  <c r="S48" i="9"/>
  <c r="S49" i="9"/>
  <c r="S50" i="9"/>
  <c r="S51" i="9"/>
  <c r="S52" i="9"/>
  <c r="S53" i="9"/>
  <c r="S54" i="9"/>
  <c r="R36" i="9"/>
  <c r="R37" i="9"/>
  <c r="R38" i="9"/>
  <c r="R39" i="9"/>
  <c r="R40" i="9"/>
  <c r="R41" i="9"/>
  <c r="R42" i="9"/>
  <c r="R43" i="9"/>
  <c r="R44" i="9"/>
  <c r="R45" i="9"/>
  <c r="R46" i="9"/>
  <c r="R47" i="9"/>
  <c r="R48" i="9"/>
  <c r="R49" i="9"/>
  <c r="R50" i="9"/>
  <c r="R51" i="9"/>
  <c r="R52" i="9"/>
  <c r="R53" i="9"/>
  <c r="R54" i="9"/>
  <c r="W35" i="9"/>
  <c r="V35" i="9"/>
  <c r="U35" i="9"/>
  <c r="Q37" i="9"/>
  <c r="Q38" i="9"/>
  <c r="Q39" i="9"/>
  <c r="Q40" i="9"/>
  <c r="Q41" i="9"/>
  <c r="Q42" i="9"/>
  <c r="Q43" i="9"/>
  <c r="Q44" i="9"/>
  <c r="Q45" i="9"/>
  <c r="Q46" i="9"/>
  <c r="Q47" i="9"/>
  <c r="Q48" i="9"/>
  <c r="Q49" i="9"/>
  <c r="Q50" i="9"/>
  <c r="Q51" i="9"/>
  <c r="Q52" i="9"/>
  <c r="Q53" i="9"/>
  <c r="Q54" i="9"/>
  <c r="P49" i="9"/>
  <c r="P50" i="9"/>
  <c r="P51" i="9"/>
  <c r="P52" i="9"/>
  <c r="P53" i="9"/>
  <c r="P54" i="9"/>
  <c r="K36" i="9"/>
  <c r="K37" i="9"/>
  <c r="K38" i="9"/>
  <c r="K39" i="9"/>
  <c r="K40" i="9"/>
  <c r="K41" i="9"/>
  <c r="K42" i="9"/>
  <c r="K43" i="9"/>
  <c r="K44" i="9"/>
  <c r="K45" i="9"/>
  <c r="K46" i="9"/>
  <c r="K47" i="9"/>
  <c r="K48" i="9"/>
  <c r="K49" i="9"/>
  <c r="K50" i="9"/>
  <c r="K51" i="9"/>
  <c r="K52" i="9"/>
  <c r="K53" i="9"/>
  <c r="K54" i="9"/>
  <c r="J49" i="9"/>
  <c r="J50" i="9"/>
  <c r="J51" i="9"/>
  <c r="J52" i="9"/>
  <c r="J53" i="9"/>
  <c r="J54" i="9"/>
  <c r="I36" i="9"/>
  <c r="I37" i="9"/>
  <c r="I38" i="9"/>
  <c r="I39" i="9"/>
  <c r="I40" i="9"/>
  <c r="I41" i="9"/>
  <c r="I42" i="9"/>
  <c r="I43" i="9"/>
  <c r="I44" i="9"/>
  <c r="I45" i="9"/>
  <c r="I46" i="9"/>
  <c r="I47" i="9"/>
  <c r="I48" i="9"/>
  <c r="I49" i="9"/>
  <c r="I50" i="9"/>
  <c r="I51" i="9"/>
  <c r="I52" i="9"/>
  <c r="I53" i="9"/>
  <c r="I54" i="9"/>
  <c r="H36" i="9"/>
  <c r="J36" i="9" s="1"/>
  <c r="H37" i="9"/>
  <c r="J37" i="9" s="1"/>
  <c r="H38" i="9"/>
  <c r="J38" i="9" s="1"/>
  <c r="H39" i="9"/>
  <c r="J39" i="9" s="1"/>
  <c r="H40" i="9"/>
  <c r="J40" i="9" s="1"/>
  <c r="H41" i="9"/>
  <c r="J41" i="9" s="1"/>
  <c r="H42" i="9"/>
  <c r="J42" i="9" s="1"/>
  <c r="H43" i="9"/>
  <c r="J43" i="9" s="1"/>
  <c r="H44" i="9"/>
  <c r="J44" i="9" s="1"/>
  <c r="H45" i="9"/>
  <c r="J45" i="9" s="1"/>
  <c r="H46" i="9"/>
  <c r="J46" i="9" s="1"/>
  <c r="H47" i="9"/>
  <c r="J47" i="9" s="1"/>
  <c r="H48" i="9"/>
  <c r="J48" i="9" s="1"/>
  <c r="H49" i="9"/>
  <c r="H50" i="9"/>
  <c r="H51" i="9"/>
  <c r="H52" i="9"/>
  <c r="H53" i="9"/>
  <c r="H54" i="9"/>
  <c r="F36" i="9"/>
  <c r="G36" i="9" s="1"/>
  <c r="F37" i="9"/>
  <c r="G37" i="9" s="1"/>
  <c r="F38" i="9"/>
  <c r="G38" i="9" s="1"/>
  <c r="F39" i="9"/>
  <c r="G39" i="9" s="1"/>
  <c r="F40" i="9"/>
  <c r="G40" i="9" s="1"/>
  <c r="F41" i="9"/>
  <c r="G41" i="9" s="1"/>
  <c r="F42" i="9"/>
  <c r="G42" i="9" s="1"/>
  <c r="F43" i="9"/>
  <c r="G43" i="9" s="1"/>
  <c r="F44" i="9"/>
  <c r="G44" i="9" s="1"/>
  <c r="F45" i="9"/>
  <c r="G45" i="9" s="1"/>
  <c r="F46" i="9"/>
  <c r="G46" i="9" s="1"/>
  <c r="F47" i="9"/>
  <c r="G47" i="9" s="1"/>
  <c r="F48" i="9"/>
  <c r="G48" i="9" s="1"/>
  <c r="F49" i="9"/>
  <c r="G49" i="9" s="1"/>
  <c r="F50" i="9"/>
  <c r="G50" i="9" s="1"/>
  <c r="F51" i="9"/>
  <c r="G51" i="9" s="1"/>
  <c r="F52" i="9"/>
  <c r="G52" i="9" s="1"/>
  <c r="F53" i="9"/>
  <c r="G53" i="9" s="1"/>
  <c r="F54" i="9"/>
  <c r="G54" i="9" s="1"/>
  <c r="K35" i="9"/>
  <c r="Q36" i="9"/>
  <c r="C55" i="9"/>
  <c r="R35" i="9"/>
  <c r="Q35" i="9"/>
  <c r="S35" i="9"/>
  <c r="L207" i="9" l="1"/>
  <c r="L125" i="9"/>
  <c r="L244" i="9"/>
  <c r="B4" i="58"/>
  <c r="M9" i="42"/>
  <c r="J18" i="38"/>
  <c r="K196" i="37"/>
  <c r="L65" i="9"/>
  <c r="L69" i="9"/>
  <c r="L94" i="9"/>
  <c r="L141" i="9"/>
  <c r="L67" i="9"/>
  <c r="L71" i="9"/>
  <c r="L73" i="9"/>
  <c r="L75" i="9"/>
  <c r="L77" i="9"/>
  <c r="L100" i="9"/>
  <c r="L79" i="37"/>
  <c r="F42" i="37"/>
  <c r="G83" i="37" s="1"/>
  <c r="B43" i="37"/>
  <c r="B90" i="37" s="1"/>
  <c r="F43" i="37"/>
  <c r="B94" i="37" s="1"/>
  <c r="B45" i="37"/>
  <c r="J112" i="37" s="1"/>
  <c r="F45" i="37"/>
  <c r="D116" i="37" s="1"/>
  <c r="B46" i="37"/>
  <c r="H123" i="37" s="1"/>
  <c r="F46" i="37"/>
  <c r="H127" i="37" s="1"/>
  <c r="B47" i="37"/>
  <c r="L134" i="37" s="1"/>
  <c r="F47" i="37"/>
  <c r="B48" i="37"/>
  <c r="J145" i="37" s="1"/>
  <c r="F48" i="37"/>
  <c r="B49" i="37"/>
  <c r="J156" i="37" s="1"/>
  <c r="F49" i="37"/>
  <c r="H160" i="37" s="1"/>
  <c r="B50" i="37"/>
  <c r="E167" i="37" s="1"/>
  <c r="F50" i="37"/>
  <c r="B171" i="37" s="1"/>
  <c r="B51" i="37"/>
  <c r="D178" i="37" s="1"/>
  <c r="F51" i="37"/>
  <c r="B182" i="37" s="1"/>
  <c r="B52" i="37"/>
  <c r="B189" i="37" s="1"/>
  <c r="F52" i="37"/>
  <c r="H193" i="37" s="1"/>
  <c r="G52" i="37"/>
  <c r="H194" i="37" s="1"/>
  <c r="E42" i="37"/>
  <c r="B82" i="37" s="1"/>
  <c r="I42" i="37"/>
  <c r="K86" i="37" s="1"/>
  <c r="E43" i="37"/>
  <c r="B93" i="37" s="1"/>
  <c r="I43" i="37"/>
  <c r="B97" i="37" s="1"/>
  <c r="E45" i="37"/>
  <c r="B115" i="37" s="1"/>
  <c r="I45" i="37"/>
  <c r="B119" i="37" s="1"/>
  <c r="E46" i="37"/>
  <c r="I126" i="37" s="1"/>
  <c r="I46" i="37"/>
  <c r="D130" i="37" s="1"/>
  <c r="E47" i="37"/>
  <c r="H137" i="37" s="1"/>
  <c r="I47" i="37"/>
  <c r="E48" i="37"/>
  <c r="K148" i="37" s="1"/>
  <c r="I48" i="37"/>
  <c r="E49" i="37"/>
  <c r="D159" i="37" s="1"/>
  <c r="I49" i="37"/>
  <c r="G163" i="37" s="1"/>
  <c r="E50" i="37"/>
  <c r="D170" i="37" s="1"/>
  <c r="I50" i="37"/>
  <c r="D174" i="37" s="1"/>
  <c r="E51" i="37"/>
  <c r="J181" i="37" s="1"/>
  <c r="I51" i="37"/>
  <c r="I185" i="37" s="1"/>
  <c r="E52" i="37"/>
  <c r="F192" i="37" s="1"/>
  <c r="C42" i="37"/>
  <c r="G42" i="37"/>
  <c r="G84" i="37" s="1"/>
  <c r="C43" i="37"/>
  <c r="B91" i="37" s="1"/>
  <c r="G43" i="37"/>
  <c r="B95" i="37" s="1"/>
  <c r="C45" i="37"/>
  <c r="L113" i="37" s="1"/>
  <c r="G45" i="37"/>
  <c r="K117" i="37" s="1"/>
  <c r="C46" i="37"/>
  <c r="J124" i="37" s="1"/>
  <c r="G46" i="37"/>
  <c r="J128" i="37" s="1"/>
  <c r="C47" i="37"/>
  <c r="C135" i="37" s="1"/>
  <c r="G47" i="37"/>
  <c r="C48" i="37"/>
  <c r="I146" i="37" s="1"/>
  <c r="G48" i="37"/>
  <c r="C49" i="37"/>
  <c r="D157" i="37" s="1"/>
  <c r="G49" i="37"/>
  <c r="J161" i="37" s="1"/>
  <c r="C50" i="37"/>
  <c r="I168" i="37" s="1"/>
  <c r="G50" i="37"/>
  <c r="B172" i="37" s="1"/>
  <c r="C51" i="37"/>
  <c r="B179" i="37" s="1"/>
  <c r="G51" i="37"/>
  <c r="D183" i="37" s="1"/>
  <c r="C52" i="37"/>
  <c r="E190" i="37" s="1"/>
  <c r="D42" i="37"/>
  <c r="L81" i="37" s="1"/>
  <c r="H42" i="37"/>
  <c r="E85" i="37" s="1"/>
  <c r="D43" i="37"/>
  <c r="B92" i="37" s="1"/>
  <c r="H43" i="37"/>
  <c r="B96" i="37" s="1"/>
  <c r="D45" i="37"/>
  <c r="H114" i="37" s="1"/>
  <c r="H45" i="37"/>
  <c r="B118" i="37" s="1"/>
  <c r="D46" i="37"/>
  <c r="H125" i="37" s="1"/>
  <c r="H46" i="37"/>
  <c r="B129" i="37" s="1"/>
  <c r="D47" i="37"/>
  <c r="C136" i="37" s="1"/>
  <c r="H47" i="37"/>
  <c r="D48" i="37"/>
  <c r="J147" i="37" s="1"/>
  <c r="H48" i="37"/>
  <c r="D49" i="37"/>
  <c r="G158" i="37" s="1"/>
  <c r="H49" i="37"/>
  <c r="H162" i="37" s="1"/>
  <c r="D50" i="37"/>
  <c r="H169" i="37" s="1"/>
  <c r="H50" i="37"/>
  <c r="E173" i="37" s="1"/>
  <c r="D51" i="37"/>
  <c r="F180" i="37" s="1"/>
  <c r="H51" i="37"/>
  <c r="L184" i="37" s="1"/>
  <c r="D52" i="37"/>
  <c r="E191" i="37" s="1"/>
  <c r="L164" i="9"/>
  <c r="L166" i="9"/>
  <c r="L168" i="9"/>
  <c r="L170" i="9"/>
  <c r="L172" i="9"/>
  <c r="L211" i="9"/>
  <c r="L215" i="9"/>
  <c r="L221" i="9"/>
  <c r="L256" i="9"/>
  <c r="L123" i="9"/>
  <c r="L136" i="9"/>
  <c r="L138" i="9"/>
  <c r="L140" i="9"/>
  <c r="L142" i="9"/>
  <c r="L144" i="9"/>
  <c r="L146" i="9"/>
  <c r="L148" i="9"/>
  <c r="L150" i="9"/>
  <c r="L49" i="9"/>
  <c r="L88" i="9"/>
  <c r="L90" i="9"/>
  <c r="L92" i="9"/>
  <c r="L96" i="9"/>
  <c r="L102" i="9"/>
  <c r="L54" i="9"/>
  <c r="L50" i="9"/>
  <c r="L98" i="9"/>
  <c r="L203" i="9"/>
  <c r="L209" i="9"/>
  <c r="L213" i="9"/>
  <c r="L217" i="9"/>
  <c r="L219" i="9"/>
  <c r="L229" i="9"/>
  <c r="L52" i="9"/>
  <c r="L157" i="9"/>
  <c r="L162" i="9"/>
  <c r="L184" i="9"/>
  <c r="L186" i="9"/>
  <c r="L188" i="9"/>
  <c r="L190" i="9"/>
  <c r="L192" i="9"/>
  <c r="L194" i="9"/>
  <c r="L196" i="9"/>
  <c r="L270" i="9"/>
  <c r="L149" i="9"/>
  <c r="L135" i="9"/>
  <c r="L137" i="9"/>
  <c r="L139" i="9"/>
  <c r="L143" i="9"/>
  <c r="L145" i="9"/>
  <c r="L147" i="9"/>
  <c r="L183" i="9"/>
  <c r="L185" i="9"/>
  <c r="L187" i="9"/>
  <c r="L189" i="9"/>
  <c r="L191" i="9"/>
  <c r="L193" i="9"/>
  <c r="L195" i="9"/>
  <c r="L197" i="9"/>
  <c r="L198" i="9"/>
  <c r="G9" i="38"/>
  <c r="H52" i="37"/>
  <c r="L195" i="37" s="1"/>
  <c r="J184" i="37"/>
  <c r="C9" i="38"/>
  <c r="D9" i="38"/>
  <c r="E9" i="38"/>
  <c r="F9" i="38"/>
  <c r="W223" i="9"/>
  <c r="L64" i="9"/>
  <c r="L66" i="9"/>
  <c r="L68" i="9"/>
  <c r="L70" i="9"/>
  <c r="L72" i="9"/>
  <c r="L74" i="9"/>
  <c r="L76" i="9"/>
  <c r="L78" i="9"/>
  <c r="L89" i="9"/>
  <c r="L91" i="9"/>
  <c r="L93" i="9"/>
  <c r="L95" i="9"/>
  <c r="L97" i="9"/>
  <c r="L99" i="9"/>
  <c r="L101" i="9"/>
  <c r="L107" i="9"/>
  <c r="L47" i="9"/>
  <c r="L46" i="9"/>
  <c r="L42" i="9"/>
  <c r="L156" i="9"/>
  <c r="L174" i="9"/>
  <c r="L117" i="9"/>
  <c r="L163" i="9"/>
  <c r="L169" i="9"/>
  <c r="L171" i="9"/>
  <c r="L115" i="9"/>
  <c r="L119" i="9"/>
  <c r="L161" i="9"/>
  <c r="L165" i="9"/>
  <c r="L167" i="9"/>
  <c r="L173" i="9"/>
  <c r="L254" i="9"/>
  <c r="L258" i="9"/>
  <c r="L260" i="9"/>
  <c r="L262" i="9"/>
  <c r="L264" i="9"/>
  <c r="L266" i="9"/>
  <c r="L268" i="9"/>
  <c r="L231" i="9"/>
  <c r="L233" i="9"/>
  <c r="L235" i="9"/>
  <c r="L237" i="9"/>
  <c r="L239" i="9"/>
  <c r="L241" i="9"/>
  <c r="L243" i="9"/>
  <c r="L245" i="9"/>
  <c r="L253" i="9"/>
  <c r="L255" i="9"/>
  <c r="L257" i="9"/>
  <c r="L259" i="9"/>
  <c r="L261" i="9"/>
  <c r="L263" i="9"/>
  <c r="L265" i="9"/>
  <c r="L267" i="9"/>
  <c r="L269" i="9"/>
  <c r="L113" i="9"/>
  <c r="L51" i="9"/>
  <c r="L43" i="9"/>
  <c r="L53" i="9"/>
  <c r="L45" i="9"/>
  <c r="L41" i="9"/>
  <c r="L230" i="9"/>
  <c r="L232" i="9"/>
  <c r="L234" i="9"/>
  <c r="L236" i="9"/>
  <c r="L238" i="9"/>
  <c r="L240" i="9"/>
  <c r="L242" i="9"/>
  <c r="L246" i="9"/>
  <c r="R271" i="9"/>
  <c r="L48" i="9"/>
  <c r="L112" i="9"/>
  <c r="L114" i="9"/>
  <c r="L116" i="9"/>
  <c r="L118" i="9"/>
  <c r="L120" i="9"/>
  <c r="L122" i="9"/>
  <c r="L124" i="9"/>
  <c r="L126" i="9"/>
  <c r="L159" i="9"/>
  <c r="L227" i="9"/>
  <c r="L251" i="9"/>
  <c r="L61" i="9"/>
  <c r="L62" i="9"/>
  <c r="L63" i="9"/>
  <c r="L108" i="9"/>
  <c r="L204" i="9"/>
  <c r="L205" i="9"/>
  <c r="L206" i="9"/>
  <c r="L208" i="9"/>
  <c r="L210" i="9"/>
  <c r="L212" i="9"/>
  <c r="L214" i="9"/>
  <c r="L216" i="9"/>
  <c r="L218" i="9"/>
  <c r="L220" i="9"/>
  <c r="L222" i="9"/>
  <c r="Q247" i="9"/>
  <c r="Q271" i="9"/>
  <c r="W271" i="9"/>
  <c r="L252" i="9"/>
  <c r="V271" i="9"/>
  <c r="S271" i="9"/>
  <c r="U271" i="9"/>
  <c r="P271" i="9"/>
  <c r="W247" i="9"/>
  <c r="L228" i="9"/>
  <c r="P247" i="9"/>
  <c r="U247" i="9"/>
  <c r="R247" i="9"/>
  <c r="V247" i="9"/>
  <c r="U223" i="9"/>
  <c r="Q223" i="9"/>
  <c r="P223" i="9"/>
  <c r="V223" i="9"/>
  <c r="S223" i="9"/>
  <c r="V199" i="9"/>
  <c r="L182" i="9"/>
  <c r="P199" i="9"/>
  <c r="L181" i="9"/>
  <c r="U199" i="9"/>
  <c r="L180" i="9"/>
  <c r="R199" i="9"/>
  <c r="Q199" i="9"/>
  <c r="S199" i="9"/>
  <c r="W199" i="9"/>
  <c r="L179" i="9"/>
  <c r="L160" i="9"/>
  <c r="S175" i="9"/>
  <c r="L158" i="9"/>
  <c r="W175" i="9"/>
  <c r="P175" i="9"/>
  <c r="Q175" i="9"/>
  <c r="V175" i="9"/>
  <c r="R175" i="9"/>
  <c r="L155" i="9"/>
  <c r="U175" i="9"/>
  <c r="R151" i="9"/>
  <c r="L134" i="9"/>
  <c r="L133" i="9"/>
  <c r="W151" i="9"/>
  <c r="L132" i="9"/>
  <c r="S151" i="9"/>
  <c r="P151" i="9"/>
  <c r="L131" i="9"/>
  <c r="Q151" i="9"/>
  <c r="U151" i="9"/>
  <c r="V151" i="9"/>
  <c r="L111" i="9"/>
  <c r="L110" i="9"/>
  <c r="L109" i="9"/>
  <c r="S127" i="9"/>
  <c r="U127" i="9"/>
  <c r="Q127" i="9"/>
  <c r="P127" i="9"/>
  <c r="R127" i="9"/>
  <c r="V127" i="9"/>
  <c r="W127" i="9"/>
  <c r="L87" i="9"/>
  <c r="S103" i="9"/>
  <c r="L86" i="9"/>
  <c r="W103" i="9"/>
  <c r="L85" i="9"/>
  <c r="U103" i="9"/>
  <c r="Q103" i="9"/>
  <c r="V103" i="9"/>
  <c r="L84" i="9"/>
  <c r="R103" i="9"/>
  <c r="P103" i="9"/>
  <c r="L83" i="9"/>
  <c r="V79" i="9"/>
  <c r="R79" i="9"/>
  <c r="Q79" i="9"/>
  <c r="L60" i="9"/>
  <c r="W79" i="9"/>
  <c r="S79" i="9"/>
  <c r="U79" i="9"/>
  <c r="L59" i="9"/>
  <c r="L39" i="9"/>
  <c r="L38" i="9"/>
  <c r="L37" i="9"/>
  <c r="L36" i="9"/>
  <c r="Q55" i="9"/>
  <c r="L121" i="9"/>
  <c r="R223" i="9"/>
  <c r="W55" i="9"/>
  <c r="V55" i="9"/>
  <c r="L35" i="9"/>
  <c r="M35" i="9" s="1"/>
  <c r="S55" i="9"/>
  <c r="L44" i="9"/>
  <c r="L40" i="9"/>
  <c r="U55" i="9"/>
  <c r="R55" i="9"/>
  <c r="S247" i="9"/>
  <c r="C16" i="30"/>
  <c r="K127" i="37"/>
  <c r="F171" i="37"/>
  <c r="J178" i="37"/>
  <c r="C97" i="37"/>
  <c r="C134" i="37"/>
  <c r="J196" i="37"/>
  <c r="B196" i="37"/>
  <c r="F196" i="37"/>
  <c r="C196" i="37"/>
  <c r="D196" i="37"/>
  <c r="E196" i="37"/>
  <c r="G196" i="37"/>
  <c r="H196" i="37"/>
  <c r="I196" i="37"/>
  <c r="M196" i="37"/>
  <c r="M115" i="37"/>
  <c r="L196" i="37"/>
  <c r="C152" i="37" l="1"/>
  <c r="G152" i="37"/>
  <c r="K152" i="37"/>
  <c r="C151" i="37"/>
  <c r="G151" i="37"/>
  <c r="K151" i="37"/>
  <c r="C150" i="37"/>
  <c r="G150" i="37"/>
  <c r="K150" i="37"/>
  <c r="C149" i="37"/>
  <c r="G149" i="37"/>
  <c r="K149" i="37"/>
  <c r="J152" i="37"/>
  <c r="D152" i="37"/>
  <c r="H152" i="37"/>
  <c r="L152" i="37"/>
  <c r="D151" i="37"/>
  <c r="H151" i="37"/>
  <c r="L151" i="37"/>
  <c r="D150" i="37"/>
  <c r="H150" i="37"/>
  <c r="L150" i="37"/>
  <c r="D149" i="37"/>
  <c r="H149" i="37"/>
  <c r="L149" i="37"/>
  <c r="B152" i="37"/>
  <c r="E152" i="37"/>
  <c r="I152" i="37"/>
  <c r="M152" i="37"/>
  <c r="E151" i="37"/>
  <c r="I151" i="37"/>
  <c r="M151" i="37"/>
  <c r="E150" i="37"/>
  <c r="I150" i="37"/>
  <c r="M150" i="37"/>
  <c r="E149" i="37"/>
  <c r="I149" i="37"/>
  <c r="M149" i="37"/>
  <c r="F152" i="37"/>
  <c r="F151" i="37"/>
  <c r="J151" i="37"/>
  <c r="B151" i="37"/>
  <c r="F150" i="37"/>
  <c r="J150" i="37"/>
  <c r="B150" i="37"/>
  <c r="F149" i="37"/>
  <c r="J149" i="37"/>
  <c r="B149" i="37"/>
  <c r="C141" i="37"/>
  <c r="G141" i="37"/>
  <c r="K141" i="37"/>
  <c r="D140" i="37"/>
  <c r="H140" i="37"/>
  <c r="L140" i="37"/>
  <c r="C139" i="37"/>
  <c r="G139" i="37"/>
  <c r="K139" i="37"/>
  <c r="C138" i="37"/>
  <c r="G138" i="37"/>
  <c r="K138" i="37"/>
  <c r="D141" i="37"/>
  <c r="H141" i="37"/>
  <c r="L141" i="37"/>
  <c r="E140" i="37"/>
  <c r="I140" i="37"/>
  <c r="M140" i="37"/>
  <c r="D139" i="37"/>
  <c r="H139" i="37"/>
  <c r="L139" i="37"/>
  <c r="D138" i="37"/>
  <c r="H138" i="37"/>
  <c r="L138" i="37"/>
  <c r="E141" i="37"/>
  <c r="I141" i="37"/>
  <c r="M141" i="37"/>
  <c r="F140" i="37"/>
  <c r="J140" i="37"/>
  <c r="B141" i="37"/>
  <c r="E139" i="37"/>
  <c r="I139" i="37"/>
  <c r="M139" i="37"/>
  <c r="E138" i="37"/>
  <c r="I138" i="37"/>
  <c r="M138" i="37"/>
  <c r="F141" i="37"/>
  <c r="J141" i="37"/>
  <c r="C140" i="37"/>
  <c r="G140" i="37"/>
  <c r="K140" i="37"/>
  <c r="B140" i="37"/>
  <c r="F139" i="37"/>
  <c r="J139" i="37"/>
  <c r="B139" i="37"/>
  <c r="F138" i="37"/>
  <c r="J138" i="37"/>
  <c r="B138" i="37"/>
  <c r="K134" i="37"/>
  <c r="L115" i="37"/>
  <c r="G97" i="37"/>
  <c r="G119" i="37"/>
  <c r="I181" i="37"/>
  <c r="G160" i="37"/>
  <c r="G174" i="37"/>
  <c r="D156" i="37"/>
  <c r="I174" i="37"/>
  <c r="G85" i="37"/>
  <c r="K130" i="37"/>
  <c r="J194" i="37"/>
  <c r="I130" i="37"/>
  <c r="F194" i="37"/>
  <c r="E113" i="37"/>
  <c r="H112" i="37"/>
  <c r="E157" i="37"/>
  <c r="C194" i="37"/>
  <c r="G130" i="37"/>
  <c r="K157" i="37"/>
  <c r="E194" i="37"/>
  <c r="L174" i="37"/>
  <c r="B130" i="37"/>
  <c r="J157" i="37"/>
  <c r="F157" i="37"/>
  <c r="F156" i="37"/>
  <c r="K112" i="37"/>
  <c r="K113" i="37"/>
  <c r="C113" i="37"/>
  <c r="D184" i="37"/>
  <c r="J85" i="37"/>
  <c r="M156" i="37"/>
  <c r="B185" i="37"/>
  <c r="F174" i="37"/>
  <c r="C130" i="37"/>
  <c r="D112" i="37"/>
  <c r="E130" i="37"/>
  <c r="B157" i="37"/>
  <c r="K156" i="37"/>
  <c r="C157" i="37"/>
  <c r="M113" i="37"/>
  <c r="C85" i="37"/>
  <c r="M157" i="37"/>
  <c r="H174" i="37"/>
  <c r="J130" i="37"/>
  <c r="B156" i="37"/>
  <c r="B174" i="37"/>
  <c r="B112" i="37"/>
  <c r="G194" i="37"/>
  <c r="L157" i="37"/>
  <c r="F85" i="37"/>
  <c r="G184" i="37"/>
  <c r="I194" i="37"/>
  <c r="J174" i="37"/>
  <c r="C174" i="37"/>
  <c r="L130" i="37"/>
  <c r="H156" i="37"/>
  <c r="C112" i="37"/>
  <c r="L112" i="37"/>
  <c r="G113" i="37"/>
  <c r="D194" i="37"/>
  <c r="H85" i="37"/>
  <c r="I157" i="37"/>
  <c r="E174" i="37"/>
  <c r="H130" i="37"/>
  <c r="B194" i="37"/>
  <c r="I112" i="37"/>
  <c r="L156" i="37"/>
  <c r="E112" i="37"/>
  <c r="K194" i="37"/>
  <c r="I113" i="37"/>
  <c r="I156" i="37"/>
  <c r="K174" i="37"/>
  <c r="M130" i="37"/>
  <c r="F130" i="37"/>
  <c r="C156" i="37"/>
  <c r="D113" i="37"/>
  <c r="B113" i="37"/>
  <c r="E184" i="37"/>
  <c r="E123" i="37"/>
  <c r="J160" i="37"/>
  <c r="F191" i="37"/>
  <c r="B161" i="37"/>
  <c r="E137" i="37"/>
  <c r="E160" i="37"/>
  <c r="C137" i="37"/>
  <c r="E92" i="37"/>
  <c r="G123" i="37"/>
  <c r="G181" i="37"/>
  <c r="D161" i="37"/>
  <c r="M191" i="37"/>
  <c r="I116" i="37"/>
  <c r="I20" i="58"/>
  <c r="K20" i="58"/>
  <c r="D20" i="58"/>
  <c r="J20" i="58"/>
  <c r="H20" i="58"/>
  <c r="G20" i="58"/>
  <c r="E20" i="58"/>
  <c r="N35" i="9"/>
  <c r="I195" i="37"/>
  <c r="G171" i="37"/>
  <c r="M195" i="37"/>
  <c r="B159" i="37"/>
  <c r="F195" i="37"/>
  <c r="H172" i="37"/>
  <c r="L128" i="37"/>
  <c r="K192" i="37"/>
  <c r="I169" i="37"/>
  <c r="E195" i="37"/>
  <c r="C94" i="37"/>
  <c r="L91" i="37"/>
  <c r="M95" i="37"/>
  <c r="M190" i="37"/>
  <c r="M97" i="37"/>
  <c r="M90" i="37"/>
  <c r="C93" i="37"/>
  <c r="I193" i="37"/>
  <c r="M189" i="37"/>
  <c r="G183" i="37"/>
  <c r="C115" i="37"/>
  <c r="J182" i="37"/>
  <c r="D115" i="37"/>
  <c r="E83" i="37"/>
  <c r="D125" i="37"/>
  <c r="J159" i="37"/>
  <c r="I83" i="37"/>
  <c r="F83" i="37"/>
  <c r="E125" i="37"/>
  <c r="D162" i="37"/>
  <c r="I189" i="37"/>
  <c r="L148" i="37"/>
  <c r="B136" i="37"/>
  <c r="J94" i="37"/>
  <c r="I171" i="37"/>
  <c r="E189" i="37"/>
  <c r="J148" i="37"/>
  <c r="M145" i="37"/>
  <c r="I94" i="37"/>
  <c r="I158" i="37"/>
  <c r="K94" i="37"/>
  <c r="E93" i="37"/>
  <c r="I192" i="37"/>
  <c r="I170" i="37"/>
  <c r="M93" i="37"/>
  <c r="G127" i="37"/>
  <c r="J171" i="37"/>
  <c r="G189" i="37"/>
  <c r="E127" i="37"/>
  <c r="H128" i="37"/>
  <c r="E170" i="37"/>
  <c r="L193" i="37"/>
  <c r="J136" i="37"/>
  <c r="H192" i="37"/>
  <c r="B163" i="37"/>
  <c r="C126" i="37"/>
  <c r="G93" i="37"/>
  <c r="B127" i="37"/>
  <c r="D171" i="37"/>
  <c r="I128" i="37"/>
  <c r="D173" i="37"/>
  <c r="J192" i="37"/>
  <c r="H126" i="37"/>
  <c r="L145" i="37"/>
  <c r="G146" i="37"/>
  <c r="I129" i="37"/>
  <c r="E180" i="37"/>
  <c r="M81" i="37"/>
  <c r="M168" i="37" s="1"/>
  <c r="B81" i="37"/>
  <c r="K126" i="37"/>
  <c r="K170" i="37"/>
  <c r="J126" i="37"/>
  <c r="E115" i="37"/>
  <c r="D94" i="37"/>
  <c r="E94" i="37"/>
  <c r="L83" i="37"/>
  <c r="G193" i="37"/>
  <c r="F81" i="37"/>
  <c r="L136" i="37"/>
  <c r="F136" i="37"/>
  <c r="J180" i="37"/>
  <c r="H136" i="37"/>
  <c r="K136" i="37"/>
  <c r="M136" i="37"/>
  <c r="D126" i="37"/>
  <c r="L170" i="37"/>
  <c r="D193" i="37"/>
  <c r="D182" i="37"/>
  <c r="F94" i="37"/>
  <c r="H83" i="37"/>
  <c r="I81" i="37"/>
  <c r="H180" i="37"/>
  <c r="E136" i="37"/>
  <c r="E80" i="37"/>
  <c r="B80" i="37"/>
  <c r="G81" i="37"/>
  <c r="E193" i="37"/>
  <c r="G170" i="37"/>
  <c r="H159" i="37"/>
  <c r="E126" i="37"/>
  <c r="F126" i="37"/>
  <c r="C193" i="37"/>
  <c r="K182" i="37"/>
  <c r="L94" i="37"/>
  <c r="C83" i="37"/>
  <c r="C81" i="37"/>
  <c r="L180" i="37"/>
  <c r="G180" i="37"/>
  <c r="I180" i="37"/>
  <c r="B180" i="37"/>
  <c r="I136" i="37"/>
  <c r="L126" i="37"/>
  <c r="E159" i="37"/>
  <c r="B170" i="37"/>
  <c r="G126" i="37"/>
  <c r="B193" i="37"/>
  <c r="G94" i="37"/>
  <c r="M94" i="37"/>
  <c r="D81" i="37"/>
  <c r="B183" i="37"/>
  <c r="K180" i="37"/>
  <c r="D180" i="37"/>
  <c r="G136" i="37"/>
  <c r="L159" i="37"/>
  <c r="F170" i="37"/>
  <c r="H170" i="37"/>
  <c r="B126" i="37"/>
  <c r="M83" i="37"/>
  <c r="K193" i="37"/>
  <c r="E81" i="37"/>
  <c r="L162" i="37"/>
  <c r="M180" i="37"/>
  <c r="C180" i="37"/>
  <c r="M193" i="37"/>
  <c r="J170" i="37"/>
  <c r="C170" i="37"/>
  <c r="M126" i="37"/>
  <c r="F193" i="37"/>
  <c r="H94" i="37"/>
  <c r="J169" i="37"/>
  <c r="J193" i="37"/>
  <c r="B83" i="37"/>
  <c r="K81" i="37"/>
  <c r="H81" i="37"/>
  <c r="L118" i="37"/>
  <c r="D136" i="37"/>
  <c r="I95" i="37"/>
  <c r="C95" i="37"/>
  <c r="G95" i="37"/>
  <c r="K95" i="37"/>
  <c r="J95" i="37"/>
  <c r="H95" i="37"/>
  <c r="F95" i="37"/>
  <c r="D95" i="37"/>
  <c r="I114" i="37"/>
  <c r="M36" i="9"/>
  <c r="N36" i="9" s="1"/>
  <c r="M59" i="9"/>
  <c r="M60" i="9"/>
  <c r="N60" i="9" s="1"/>
  <c r="T60" i="9" s="1"/>
  <c r="M83" i="9"/>
  <c r="M110" i="9"/>
  <c r="N110" i="9" s="1"/>
  <c r="T110" i="9" s="1"/>
  <c r="M132" i="9"/>
  <c r="M158" i="9"/>
  <c r="N158" i="9" s="1"/>
  <c r="T158" i="9" s="1"/>
  <c r="M180" i="9"/>
  <c r="N180" i="9" s="1"/>
  <c r="T180" i="9" s="1"/>
  <c r="M182" i="9"/>
  <c r="N182" i="9" s="1"/>
  <c r="T182" i="9" s="1"/>
  <c r="M216" i="9"/>
  <c r="N216" i="9" s="1"/>
  <c r="M208" i="9"/>
  <c r="N208" i="9" s="1"/>
  <c r="M108" i="9"/>
  <c r="N108" i="9" s="1"/>
  <c r="T108" i="9" s="1"/>
  <c r="M251" i="9"/>
  <c r="N251" i="9" s="1"/>
  <c r="T251" i="9" s="1"/>
  <c r="M124" i="9"/>
  <c r="N124" i="9" s="1"/>
  <c r="M116" i="9"/>
  <c r="N116" i="9" s="1"/>
  <c r="M238" i="9"/>
  <c r="N238" i="9" s="1"/>
  <c r="M230" i="9"/>
  <c r="N230" i="9" s="1"/>
  <c r="M43" i="9"/>
  <c r="N43" i="9" s="1"/>
  <c r="P43" i="9" s="1"/>
  <c r="M267" i="9"/>
  <c r="N267" i="9" s="1"/>
  <c r="M259" i="9"/>
  <c r="N259" i="9" s="1"/>
  <c r="M245" i="9"/>
  <c r="N245" i="9" s="1"/>
  <c r="M237" i="9"/>
  <c r="N237" i="9" s="1"/>
  <c r="M268" i="9"/>
  <c r="N268" i="9" s="1"/>
  <c r="M260" i="9"/>
  <c r="N260" i="9" s="1"/>
  <c r="M167" i="9"/>
  <c r="N167" i="9" s="1"/>
  <c r="M115" i="9"/>
  <c r="N115" i="9" s="1"/>
  <c r="M117" i="9"/>
  <c r="N117" i="9" s="1"/>
  <c r="M46" i="9"/>
  <c r="N46" i="9" s="1"/>
  <c r="P46" i="9" s="1"/>
  <c r="M99" i="9"/>
  <c r="N99" i="9" s="1"/>
  <c r="M91" i="9"/>
  <c r="N91" i="9" s="1"/>
  <c r="M74" i="9"/>
  <c r="N74" i="9" s="1"/>
  <c r="M66" i="9"/>
  <c r="N66" i="9" s="1"/>
  <c r="M198" i="9"/>
  <c r="N198" i="9" s="1"/>
  <c r="M191" i="9"/>
  <c r="N191" i="9" s="1"/>
  <c r="M183" i="9"/>
  <c r="N183" i="9" s="1"/>
  <c r="M139" i="9"/>
  <c r="N139" i="9" s="1"/>
  <c r="M270" i="9"/>
  <c r="N270" i="9" s="1"/>
  <c r="M190" i="9"/>
  <c r="N190" i="9" s="1"/>
  <c r="M162" i="9"/>
  <c r="N162" i="9" s="1"/>
  <c r="M219" i="9"/>
  <c r="N219" i="9" s="1"/>
  <c r="M203" i="9"/>
  <c r="N203" i="9" s="1"/>
  <c r="T203" i="9" s="1"/>
  <c r="M102" i="9"/>
  <c r="N102" i="9" s="1"/>
  <c r="M88" i="9"/>
  <c r="N88" i="9" s="1"/>
  <c r="M146" i="9"/>
  <c r="N146" i="9" s="1"/>
  <c r="M138" i="9"/>
  <c r="N138" i="9" s="1"/>
  <c r="M221" i="9"/>
  <c r="N221" i="9" s="1"/>
  <c r="M170" i="9"/>
  <c r="N170" i="9" s="1"/>
  <c r="M77" i="9"/>
  <c r="N77" i="9" s="1"/>
  <c r="M67" i="9"/>
  <c r="N67" i="9" s="1"/>
  <c r="M65" i="9"/>
  <c r="N65" i="9" s="1"/>
  <c r="M121" i="9"/>
  <c r="N121" i="9" s="1"/>
  <c r="M37" i="9"/>
  <c r="N37" i="9" s="1"/>
  <c r="M86" i="9"/>
  <c r="N86" i="9" s="1"/>
  <c r="T86" i="9" s="1"/>
  <c r="M111" i="9"/>
  <c r="N111" i="9" s="1"/>
  <c r="T111" i="9" s="1"/>
  <c r="M131" i="9"/>
  <c r="N131" i="9" s="1"/>
  <c r="M252" i="9"/>
  <c r="N252" i="9" s="1"/>
  <c r="T252" i="9" s="1"/>
  <c r="T271" i="9" s="1"/>
  <c r="M222" i="9"/>
  <c r="N222" i="9" s="1"/>
  <c r="M214" i="9"/>
  <c r="N214" i="9" s="1"/>
  <c r="M206" i="9"/>
  <c r="N206" i="9" s="1"/>
  <c r="T206" i="9" s="1"/>
  <c r="M63" i="9"/>
  <c r="N63" i="9" s="1"/>
  <c r="T63" i="9" s="1"/>
  <c r="M227" i="9"/>
  <c r="N227" i="9" s="1"/>
  <c r="T227" i="9" s="1"/>
  <c r="M122" i="9"/>
  <c r="N122" i="9" s="1"/>
  <c r="M114" i="9"/>
  <c r="N114" i="9" s="1"/>
  <c r="M246" i="9"/>
  <c r="N246" i="9" s="1"/>
  <c r="M236" i="9"/>
  <c r="N236" i="9" s="1"/>
  <c r="M41" i="9"/>
  <c r="N41" i="9" s="1"/>
  <c r="P41" i="9" s="1"/>
  <c r="M51" i="9"/>
  <c r="N51" i="9" s="1"/>
  <c r="M265" i="9"/>
  <c r="N265" i="9" s="1"/>
  <c r="M257" i="9"/>
  <c r="N257" i="9" s="1"/>
  <c r="M243" i="9"/>
  <c r="N243" i="9" s="1"/>
  <c r="M235" i="9"/>
  <c r="N235" i="9" s="1"/>
  <c r="M266" i="9"/>
  <c r="N266" i="9" s="1"/>
  <c r="M258" i="9"/>
  <c r="N258" i="9" s="1"/>
  <c r="M165" i="9"/>
  <c r="N165" i="9" s="1"/>
  <c r="M171" i="9"/>
  <c r="N171" i="9" s="1"/>
  <c r="M174" i="9"/>
  <c r="N174" i="9" s="1"/>
  <c r="M47" i="9"/>
  <c r="N47" i="9" s="1"/>
  <c r="P47" i="9" s="1"/>
  <c r="M97" i="9"/>
  <c r="N97" i="9" s="1"/>
  <c r="M89" i="9"/>
  <c r="N89" i="9" s="1"/>
  <c r="M72" i="9"/>
  <c r="N72" i="9" s="1"/>
  <c r="M64" i="9"/>
  <c r="N64" i="9" s="1"/>
  <c r="M197" i="9"/>
  <c r="N197" i="9" s="1"/>
  <c r="M189" i="9"/>
  <c r="N189" i="9" s="1"/>
  <c r="M147" i="9"/>
  <c r="N147" i="9" s="1"/>
  <c r="M137" i="9"/>
  <c r="N137" i="9" s="1"/>
  <c r="M196" i="9"/>
  <c r="N196" i="9" s="1"/>
  <c r="M188" i="9"/>
  <c r="N188" i="9" s="1"/>
  <c r="M157" i="9"/>
  <c r="N157" i="9" s="1"/>
  <c r="T157" i="9" s="1"/>
  <c r="M217" i="9"/>
  <c r="N217" i="9" s="1"/>
  <c r="M98" i="9"/>
  <c r="N98" i="9" s="1"/>
  <c r="M96" i="9"/>
  <c r="N96" i="9" s="1"/>
  <c r="M49" i="9"/>
  <c r="N49" i="9" s="1"/>
  <c r="M144" i="9"/>
  <c r="N144" i="9" s="1"/>
  <c r="M136" i="9"/>
  <c r="N136" i="9" s="1"/>
  <c r="M215" i="9"/>
  <c r="N215" i="9" s="1"/>
  <c r="M168" i="9"/>
  <c r="N168" i="9" s="1"/>
  <c r="M75" i="9"/>
  <c r="N75" i="9" s="1"/>
  <c r="M141" i="9"/>
  <c r="N141" i="9" s="1"/>
  <c r="M244" i="9"/>
  <c r="N244" i="9" s="1"/>
  <c r="M40" i="9"/>
  <c r="N40" i="9" s="1"/>
  <c r="P40" i="9" s="1"/>
  <c r="M38" i="9"/>
  <c r="N38" i="9" s="1"/>
  <c r="M133" i="9"/>
  <c r="N133" i="9" s="1"/>
  <c r="T133" i="9" s="1"/>
  <c r="M155" i="9"/>
  <c r="N155" i="9" s="1"/>
  <c r="M160" i="9"/>
  <c r="N160" i="9" s="1"/>
  <c r="T160" i="9" s="1"/>
  <c r="M181" i="9"/>
  <c r="N181" i="9" s="1"/>
  <c r="T181" i="9" s="1"/>
  <c r="M220" i="9"/>
  <c r="N220" i="9" s="1"/>
  <c r="M212" i="9"/>
  <c r="N212" i="9" s="1"/>
  <c r="M205" i="9"/>
  <c r="N205" i="9" s="1"/>
  <c r="T205" i="9" s="1"/>
  <c r="M62" i="9"/>
  <c r="N62" i="9" s="1"/>
  <c r="T62" i="9" s="1"/>
  <c r="M159" i="9"/>
  <c r="N159" i="9" s="1"/>
  <c r="T159" i="9" s="1"/>
  <c r="M120" i="9"/>
  <c r="N120" i="9" s="1"/>
  <c r="M112" i="9"/>
  <c r="N112" i="9" s="1"/>
  <c r="M242" i="9"/>
  <c r="N242" i="9" s="1"/>
  <c r="M234" i="9"/>
  <c r="N234" i="9" s="1"/>
  <c r="M45" i="9"/>
  <c r="N45" i="9" s="1"/>
  <c r="P45" i="9" s="1"/>
  <c r="M113" i="9"/>
  <c r="N113" i="9" s="1"/>
  <c r="M263" i="9"/>
  <c r="N263" i="9" s="1"/>
  <c r="M255" i="9"/>
  <c r="N255" i="9" s="1"/>
  <c r="M241" i="9"/>
  <c r="N241" i="9" s="1"/>
  <c r="M233" i="9"/>
  <c r="N233" i="9" s="1"/>
  <c r="M264" i="9"/>
  <c r="N264" i="9" s="1"/>
  <c r="M254" i="9"/>
  <c r="N254" i="9" s="1"/>
  <c r="M161" i="9"/>
  <c r="N161" i="9" s="1"/>
  <c r="M169" i="9"/>
  <c r="N169" i="9" s="1"/>
  <c r="M156" i="9"/>
  <c r="N156" i="9" s="1"/>
  <c r="T156" i="9" s="1"/>
  <c r="M107" i="9"/>
  <c r="M95" i="9"/>
  <c r="N95" i="9" s="1"/>
  <c r="M78" i="9"/>
  <c r="N78" i="9" s="1"/>
  <c r="M70" i="9"/>
  <c r="N70" i="9" s="1"/>
  <c r="M195" i="9"/>
  <c r="N195" i="9" s="1"/>
  <c r="M187" i="9"/>
  <c r="N187" i="9" s="1"/>
  <c r="M145" i="9"/>
  <c r="N145" i="9" s="1"/>
  <c r="M135" i="9"/>
  <c r="N135" i="9" s="1"/>
  <c r="M194" i="9"/>
  <c r="N194" i="9" s="1"/>
  <c r="M186" i="9"/>
  <c r="N186" i="9" s="1"/>
  <c r="M52" i="9"/>
  <c r="N52" i="9" s="1"/>
  <c r="M213" i="9"/>
  <c r="N213" i="9" s="1"/>
  <c r="M50" i="9"/>
  <c r="N50" i="9" s="1"/>
  <c r="M92" i="9"/>
  <c r="N92" i="9" s="1"/>
  <c r="M150" i="9"/>
  <c r="N150" i="9" s="1"/>
  <c r="M142" i="9"/>
  <c r="N142" i="9" s="1"/>
  <c r="M123" i="9"/>
  <c r="N123" i="9" s="1"/>
  <c r="M211" i="9"/>
  <c r="N211" i="9" s="1"/>
  <c r="M166" i="9"/>
  <c r="N166" i="9" s="1"/>
  <c r="M73" i="9"/>
  <c r="N73" i="9" s="1"/>
  <c r="M94" i="9"/>
  <c r="N94" i="9" s="1"/>
  <c r="M125" i="9"/>
  <c r="N125" i="9" s="1"/>
  <c r="M44" i="9"/>
  <c r="N44" i="9" s="1"/>
  <c r="P44" i="9" s="1"/>
  <c r="M39" i="9"/>
  <c r="N39" i="9" s="1"/>
  <c r="M84" i="9"/>
  <c r="N84" i="9" s="1"/>
  <c r="T84" i="9" s="1"/>
  <c r="M85" i="9"/>
  <c r="N85" i="9" s="1"/>
  <c r="T85" i="9" s="1"/>
  <c r="M87" i="9"/>
  <c r="M109" i="9"/>
  <c r="N109" i="9" s="1"/>
  <c r="T109" i="9" s="1"/>
  <c r="M134" i="9"/>
  <c r="N134" i="9" s="1"/>
  <c r="M179" i="9"/>
  <c r="N179" i="9" s="1"/>
  <c r="T179" i="9" s="1"/>
  <c r="M228" i="9"/>
  <c r="N228" i="9" s="1"/>
  <c r="T228" i="9" s="1"/>
  <c r="T247" i="9" s="1"/>
  <c r="M218" i="9"/>
  <c r="N218" i="9" s="1"/>
  <c r="M210" i="9"/>
  <c r="N210" i="9" s="1"/>
  <c r="M204" i="9"/>
  <c r="N204" i="9" s="1"/>
  <c r="M61" i="9"/>
  <c r="N61" i="9" s="1"/>
  <c r="T61" i="9" s="1"/>
  <c r="M126" i="9"/>
  <c r="N126" i="9" s="1"/>
  <c r="M118" i="9"/>
  <c r="N118" i="9" s="1"/>
  <c r="M48" i="9"/>
  <c r="N48" i="9" s="1"/>
  <c r="P48" i="9" s="1"/>
  <c r="M240" i="9"/>
  <c r="N240" i="9" s="1"/>
  <c r="M232" i="9"/>
  <c r="N232" i="9" s="1"/>
  <c r="M53" i="9"/>
  <c r="N53" i="9" s="1"/>
  <c r="M269" i="9"/>
  <c r="N269" i="9" s="1"/>
  <c r="M261" i="9"/>
  <c r="N261" i="9" s="1"/>
  <c r="M253" i="9"/>
  <c r="N253" i="9" s="1"/>
  <c r="M239" i="9"/>
  <c r="N239" i="9" s="1"/>
  <c r="M231" i="9"/>
  <c r="N231" i="9" s="1"/>
  <c r="M262" i="9"/>
  <c r="N262" i="9" s="1"/>
  <c r="M173" i="9"/>
  <c r="N173" i="9" s="1"/>
  <c r="M119" i="9"/>
  <c r="N119" i="9" s="1"/>
  <c r="M163" i="9"/>
  <c r="N163" i="9" s="1"/>
  <c r="M42" i="9"/>
  <c r="N42" i="9" s="1"/>
  <c r="P42" i="9" s="1"/>
  <c r="M101" i="9"/>
  <c r="N101" i="9" s="1"/>
  <c r="M93" i="9"/>
  <c r="N93" i="9" s="1"/>
  <c r="M76" i="9"/>
  <c r="N76" i="9" s="1"/>
  <c r="M68" i="9"/>
  <c r="N68" i="9" s="1"/>
  <c r="M193" i="9"/>
  <c r="N193" i="9" s="1"/>
  <c r="M185" i="9"/>
  <c r="N185" i="9" s="1"/>
  <c r="M143" i="9"/>
  <c r="N143" i="9" s="1"/>
  <c r="M149" i="9"/>
  <c r="N149" i="9" s="1"/>
  <c r="M192" i="9"/>
  <c r="N192" i="9" s="1"/>
  <c r="M184" i="9"/>
  <c r="N184" i="9" s="1"/>
  <c r="M229" i="9"/>
  <c r="N229" i="9" s="1"/>
  <c r="M209" i="9"/>
  <c r="N209" i="9" s="1"/>
  <c r="M54" i="9"/>
  <c r="N54" i="9" s="1"/>
  <c r="M90" i="9"/>
  <c r="N90" i="9" s="1"/>
  <c r="M148" i="9"/>
  <c r="N148" i="9" s="1"/>
  <c r="M140" i="9"/>
  <c r="N140" i="9" s="1"/>
  <c r="M256" i="9"/>
  <c r="N256" i="9" s="1"/>
  <c r="M172" i="9"/>
  <c r="N172" i="9" s="1"/>
  <c r="M164" i="9"/>
  <c r="N164" i="9" s="1"/>
  <c r="M100" i="9"/>
  <c r="N100" i="9" s="1"/>
  <c r="M71" i="9"/>
  <c r="N71" i="9" s="1"/>
  <c r="M69" i="9"/>
  <c r="N69" i="9" s="1"/>
  <c r="M207" i="9"/>
  <c r="N207" i="9" s="1"/>
  <c r="C18" i="38"/>
  <c r="P19" i="42"/>
  <c r="S19" i="42"/>
  <c r="R19" i="42"/>
  <c r="Q19" i="42"/>
  <c r="O19" i="42"/>
  <c r="K18" i="38"/>
  <c r="D18" i="38"/>
  <c r="M19" i="42"/>
  <c r="G18" i="38"/>
  <c r="I18" i="38"/>
  <c r="E18" i="38"/>
  <c r="F18" i="38"/>
  <c r="H18" i="38"/>
  <c r="L20" i="58"/>
  <c r="F97" i="37"/>
  <c r="M148" i="37"/>
  <c r="E148" i="37"/>
  <c r="D97" i="37"/>
  <c r="G79" i="37"/>
  <c r="F158" i="37"/>
  <c r="C171" i="37"/>
  <c r="H134" i="37"/>
  <c r="K179" i="37"/>
  <c r="D137" i="37"/>
  <c r="I191" i="37"/>
  <c r="D192" i="37"/>
  <c r="L181" i="37"/>
  <c r="F148" i="37"/>
  <c r="F137" i="37"/>
  <c r="I97" i="37"/>
  <c r="H82" i="37"/>
  <c r="M178" i="37"/>
  <c r="L171" i="37"/>
  <c r="C178" i="37"/>
  <c r="L178" i="37"/>
  <c r="G167" i="37"/>
  <c r="L127" i="37"/>
  <c r="E116" i="37"/>
  <c r="H79" i="37"/>
  <c r="M161" i="37"/>
  <c r="I79" i="37"/>
  <c r="B116" i="37"/>
  <c r="I80" i="37"/>
  <c r="E181" i="37"/>
  <c r="K128" i="37"/>
  <c r="G128" i="37"/>
  <c r="E179" i="37"/>
  <c r="L161" i="37"/>
  <c r="C147" i="37"/>
  <c r="G114" i="37"/>
  <c r="B147" i="37"/>
  <c r="L158" i="37"/>
  <c r="K178" i="37"/>
  <c r="E172" i="37"/>
  <c r="E79" i="37"/>
  <c r="J79" i="37"/>
  <c r="C148" i="37"/>
  <c r="K80" i="37"/>
  <c r="B135" i="37"/>
  <c r="D114" i="37"/>
  <c r="M158" i="37"/>
  <c r="E162" i="37"/>
  <c r="C192" i="37"/>
  <c r="D181" i="37"/>
  <c r="G148" i="37"/>
  <c r="M137" i="37"/>
  <c r="K97" i="37"/>
  <c r="I93" i="37"/>
  <c r="J82" i="37"/>
  <c r="F161" i="37"/>
  <c r="I162" i="37"/>
  <c r="C116" i="37"/>
  <c r="F178" i="37"/>
  <c r="M127" i="37"/>
  <c r="B158" i="37"/>
  <c r="G178" i="37"/>
  <c r="F134" i="37"/>
  <c r="I127" i="37"/>
  <c r="F116" i="37"/>
  <c r="C79" i="37"/>
  <c r="H116" i="37"/>
  <c r="E134" i="37"/>
  <c r="G80" i="37"/>
  <c r="K135" i="37"/>
  <c r="E135" i="37"/>
  <c r="G172" i="37"/>
  <c r="G179" i="37"/>
  <c r="E118" i="37"/>
  <c r="C158" i="37"/>
  <c r="F114" i="37"/>
  <c r="E97" i="37"/>
  <c r="B134" i="37"/>
  <c r="K79" i="37"/>
  <c r="E178" i="37"/>
  <c r="L93" i="37"/>
  <c r="F93" i="37"/>
  <c r="F79" i="37"/>
  <c r="L97" i="37"/>
  <c r="B128" i="37"/>
  <c r="M128" i="37"/>
  <c r="M114" i="37"/>
  <c r="L114" i="37"/>
  <c r="B162" i="37"/>
  <c r="I178" i="37"/>
  <c r="F128" i="37"/>
  <c r="E128" i="37"/>
  <c r="F172" i="37"/>
  <c r="K114" i="37"/>
  <c r="L192" i="37"/>
  <c r="M192" i="37"/>
  <c r="I172" i="37"/>
  <c r="B192" i="37"/>
  <c r="B181" i="37"/>
  <c r="B148" i="37"/>
  <c r="L137" i="37"/>
  <c r="J97" i="37"/>
  <c r="K93" i="37"/>
  <c r="F82" i="37"/>
  <c r="C82" i="37"/>
  <c r="J116" i="37"/>
  <c r="J162" i="37"/>
  <c r="H171" i="37"/>
  <c r="D160" i="37"/>
  <c r="J134" i="37"/>
  <c r="F127" i="37"/>
  <c r="L116" i="37"/>
  <c r="M79" i="37"/>
  <c r="H148" i="37"/>
  <c r="H135" i="37"/>
  <c r="L172" i="37"/>
  <c r="C128" i="37"/>
  <c r="B114" i="37"/>
  <c r="H158" i="37"/>
  <c r="C118" i="37"/>
  <c r="M134" i="37"/>
  <c r="G192" i="37"/>
  <c r="D93" i="37"/>
  <c r="J158" i="37"/>
  <c r="D128" i="37"/>
  <c r="K172" i="37"/>
  <c r="E114" i="37"/>
  <c r="E192" i="37"/>
  <c r="D148" i="37"/>
  <c r="H93" i="37"/>
  <c r="E171" i="37"/>
  <c r="J127" i="37"/>
  <c r="M160" i="37"/>
  <c r="I148" i="37"/>
  <c r="H97" i="37"/>
  <c r="J93" i="37"/>
  <c r="M116" i="37"/>
  <c r="D134" i="37"/>
  <c r="J172" i="37"/>
  <c r="K171" i="37"/>
  <c r="G116" i="37"/>
  <c r="D79" i="37"/>
  <c r="H178" i="37"/>
  <c r="B178" i="37"/>
  <c r="M80" i="37"/>
  <c r="J179" i="37"/>
  <c r="G162" i="37"/>
  <c r="K158" i="37"/>
  <c r="F80" i="37"/>
  <c r="H80" i="37"/>
  <c r="B20" i="58"/>
  <c r="M20" i="58"/>
  <c r="F20" i="58"/>
  <c r="J96" i="37"/>
  <c r="C96" i="37"/>
  <c r="C190" i="37"/>
  <c r="J190" i="37"/>
  <c r="D190" i="37"/>
  <c r="B190" i="37"/>
  <c r="F168" i="37"/>
  <c r="J168" i="37"/>
  <c r="C168" i="37"/>
  <c r="B168" i="37"/>
  <c r="M124" i="37"/>
  <c r="F124" i="37"/>
  <c r="C124" i="37"/>
  <c r="G185" i="37"/>
  <c r="J185" i="37"/>
  <c r="D185" i="37"/>
  <c r="L185" i="37"/>
  <c r="K185" i="37"/>
  <c r="H163" i="37"/>
  <c r="K163" i="37"/>
  <c r="F163" i="37"/>
  <c r="D163" i="37"/>
  <c r="M163" i="37"/>
  <c r="C119" i="37"/>
  <c r="J119" i="37"/>
  <c r="L119" i="37"/>
  <c r="I119" i="37"/>
  <c r="G86" i="37"/>
  <c r="B86" i="37"/>
  <c r="L86" i="37"/>
  <c r="C86" i="37"/>
  <c r="E86" i="37"/>
  <c r="J86" i="37"/>
  <c r="L189" i="37"/>
  <c r="K189" i="37"/>
  <c r="C189" i="37"/>
  <c r="K167" i="37"/>
  <c r="I167" i="37"/>
  <c r="H167" i="37"/>
  <c r="C167" i="37"/>
  <c r="F167" i="37"/>
  <c r="B145" i="37"/>
  <c r="E145" i="37"/>
  <c r="M123" i="37"/>
  <c r="I123" i="37"/>
  <c r="K123" i="37"/>
  <c r="C90" i="37"/>
  <c r="K90" i="37"/>
  <c r="F90" i="37"/>
  <c r="G90" i="37"/>
  <c r="I90" i="37"/>
  <c r="I86" i="37"/>
  <c r="I173" i="37"/>
  <c r="E185" i="37"/>
  <c r="J163" i="37"/>
  <c r="D119" i="37"/>
  <c r="F86" i="37"/>
  <c r="M119" i="37"/>
  <c r="H189" i="37"/>
  <c r="F189" i="37"/>
  <c r="I145" i="37"/>
  <c r="J146" i="37"/>
  <c r="I96" i="37"/>
  <c r="D191" i="37"/>
  <c r="B191" i="37"/>
  <c r="L191" i="37"/>
  <c r="J191" i="37"/>
  <c r="G191" i="37"/>
  <c r="H191" i="37"/>
  <c r="K169" i="37"/>
  <c r="B169" i="37"/>
  <c r="C169" i="37"/>
  <c r="L169" i="37"/>
  <c r="E169" i="37"/>
  <c r="L147" i="37"/>
  <c r="D147" i="37"/>
  <c r="I125" i="37"/>
  <c r="L125" i="37"/>
  <c r="D92" i="37"/>
  <c r="L92" i="37"/>
  <c r="M92" i="37"/>
  <c r="G92" i="37"/>
  <c r="K92" i="37"/>
  <c r="E183" i="37"/>
  <c r="J183" i="37"/>
  <c r="C183" i="37"/>
  <c r="I183" i="37"/>
  <c r="L183" i="37"/>
  <c r="M183" i="37"/>
  <c r="E161" i="37"/>
  <c r="I161" i="37"/>
  <c r="K161" i="37"/>
  <c r="H117" i="37"/>
  <c r="C117" i="37"/>
  <c r="I117" i="37"/>
  <c r="G117" i="37"/>
  <c r="C84" i="37"/>
  <c r="M84" i="37"/>
  <c r="H84" i="37"/>
  <c r="D84" i="37"/>
  <c r="F84" i="37"/>
  <c r="E84" i="37"/>
  <c r="K84" i="37"/>
  <c r="F181" i="37"/>
  <c r="K181" i="37"/>
  <c r="H181" i="37"/>
  <c r="C181" i="37"/>
  <c r="M181" i="37"/>
  <c r="G159" i="37"/>
  <c r="I159" i="37"/>
  <c r="M159" i="37"/>
  <c r="F159" i="37"/>
  <c r="C159" i="37"/>
  <c r="K159" i="37"/>
  <c r="J137" i="37"/>
  <c r="K137" i="37"/>
  <c r="B137" i="37"/>
  <c r="G137" i="37"/>
  <c r="I137" i="37"/>
  <c r="H115" i="37"/>
  <c r="J115" i="37"/>
  <c r="K115" i="37"/>
  <c r="F115" i="37"/>
  <c r="G115" i="37"/>
  <c r="I115" i="37"/>
  <c r="L82" i="37"/>
  <c r="G82" i="37"/>
  <c r="K82" i="37"/>
  <c r="D82" i="37"/>
  <c r="E82" i="37"/>
  <c r="M82" i="37"/>
  <c r="I82" i="37"/>
  <c r="M182" i="37"/>
  <c r="G182" i="37"/>
  <c r="I182" i="37"/>
  <c r="F182" i="37"/>
  <c r="C182" i="37"/>
  <c r="H182" i="37"/>
  <c r="E182" i="37"/>
  <c r="L182" i="37"/>
  <c r="F160" i="37"/>
  <c r="L160" i="37"/>
  <c r="B160" i="37"/>
  <c r="K160" i="37"/>
  <c r="F146" i="37"/>
  <c r="I124" i="37"/>
  <c r="L117" i="37"/>
  <c r="J117" i="37"/>
  <c r="B84" i="37"/>
  <c r="L96" i="37"/>
  <c r="B125" i="37"/>
  <c r="G147" i="37"/>
  <c r="B117" i="37"/>
  <c r="F92" i="37"/>
  <c r="I147" i="37"/>
  <c r="K147" i="37"/>
  <c r="H92" i="37"/>
  <c r="H185" i="37"/>
  <c r="I163" i="37"/>
  <c r="H119" i="37"/>
  <c r="D86" i="37"/>
  <c r="B173" i="37"/>
  <c r="B167" i="37"/>
  <c r="C145" i="37"/>
  <c r="J123" i="37"/>
  <c r="E90" i="37"/>
  <c r="L90" i="37"/>
  <c r="G190" i="37"/>
  <c r="E124" i="37"/>
  <c r="H190" i="37"/>
  <c r="M91" i="37"/>
  <c r="K124" i="37"/>
  <c r="H96" i="37"/>
  <c r="K116" i="37"/>
  <c r="G125" i="37"/>
  <c r="K125" i="37"/>
  <c r="F125" i="37"/>
  <c r="J81" i="37"/>
  <c r="H173" i="37"/>
  <c r="G173" i="37"/>
  <c r="K173" i="37"/>
  <c r="L173" i="37"/>
  <c r="G129" i="37"/>
  <c r="M129" i="37"/>
  <c r="D129" i="37"/>
  <c r="J129" i="37"/>
  <c r="L129" i="37"/>
  <c r="E129" i="37"/>
  <c r="C129" i="37"/>
  <c r="F96" i="37"/>
  <c r="K96" i="37"/>
  <c r="M96" i="37"/>
  <c r="G96" i="37"/>
  <c r="E96" i="37"/>
  <c r="D96" i="37"/>
  <c r="K168" i="37"/>
  <c r="L168" i="37"/>
  <c r="H168" i="37"/>
  <c r="D146" i="37"/>
  <c r="M146" i="37"/>
  <c r="H146" i="37"/>
  <c r="G124" i="37"/>
  <c r="B124" i="37"/>
  <c r="L124" i="37"/>
  <c r="E91" i="37"/>
  <c r="J91" i="37"/>
  <c r="G91" i="37"/>
  <c r="I91" i="37"/>
  <c r="C163" i="37"/>
  <c r="E163" i="37"/>
  <c r="H145" i="37"/>
  <c r="K145" i="37"/>
  <c r="F123" i="37"/>
  <c r="C123" i="37"/>
  <c r="I190" i="37"/>
  <c r="E168" i="37"/>
  <c r="C185" i="37"/>
  <c r="M185" i="37"/>
  <c r="L163" i="37"/>
  <c r="E119" i="37"/>
  <c r="K119" i="37"/>
  <c r="F119" i="37"/>
  <c r="H86" i="37"/>
  <c r="M86" i="37"/>
  <c r="F190" i="37"/>
  <c r="B123" i="37"/>
  <c r="D145" i="37"/>
  <c r="J167" i="37"/>
  <c r="H90" i="37"/>
  <c r="F145" i="37"/>
  <c r="J173" i="37"/>
  <c r="F173" i="37"/>
  <c r="D189" i="37"/>
  <c r="L167" i="37"/>
  <c r="G145" i="37"/>
  <c r="L123" i="37"/>
  <c r="D90" i="37"/>
  <c r="F185" i="37"/>
  <c r="D123" i="37"/>
  <c r="J113" i="37"/>
  <c r="D124" i="37"/>
  <c r="L135" i="37"/>
  <c r="F179" i="37"/>
  <c r="D91" i="37"/>
  <c r="J135" i="37"/>
  <c r="C146" i="37"/>
  <c r="D168" i="37"/>
  <c r="K190" i="37"/>
  <c r="L146" i="37"/>
  <c r="K146" i="37"/>
  <c r="H124" i="37"/>
  <c r="G168" i="37"/>
  <c r="B146" i="37"/>
  <c r="D85" i="37"/>
  <c r="K184" i="37"/>
  <c r="J90" i="37"/>
  <c r="J118" i="37"/>
  <c r="F129" i="37"/>
  <c r="L190" i="37"/>
  <c r="G118" i="37"/>
  <c r="M184" i="37"/>
  <c r="C191" i="37"/>
  <c r="K191" i="37"/>
  <c r="G169" i="37"/>
  <c r="F169" i="37"/>
  <c r="D169" i="37"/>
  <c r="E147" i="37"/>
  <c r="F147" i="37"/>
  <c r="H147" i="37"/>
  <c r="M147" i="37"/>
  <c r="C125" i="37"/>
  <c r="J125" i="37"/>
  <c r="M125" i="37"/>
  <c r="C92" i="37"/>
  <c r="I92" i="37"/>
  <c r="J92" i="37"/>
  <c r="H183" i="37"/>
  <c r="K183" i="37"/>
  <c r="F183" i="37"/>
  <c r="G161" i="37"/>
  <c r="C161" i="37"/>
  <c r="H161" i="37"/>
  <c r="E117" i="37"/>
  <c r="M117" i="37"/>
  <c r="D117" i="37"/>
  <c r="F117" i="37"/>
  <c r="L84" i="37"/>
  <c r="I84" i="37"/>
  <c r="J84" i="37"/>
  <c r="C160" i="37"/>
  <c r="I160" i="37"/>
  <c r="J83" i="37"/>
  <c r="D83" i="37"/>
  <c r="K83" i="37"/>
  <c r="K91" i="37"/>
  <c r="C91" i="37"/>
  <c r="E146" i="37"/>
  <c r="H91" i="37"/>
  <c r="F91" i="37"/>
  <c r="H129" i="37"/>
  <c r="J189" i="37"/>
  <c r="D167" i="37"/>
  <c r="K129" i="37"/>
  <c r="C173" i="37"/>
  <c r="G195" i="37"/>
  <c r="H195" i="37"/>
  <c r="F184" i="37"/>
  <c r="C184" i="37"/>
  <c r="I184" i="37"/>
  <c r="B184" i="37"/>
  <c r="H184" i="37"/>
  <c r="C162" i="37"/>
  <c r="K162" i="37"/>
  <c r="F162" i="37"/>
  <c r="M162" i="37"/>
  <c r="F118" i="37"/>
  <c r="M118" i="37"/>
  <c r="K118" i="37"/>
  <c r="I118" i="37"/>
  <c r="H118" i="37"/>
  <c r="D118" i="37"/>
  <c r="M85" i="37"/>
  <c r="I85" i="37"/>
  <c r="B85" i="37"/>
  <c r="L85" i="37"/>
  <c r="K85" i="37"/>
  <c r="H179" i="37"/>
  <c r="I179" i="37"/>
  <c r="D179" i="37"/>
  <c r="C179" i="37"/>
  <c r="L179" i="37"/>
  <c r="M179" i="37"/>
  <c r="H157" i="37"/>
  <c r="G157" i="37"/>
  <c r="F135" i="37"/>
  <c r="G135" i="37"/>
  <c r="M135" i="37"/>
  <c r="D135" i="37"/>
  <c r="I135" i="37"/>
  <c r="F113" i="37"/>
  <c r="H113" i="37"/>
  <c r="L80" i="37"/>
  <c r="J80" i="37"/>
  <c r="C80" i="37"/>
  <c r="D80" i="37"/>
  <c r="M194" i="37"/>
  <c r="L194" i="37"/>
  <c r="E156" i="37"/>
  <c r="G156" i="37"/>
  <c r="G134" i="37"/>
  <c r="I134" i="37"/>
  <c r="G112" i="37"/>
  <c r="F112" i="37"/>
  <c r="M112" i="37"/>
  <c r="D158" i="37"/>
  <c r="E158" i="37"/>
  <c r="C114" i="37"/>
  <c r="J114" i="37"/>
  <c r="C172" i="37"/>
  <c r="D172" i="37"/>
  <c r="E95" i="37"/>
  <c r="L95" i="37"/>
  <c r="D127" i="37"/>
  <c r="C127" i="37"/>
  <c r="N19" i="42"/>
  <c r="C195" i="37"/>
  <c r="J195" i="37"/>
  <c r="K195" i="37"/>
  <c r="B195" i="37"/>
  <c r="D195" i="37"/>
  <c r="K4" i="58"/>
  <c r="T204" i="9"/>
  <c r="T155" i="9"/>
  <c r="T131" i="9"/>
  <c r="T107" i="9"/>
  <c r="C283" i="9"/>
  <c r="G295" i="9" s="1"/>
  <c r="C278" i="9"/>
  <c r="L290" i="9" s="1"/>
  <c r="C282" i="9"/>
  <c r="G294" i="9" s="1"/>
  <c r="C277" i="9"/>
  <c r="H289" i="9" s="1"/>
  <c r="C281" i="9"/>
  <c r="L293" i="9" s="1"/>
  <c r="T59" i="9"/>
  <c r="C279" i="9"/>
  <c r="H291" i="9" s="1"/>
  <c r="P35" i="9"/>
  <c r="M167" i="37" l="1"/>
  <c r="N83" i="9"/>
  <c r="M103" i="9"/>
  <c r="N59" i="9"/>
  <c r="M79" i="9"/>
  <c r="H17" i="58"/>
  <c r="T36" i="9"/>
  <c r="P36" i="9"/>
  <c r="T39" i="9"/>
  <c r="P39" i="9"/>
  <c r="T38" i="9"/>
  <c r="P38" i="9"/>
  <c r="T37" i="9"/>
  <c r="P37" i="9"/>
  <c r="M55" i="9"/>
  <c r="N55" i="9"/>
  <c r="M131" i="37"/>
  <c r="M205" i="37" s="1"/>
  <c r="M169" i="37"/>
  <c r="L18" i="38"/>
  <c r="I175" i="37"/>
  <c r="I209" i="37" s="1"/>
  <c r="C164" i="37"/>
  <c r="C208" i="37" s="1"/>
  <c r="M174" i="37"/>
  <c r="D197" i="37"/>
  <c r="D211" i="37" s="1"/>
  <c r="I142" i="37"/>
  <c r="I206" i="37" s="1"/>
  <c r="C142" i="37"/>
  <c r="C206" i="37" s="1"/>
  <c r="D164" i="37"/>
  <c r="D208" i="37" s="1"/>
  <c r="M172" i="37"/>
  <c r="G175" i="37"/>
  <c r="G209" i="37" s="1"/>
  <c r="G131" i="37"/>
  <c r="G205" i="37" s="1"/>
  <c r="E186" i="37"/>
  <c r="E210" i="37" s="1"/>
  <c r="E142" i="37"/>
  <c r="E206" i="37" s="1"/>
  <c r="I186" i="37"/>
  <c r="I210" i="37" s="1"/>
  <c r="E197" i="37"/>
  <c r="E211" i="37" s="1"/>
  <c r="M197" i="37"/>
  <c r="M211" i="37" s="1"/>
  <c r="E120" i="37"/>
  <c r="E204" i="37" s="1"/>
  <c r="K175" i="37"/>
  <c r="K209" i="37" s="1"/>
  <c r="H142" i="37"/>
  <c r="H206" i="37" s="1"/>
  <c r="E131" i="37"/>
  <c r="E205" i="37" s="1"/>
  <c r="M171" i="37"/>
  <c r="M173" i="37"/>
  <c r="M170" i="37"/>
  <c r="K98" i="37"/>
  <c r="K202" i="37" s="1"/>
  <c r="L142" i="37"/>
  <c r="L206" i="37" s="1"/>
  <c r="B120" i="37"/>
  <c r="B204" i="37" s="1"/>
  <c r="L197" i="37"/>
  <c r="L211" i="37" s="1"/>
  <c r="B164" i="37"/>
  <c r="B208" i="37" s="1"/>
  <c r="I197" i="37"/>
  <c r="I211" i="37" s="1"/>
  <c r="B175" i="37"/>
  <c r="B209" i="37" s="1"/>
  <c r="B142" i="37"/>
  <c r="B206" i="37" s="1"/>
  <c r="D186" i="37"/>
  <c r="D210" i="37" s="1"/>
  <c r="J164" i="37"/>
  <c r="J208" i="37" s="1"/>
  <c r="K87" i="37"/>
  <c r="K201" i="37" s="1"/>
  <c r="M164" i="37"/>
  <c r="M208" i="37" s="1"/>
  <c r="H131" i="37"/>
  <c r="H205" i="37" s="1"/>
  <c r="C197" i="37"/>
  <c r="C211" i="37" s="1"/>
  <c r="F197" i="37"/>
  <c r="F211" i="37" s="1"/>
  <c r="E98" i="37"/>
  <c r="E202" i="37" s="1"/>
  <c r="H197" i="37"/>
  <c r="H211" i="37" s="1"/>
  <c r="J186" i="37"/>
  <c r="J210" i="37" s="1"/>
  <c r="G164" i="37"/>
  <c r="G208" i="37" s="1"/>
  <c r="L153" i="37"/>
  <c r="L207" i="37" s="1"/>
  <c r="D131" i="37"/>
  <c r="D205" i="37" s="1"/>
  <c r="I153" i="37"/>
  <c r="I207" i="37" s="1"/>
  <c r="L120" i="37"/>
  <c r="L204" i="37" s="1"/>
  <c r="G153" i="37"/>
  <c r="G207" i="37" s="1"/>
  <c r="I131" i="37"/>
  <c r="I205" i="37" s="1"/>
  <c r="F153" i="37"/>
  <c r="F207" i="37" s="1"/>
  <c r="D153" i="37"/>
  <c r="D207" i="37" s="1"/>
  <c r="E153" i="37"/>
  <c r="E207" i="37" s="1"/>
  <c r="H153" i="37"/>
  <c r="H207" i="37" s="1"/>
  <c r="T199" i="9"/>
  <c r="K18" i="58"/>
  <c r="J18" i="58"/>
  <c r="C18" i="58"/>
  <c r="L18" i="58"/>
  <c r="E18" i="58"/>
  <c r="I18" i="58"/>
  <c r="D18" i="58"/>
  <c r="M18" i="58"/>
  <c r="F18" i="58"/>
  <c r="G18" i="58"/>
  <c r="H18" i="58"/>
  <c r="N87" i="9"/>
  <c r="T87" i="9" s="1"/>
  <c r="N107" i="9"/>
  <c r="N132" i="9"/>
  <c r="T132" i="9" s="1"/>
  <c r="T127" i="9"/>
  <c r="T79" i="9"/>
  <c r="T223" i="9"/>
  <c r="T175" i="9"/>
  <c r="T134" i="9"/>
  <c r="J295" i="9"/>
  <c r="F98" i="37"/>
  <c r="F202" i="37" s="1"/>
  <c r="I87" i="37"/>
  <c r="I201" i="37" s="1"/>
  <c r="F87" i="37"/>
  <c r="F201" i="37" s="1"/>
  <c r="G87" i="37"/>
  <c r="G201" i="37" s="1"/>
  <c r="C98" i="37"/>
  <c r="C202" i="37" s="1"/>
  <c r="H87" i="37"/>
  <c r="H201" i="37" s="1"/>
  <c r="B17" i="58"/>
  <c r="B197" i="37"/>
  <c r="B211" i="37" s="1"/>
  <c r="F120" i="37"/>
  <c r="F204" i="37" s="1"/>
  <c r="L186" i="37"/>
  <c r="L210" i="37" s="1"/>
  <c r="H164" i="37"/>
  <c r="H208" i="37" s="1"/>
  <c r="D98" i="37"/>
  <c r="D202" i="37" s="1"/>
  <c r="H98" i="37"/>
  <c r="H202" i="37" s="1"/>
  <c r="M186" i="37"/>
  <c r="M210" i="37" s="1"/>
  <c r="M153" i="37"/>
  <c r="M207" i="37" s="1"/>
  <c r="G197" i="37"/>
  <c r="G211" i="37" s="1"/>
  <c r="E87" i="37"/>
  <c r="E201" i="37" s="1"/>
  <c r="K164" i="37"/>
  <c r="K208" i="37" s="1"/>
  <c r="J142" i="37"/>
  <c r="J206" i="37" s="1"/>
  <c r="C186" i="37"/>
  <c r="C210" i="37" s="1"/>
  <c r="J153" i="37"/>
  <c r="J207" i="37" s="1"/>
  <c r="H175" i="37"/>
  <c r="H209" i="37" s="1"/>
  <c r="C87" i="37"/>
  <c r="C201" i="37" s="1"/>
  <c r="D175" i="37"/>
  <c r="D209" i="37" s="1"/>
  <c r="F186" i="37"/>
  <c r="F210" i="37" s="1"/>
  <c r="J175" i="37"/>
  <c r="J209" i="37" s="1"/>
  <c r="D120" i="37"/>
  <c r="D204" i="37" s="1"/>
  <c r="B186" i="37"/>
  <c r="B210" i="37" s="1"/>
  <c r="B87" i="37"/>
  <c r="B201" i="37" s="1"/>
  <c r="C120" i="37"/>
  <c r="C204" i="37" s="1"/>
  <c r="J87" i="37"/>
  <c r="J201" i="37" s="1"/>
  <c r="H186" i="37"/>
  <c r="H210" i="37" s="1"/>
  <c r="I120" i="37"/>
  <c r="I204" i="37" s="1"/>
  <c r="K186" i="37"/>
  <c r="K210" i="37" s="1"/>
  <c r="J98" i="37"/>
  <c r="J202" i="37" s="1"/>
  <c r="J120" i="37"/>
  <c r="J204" i="37" s="1"/>
  <c r="K131" i="37"/>
  <c r="K205" i="37" s="1"/>
  <c r="C153" i="37"/>
  <c r="C207" i="37" s="1"/>
  <c r="B153" i="37"/>
  <c r="B207" i="37" s="1"/>
  <c r="L98" i="37"/>
  <c r="L202" i="37" s="1"/>
  <c r="L164" i="37"/>
  <c r="L208" i="37" s="1"/>
  <c r="G186" i="37"/>
  <c r="G210" i="37" s="1"/>
  <c r="G142" i="37"/>
  <c r="G206" i="37" s="1"/>
  <c r="I164" i="37"/>
  <c r="I208" i="37" s="1"/>
  <c r="G98" i="37"/>
  <c r="G202" i="37" s="1"/>
  <c r="I98" i="37"/>
  <c r="I202" i="37" s="1"/>
  <c r="O25" i="30"/>
  <c r="B18" i="58"/>
  <c r="B131" i="37"/>
  <c r="B205" i="37" s="1"/>
  <c r="C131" i="37"/>
  <c r="C205" i="37" s="1"/>
  <c r="O42" i="22"/>
  <c r="C20" i="58"/>
  <c r="K197" i="37"/>
  <c r="K211" i="37" s="1"/>
  <c r="G120" i="37"/>
  <c r="G204" i="37" s="1"/>
  <c r="D87" i="37"/>
  <c r="D201" i="37" s="1"/>
  <c r="L87" i="37"/>
  <c r="L201" i="37" s="1"/>
  <c r="D142" i="37"/>
  <c r="D206" i="37" s="1"/>
  <c r="M87" i="37"/>
  <c r="M201" i="37" s="1"/>
  <c r="K120" i="37"/>
  <c r="K204" i="37" s="1"/>
  <c r="B98" i="37"/>
  <c r="B202" i="37" s="1"/>
  <c r="K142" i="37"/>
  <c r="K206" i="37" s="1"/>
  <c r="F142" i="37"/>
  <c r="F206" i="37" s="1"/>
  <c r="F175" i="37"/>
  <c r="F209" i="37" s="1"/>
  <c r="E175" i="37"/>
  <c r="E209" i="37" s="1"/>
  <c r="K153" i="37"/>
  <c r="K207" i="37" s="1"/>
  <c r="L131" i="37"/>
  <c r="L205" i="37" s="1"/>
  <c r="M98" i="37"/>
  <c r="M202" i="37" s="1"/>
  <c r="L175" i="37"/>
  <c r="L209" i="37" s="1"/>
  <c r="J197" i="37"/>
  <c r="J211" i="37" s="1"/>
  <c r="C175" i="37"/>
  <c r="C209" i="37" s="1"/>
  <c r="E164" i="37"/>
  <c r="E208" i="37" s="1"/>
  <c r="H120" i="37"/>
  <c r="H204" i="37" s="1"/>
  <c r="M142" i="37"/>
  <c r="M206" i="37" s="1"/>
  <c r="M120" i="37"/>
  <c r="M204" i="37" s="1"/>
  <c r="F164" i="37"/>
  <c r="F208" i="37" s="1"/>
  <c r="J131" i="37"/>
  <c r="J205" i="37" s="1"/>
  <c r="F131" i="37"/>
  <c r="F205" i="37" s="1"/>
  <c r="M295" i="9"/>
  <c r="I294" i="9"/>
  <c r="D294" i="9"/>
  <c r="C295" i="9"/>
  <c r="K295" i="9"/>
  <c r="C290" i="9"/>
  <c r="I295" i="9"/>
  <c r="K290" i="9"/>
  <c r="D295" i="9"/>
  <c r="N290" i="9"/>
  <c r="E290" i="9"/>
  <c r="H290" i="9"/>
  <c r="I290" i="9"/>
  <c r="F290" i="9"/>
  <c r="F295" i="9"/>
  <c r="N295" i="9"/>
  <c r="L295" i="9"/>
  <c r="D290" i="9"/>
  <c r="J290" i="9"/>
  <c r="H295" i="9"/>
  <c r="E295" i="9"/>
  <c r="C294" i="9"/>
  <c r="K294" i="9"/>
  <c r="E294" i="9"/>
  <c r="M294" i="9"/>
  <c r="N294" i="9"/>
  <c r="L294" i="9"/>
  <c r="H294" i="9"/>
  <c r="J294" i="9"/>
  <c r="F294" i="9"/>
  <c r="G290" i="9"/>
  <c r="M290" i="9"/>
  <c r="N289" i="9"/>
  <c r="L289" i="9"/>
  <c r="I289" i="9"/>
  <c r="J289" i="9"/>
  <c r="E289" i="9"/>
  <c r="M289" i="9"/>
  <c r="D289" i="9"/>
  <c r="G293" i="9"/>
  <c r="E293" i="9"/>
  <c r="N293" i="9"/>
  <c r="C289" i="9"/>
  <c r="K289" i="9"/>
  <c r="M293" i="9"/>
  <c r="G289" i="9"/>
  <c r="F289" i="9"/>
  <c r="D293" i="9"/>
  <c r="K293" i="9"/>
  <c r="I293" i="9"/>
  <c r="H293" i="9"/>
  <c r="C293" i="9"/>
  <c r="F293" i="9"/>
  <c r="J293" i="9"/>
  <c r="G291" i="9"/>
  <c r="E291" i="9"/>
  <c r="L291" i="9"/>
  <c r="I291" i="9"/>
  <c r="J291" i="9"/>
  <c r="C291" i="9"/>
  <c r="T35" i="9"/>
  <c r="N291" i="9"/>
  <c r="F291" i="9"/>
  <c r="M291" i="9"/>
  <c r="D291" i="9"/>
  <c r="K291" i="9"/>
  <c r="E213" i="37" l="1"/>
  <c r="B213" i="37"/>
  <c r="B12" i="58" s="1"/>
  <c r="K213" i="37"/>
  <c r="K12" i="58" s="1"/>
  <c r="L213" i="37"/>
  <c r="L12" i="58" s="1"/>
  <c r="G213" i="37"/>
  <c r="G12" i="58" s="1"/>
  <c r="D213" i="37"/>
  <c r="D12" i="58" s="1"/>
  <c r="J213" i="37"/>
  <c r="J12" i="58" s="1"/>
  <c r="C213" i="37"/>
  <c r="C12" i="58" s="1"/>
  <c r="F213" i="37"/>
  <c r="F12" i="58" s="1"/>
  <c r="H213" i="37"/>
  <c r="H12" i="58" s="1"/>
  <c r="I213" i="37"/>
  <c r="I12" i="58" s="1"/>
  <c r="E12" i="58"/>
  <c r="P59" i="9"/>
  <c r="P79" i="9" s="1"/>
  <c r="N79" i="9"/>
  <c r="P55" i="9"/>
  <c r="T83" i="9"/>
  <c r="T103" i="9" s="1"/>
  <c r="N103" i="9"/>
  <c r="K17" i="58"/>
  <c r="F17" i="58"/>
  <c r="G17" i="58"/>
  <c r="M17" i="58"/>
  <c r="E17" i="58"/>
  <c r="J17" i="58"/>
  <c r="L17" i="58"/>
  <c r="I17" i="58"/>
  <c r="D17" i="58"/>
  <c r="T55" i="9"/>
  <c r="M175" i="37"/>
  <c r="M209" i="37" s="1"/>
  <c r="T151" i="9"/>
  <c r="H13" i="58"/>
  <c r="I13" i="58"/>
  <c r="C13" i="58"/>
  <c r="K13" i="58"/>
  <c r="F13" i="58"/>
  <c r="D13" i="58"/>
  <c r="L13" i="58"/>
  <c r="M13" i="58"/>
  <c r="G13" i="58"/>
  <c r="E13" i="58"/>
  <c r="J13" i="58"/>
  <c r="M213" i="37" l="1"/>
  <c r="M12" i="58" s="1"/>
  <c r="C276" i="9"/>
  <c r="E288" i="9" s="1"/>
  <c r="C280" i="9"/>
  <c r="C292" i="9" s="1"/>
  <c r="C14" i="58" s="1"/>
  <c r="M288" i="9"/>
  <c r="O25" i="29"/>
  <c r="C17" i="58"/>
  <c r="N38" i="38"/>
  <c r="N213" i="37" l="1"/>
  <c r="D288" i="9"/>
  <c r="F288" i="9"/>
  <c r="C288" i="9"/>
  <c r="J288" i="9"/>
  <c r="G288" i="9"/>
  <c r="H288" i="9"/>
  <c r="L288" i="9"/>
  <c r="I288" i="9"/>
  <c r="K288" i="9"/>
  <c r="N288" i="9"/>
  <c r="D292" i="9"/>
  <c r="F292" i="9"/>
  <c r="F14" i="58" s="1"/>
  <c r="G292" i="9"/>
  <c r="G14" i="58" s="1"/>
  <c r="L292" i="9"/>
  <c r="L14" i="58" s="1"/>
  <c r="E292" i="9"/>
  <c r="E14" i="58" s="1"/>
  <c r="J292" i="9"/>
  <c r="J14" i="58" s="1"/>
  <c r="H292" i="9"/>
  <c r="H14" i="58" s="1"/>
  <c r="N292" i="9"/>
  <c r="K292" i="9"/>
  <c r="K14" i="58" s="1"/>
  <c r="I292" i="9"/>
  <c r="I14" i="58" s="1"/>
  <c r="M292" i="9"/>
  <c r="M14" i="58" s="1"/>
  <c r="D14" i="58"/>
  <c r="O298" i="9" l="1"/>
</calcChain>
</file>

<file path=xl/sharedStrings.xml><?xml version="1.0" encoding="utf-8"?>
<sst xmlns="http://schemas.openxmlformats.org/spreadsheetml/2006/main" count="3653" uniqueCount="849">
  <si>
    <t>Rugosity</t>
  </si>
  <si>
    <t>Site details</t>
  </si>
  <si>
    <t>GPS</t>
  </si>
  <si>
    <t>Date (d/m/yr)</t>
  </si>
  <si>
    <t>Species</t>
  </si>
  <si>
    <t>Rates used from:</t>
  </si>
  <si>
    <t>Enter data into pale blue boxes only</t>
  </si>
  <si>
    <t xml:space="preserve">&gt;4mm </t>
  </si>
  <si>
    <t>2-4 mm</t>
  </si>
  <si>
    <t>1-2 mm</t>
  </si>
  <si>
    <t>0.5-1 mm</t>
  </si>
  <si>
    <t>0.25-0.5 mm</t>
  </si>
  <si>
    <t>0.125-0.25 mm</t>
  </si>
  <si>
    <t>63 to 125 um</t>
  </si>
  <si>
    <t>31-63 um</t>
  </si>
  <si>
    <t>16-31 um</t>
  </si>
  <si>
    <t>8-16 um</t>
  </si>
  <si>
    <t>4-8 um</t>
  </si>
  <si>
    <t>&lt;4 um</t>
  </si>
  <si>
    <t>Udden/Wentworth</t>
  </si>
  <si>
    <t>Pebble</t>
  </si>
  <si>
    <t>Gravel</t>
  </si>
  <si>
    <t>Vc sand</t>
  </si>
  <si>
    <t>C. sand</t>
  </si>
  <si>
    <t>Med sand</t>
  </si>
  <si>
    <t>Fine sand</t>
  </si>
  <si>
    <t>V fine sand</t>
  </si>
  <si>
    <t>Coarse silt</t>
  </si>
  <si>
    <t>Med silt</t>
  </si>
  <si>
    <t>Fine silt</t>
  </si>
  <si>
    <t>V fine silt</t>
  </si>
  <si>
    <t>Clay</t>
  </si>
  <si>
    <t>4. Proportions of sediment grain size fractions produced</t>
  </si>
  <si>
    <r>
      <t>5.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</si>
  <si>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Sub-totals</t>
  </si>
  <si>
    <t>Test diameter (mm)</t>
  </si>
  <si>
    <t>Diadema savignyi</t>
  </si>
  <si>
    <t>Diadema setosum</t>
  </si>
  <si>
    <t>Echinometra mathaei</t>
  </si>
  <si>
    <t>Echinothrix calamaris</t>
  </si>
  <si>
    <t>Echinothrix diadema</t>
  </si>
  <si>
    <t>Stromopneustes variolaris</t>
  </si>
  <si>
    <t>Other species</t>
  </si>
  <si>
    <t>BIOERODING URCHINS</t>
  </si>
  <si>
    <t>Eucidaris spp.</t>
  </si>
  <si>
    <t>0-20</t>
  </si>
  <si>
    <t>21-40</t>
  </si>
  <si>
    <t>41-60</t>
  </si>
  <si>
    <t>61-80</t>
  </si>
  <si>
    <t>81-100</t>
  </si>
  <si>
    <t>101-120</t>
  </si>
  <si>
    <t>121-140</t>
  </si>
  <si>
    <t>&gt;140</t>
  </si>
  <si>
    <t xml:space="preserve">Used data from Glynn (1998) for 49-55 mm tests (41-60 and 61-80 mm categories), otherwise average for IP species </t>
  </si>
  <si>
    <t>From Pacific sites - Chazottes et al. 2004</t>
  </si>
  <si>
    <t>Averages from Pacific and Indian Ocean sites - Chazottes et al. 2004</t>
  </si>
  <si>
    <t>0-20 mm</t>
  </si>
  <si>
    <t>21-40 mm</t>
  </si>
  <si>
    <t>41-60 mm</t>
  </si>
  <si>
    <t>61-80 mm</t>
  </si>
  <si>
    <t>81-100 mm</t>
  </si>
  <si>
    <t>101-120 mm</t>
  </si>
  <si>
    <t>121-140 mm</t>
  </si>
  <si>
    <t>&gt;140 mm</t>
  </si>
  <si>
    <r>
      <t>TOTAL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</si>
  <si>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Average of all above</t>
  </si>
  <si>
    <t>ENDOLITHIC SPONGES</t>
  </si>
  <si>
    <t>BENTHIC FORAMINIFERA</t>
  </si>
  <si>
    <r>
      <t>Bioerosion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</si>
  <si>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Source</t>
  </si>
  <si>
    <t>3. Proportions of sediment grain size fractions produced</t>
  </si>
  <si>
    <t>Sponge growth form/species</t>
  </si>
  <si>
    <t xml:space="preserve">Proportion substrate dissolved during chamber excavation </t>
  </si>
  <si>
    <r>
      <t>4.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</si>
  <si>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Endolithic sponges</t>
  </si>
  <si>
    <t>Pacific</t>
  </si>
  <si>
    <t>Diadema antillarum 11-20mm test</t>
  </si>
  <si>
    <t>Diadema antillarum 21-30 mm test</t>
  </si>
  <si>
    <t>Diadema antillarum 31-40 mm test</t>
  </si>
  <si>
    <t>Diadema antillarum 41-50 mm test</t>
  </si>
  <si>
    <t>Diadema antillarum 51-60 mm test</t>
  </si>
  <si>
    <t>Diadema antillarum 61-70 mm test</t>
  </si>
  <si>
    <t>Diadema antillarum 71-80 mm test</t>
  </si>
  <si>
    <t>Diadema antillarum 81-90 mm test</t>
  </si>
  <si>
    <t>Diadema antillarum 91-100 mm test</t>
  </si>
  <si>
    <t>All urchin species data</t>
  </si>
  <si>
    <t xml:space="preserve">Use overall average data </t>
  </si>
  <si>
    <t>Echinometra lucunter 15-30 mm test</t>
  </si>
  <si>
    <t>Species code</t>
  </si>
  <si>
    <t>Volume: segment relationship</t>
  </si>
  <si>
    <t>Crops per year</t>
  </si>
  <si>
    <t>CaCO3 per segment (g)</t>
  </si>
  <si>
    <t>CaCO3 (g) v volume relationship</t>
  </si>
  <si>
    <t>HEAD/PLANT</t>
  </si>
  <si>
    <t>PRODUCTION/PLANT</t>
  </si>
  <si>
    <t>Quadrat #</t>
  </si>
  <si>
    <t xml:space="preserve">Average diam (mm) </t>
  </si>
  <si>
    <t>Average radius (mm)</t>
  </si>
  <si>
    <t>Calculated # segments</t>
  </si>
  <si>
    <t># per quadrat</t>
  </si>
  <si>
    <t>Halimeda</t>
  </si>
  <si>
    <t>Species / morphology code (select from above)</t>
  </si>
  <si>
    <t xml:space="preserve">Source/Notes </t>
  </si>
  <si>
    <t>Halimeda batanensis</t>
  </si>
  <si>
    <t>Halimeda bikinensis </t>
  </si>
  <si>
    <t>Halimeda borneensis</t>
  </si>
  <si>
    <t>Halimeda brevicaulis</t>
  </si>
  <si>
    <t>Halimeda copiosa</t>
  </si>
  <si>
    <t>Halimeda cordata</t>
  </si>
  <si>
    <t>Halimeda cryptica </t>
  </si>
  <si>
    <t>Halimeda cuneata </t>
  </si>
  <si>
    <t>Halimeda cylindracea</t>
  </si>
  <si>
    <t>Halimeda cylindrica</t>
  </si>
  <si>
    <t>Halimeda discoidea</t>
  </si>
  <si>
    <t>Halimeda distorta</t>
  </si>
  <si>
    <t>Halimeda favulosa </t>
  </si>
  <si>
    <t>Halimeda fragilis</t>
  </si>
  <si>
    <t>Halimeda gigas</t>
  </si>
  <si>
    <t>Halimeda goreaui</t>
  </si>
  <si>
    <t>Halimeda gracilis </t>
  </si>
  <si>
    <t>Halimeda hederacea </t>
  </si>
  <si>
    <t>Halimeda heteromorpha </t>
  </si>
  <si>
    <t>Halimeda howensis </t>
  </si>
  <si>
    <t>Halimeda hummii</t>
  </si>
  <si>
    <t>Halimeda incrassata</t>
  </si>
  <si>
    <t>Halimeda kanaloana</t>
  </si>
  <si>
    <t>Halimeda lacrimosa</t>
  </si>
  <si>
    <t>Halimeda lacunalis</t>
  </si>
  <si>
    <t>Halimeda laxa</t>
  </si>
  <si>
    <t>Halimeda lessonii</t>
  </si>
  <si>
    <t>Halimeda macroloba</t>
  </si>
  <si>
    <t>Halimeda macrophysa</t>
  </si>
  <si>
    <t>Halimeda magnidisca </t>
  </si>
  <si>
    <t>Halimeda melanesica</t>
  </si>
  <si>
    <t>Halimeda micronesica</t>
  </si>
  <si>
    <t>Halimeda minima</t>
  </si>
  <si>
    <t>Halimeda monile</t>
  </si>
  <si>
    <t>Halimeda monilis</t>
  </si>
  <si>
    <t>Halimeda multicaulis </t>
  </si>
  <si>
    <t xml:space="preserve">Halimeda nervata </t>
  </si>
  <si>
    <t>Halimeda obovata</t>
  </si>
  <si>
    <t>Halimeda opuntia</t>
  </si>
  <si>
    <t>Halimeda orientalis</t>
  </si>
  <si>
    <t>Halimeda ovata</t>
  </si>
  <si>
    <t>Halimeda papyracea</t>
  </si>
  <si>
    <t>Halimeda platydisca</t>
  </si>
  <si>
    <t>Halimeda polydactylis</t>
  </si>
  <si>
    <t>Halimeda pumila </t>
  </si>
  <si>
    <t>Halimeda pygmaea </t>
  </si>
  <si>
    <t>Halimeda rectangularis </t>
  </si>
  <si>
    <t>Halimeda renschii</t>
  </si>
  <si>
    <t>Halimeda ryukyuensis</t>
  </si>
  <si>
    <t>Halimeda saportae</t>
  </si>
  <si>
    <t>Halimeda scabra</t>
  </si>
  <si>
    <t>Halimeda simulans</t>
  </si>
  <si>
    <t>Halimeda stenodactylis</t>
  </si>
  <si>
    <t>Halimeda stuposa</t>
  </si>
  <si>
    <t>Halimeda taenicola</t>
  </si>
  <si>
    <t>Halimeda tridens</t>
  </si>
  <si>
    <t>Halimeda triloba</t>
  </si>
  <si>
    <t>Halimeda tuberosa</t>
  </si>
  <si>
    <t>Halimeda tuna</t>
  </si>
  <si>
    <t>Halimeda velasquezii  </t>
  </si>
  <si>
    <t>Halimeda versatilis</t>
  </si>
  <si>
    <t>Halimeda xishaensis</t>
  </si>
  <si>
    <t>Relatively compact, erect, open branching, segments to 20-25 mm</t>
  </si>
  <si>
    <t xml:space="preserve">Hillis-Colinvaux 1980 - page 141-142 </t>
  </si>
  <si>
    <t xml:space="preserve">Hillis-Colinvaux 1980 - page 115-116 </t>
  </si>
  <si>
    <t>Hillis-Colinvaux 1980 - page 105-106</t>
  </si>
  <si>
    <t>Compact, erect, flattened (fan-like) branching, segments to 4-5 mm</t>
  </si>
  <si>
    <t>Compact, erect, flattened (fan-like) branching, segments to ~20 mm</t>
  </si>
  <si>
    <t>Loose, open, very elongate branches, segments to 15-20 mm</t>
  </si>
  <si>
    <t>Hillis-Colinvaux 1980 - page 118-119</t>
  </si>
  <si>
    <t>Hillis-Colinvaux 1980 - page 154</t>
  </si>
  <si>
    <t xml:space="preserve">Loose, open branches (hanging pendants), segments to 15 mm </t>
  </si>
  <si>
    <t>Full list (Algal base)</t>
  </si>
  <si>
    <t>Region</t>
  </si>
  <si>
    <t xml:space="preserve">Basic description </t>
  </si>
  <si>
    <t>Images/description</t>
  </si>
  <si>
    <t>??</t>
  </si>
  <si>
    <t>Hillis-Colinvaux 1980 - page 124-125</t>
  </si>
  <si>
    <t>Indian Ocean</t>
  </si>
  <si>
    <t>Tall, loosely organised open branches, segments to ~20 mm</t>
  </si>
  <si>
    <t>Indo-Pacific</t>
  </si>
  <si>
    <t>Hillis-Colinvaux 1980 - page 100-101</t>
  </si>
  <si>
    <t>Erect, compacted branched, elongage cylindrical segments to 10 x 4 mm</t>
  </si>
  <si>
    <t>Awaiting verification in Algal Base</t>
  </si>
  <si>
    <t>Hillis-Colinvaux 1980 - page 136-137</t>
  </si>
  <si>
    <t>Pan-tropical</t>
  </si>
  <si>
    <t>Compact cushion-like clumps, segments to 30 mm</t>
  </si>
  <si>
    <t>Bushy, open, complex branches, segments to 20mm</t>
  </si>
  <si>
    <t>Hillis-Colinvaux 1980 - page 120-121</t>
  </si>
  <si>
    <t>Hillis-Colinvaux 1980 - page 96-97</t>
  </si>
  <si>
    <t>Tall, sub-erect, dense branches, segments to 13 mm</t>
  </si>
  <si>
    <t>Compact, cushion-like, segments to 16 mm</t>
  </si>
  <si>
    <t>Hillis-Colinvaux 1980 - page 151-152</t>
  </si>
  <si>
    <t>Hillis-Colinvaux 1980 - page 132-133</t>
  </si>
  <si>
    <t>Hillis-Colinvaux 1980 - page 112-113</t>
  </si>
  <si>
    <t>Loosely branched (in a plane), with small segments (2-4 mm)</t>
  </si>
  <si>
    <t>Loosely organised with very large segments to ~40 mm</t>
  </si>
  <si>
    <t>Caribbean/Atlantic</t>
  </si>
  <si>
    <t>Hillis-Colinvaux 1980 - page 144-145</t>
  </si>
  <si>
    <t>Flaccid, straggling but very long branches, segments to 15 mm</t>
  </si>
  <si>
    <t>Newer species</t>
  </si>
  <si>
    <t xml:space="preserve">Compact, open branches, segments to ~15 mm ? </t>
  </si>
  <si>
    <t xml:space="preserve">Pacific </t>
  </si>
  <si>
    <t>No details - see Noble, J.M. &amp; Kraft, G.T. (2007)</t>
  </si>
  <si>
    <t>No details - see Ballantine, D.L. (1982).</t>
  </si>
  <si>
    <t>Hillis-Colinvaux 1980 - page 93-94</t>
  </si>
  <si>
    <t xml:space="preserve">Erect, compact, branching from near base, segments to ~15 mm </t>
  </si>
  <si>
    <t>Hawaii</t>
  </si>
  <si>
    <t>Hillis-Colinvaux 1980 - page 147-148</t>
  </si>
  <si>
    <t xml:space="preserve">Short, fragile, straggling plants, segments to 5 mm </t>
  </si>
  <si>
    <t xml:space="preserve">Atlantic </t>
  </si>
  <si>
    <t>Hillis-Colinvaux 1980 - page 129-130</t>
  </si>
  <si>
    <t>Tall, erect plants, segments to 20 mm</t>
  </si>
  <si>
    <t>Hillis-Colinvaux 1980 - page 108-109</t>
  </si>
  <si>
    <t>Erect flat or bushy with large segments (to ~40 mm)</t>
  </si>
  <si>
    <t>Hillis-Colinvaux 1980 - page 134-135</t>
  </si>
  <si>
    <t>Hillis-Colinvaux 1980 - page 153-154</t>
  </si>
  <si>
    <t xml:space="preserve">Form flaccid clumps to 12 cm tall, segments to 9 mm </t>
  </si>
  <si>
    <t>Hillis-Colinvaux 1980 - page 149-150</t>
  </si>
  <si>
    <t xml:space="preserve">Compact, spreading, dense branches, segments to ~9 mm </t>
  </si>
  <si>
    <t>Halimeda species and published metrics</t>
  </si>
  <si>
    <t xml:space="preserve">Source/notes </t>
  </si>
  <si>
    <t>Source/notes</t>
  </si>
  <si>
    <t xml:space="preserve">Possible substitutes for rates </t>
  </si>
  <si>
    <t>Species 1</t>
  </si>
  <si>
    <t>Species 2</t>
  </si>
  <si>
    <t>Species 3</t>
  </si>
  <si>
    <t>Species 4</t>
  </si>
  <si>
    <t>Species 5</t>
  </si>
  <si>
    <t>Species 6</t>
  </si>
  <si>
    <t>Species 7</t>
  </si>
  <si>
    <t>Species 8</t>
  </si>
  <si>
    <t>Production rates per species</t>
  </si>
  <si>
    <t>TOTAL</t>
  </si>
  <si>
    <t>2. Mean production per species</t>
  </si>
  <si>
    <t>COPY IN RELEVANT PROPORTIONAL BREAKDOWN DATA FROM "HALIMEDA METRICS" SHEET</t>
  </si>
  <si>
    <t>Post-mortem grain size fraction contributions (PROPORTIONS NOT RELATIVE %)</t>
  </si>
  <si>
    <t>Hillis-Colinvaux 1980 - page 113-114</t>
  </si>
  <si>
    <t xml:space="preserve">Erect, bushy, open branching (to ~9 cm tall), segments to ~5 mm </t>
  </si>
  <si>
    <t>Hillis-Colinvaux 1980 - page 98-99</t>
  </si>
  <si>
    <t>Compact, robust to 16 cm tall, cylindrical segments to ~ 8mm</t>
  </si>
  <si>
    <t xml:space="preserve">No details </t>
  </si>
  <si>
    <t>Hillis-Colinvaux 1980 - page 110-111</t>
  </si>
  <si>
    <t>Compact or sprawling with both erect and lateral growth.</t>
  </si>
  <si>
    <t>Red Sea</t>
  </si>
  <si>
    <t>Indo-Pacific/Red Sea</t>
  </si>
  <si>
    <t>No details</t>
  </si>
  <si>
    <t>Dwarf species</t>
  </si>
  <si>
    <t>Verbruggen, H., Littler, D.S., &amp; Littler, M.M. (2007).</t>
  </si>
  <si>
    <t xml:space="preserve">Compact, erect to 8cm, flat (plane) thallus, segments to 4 mm </t>
  </si>
  <si>
    <t>Species not recognised in Algaebase, or waiting verification</t>
  </si>
  <si>
    <t>Kojima, R., Hanyuda, T. &amp; Kawai, H. (2015).</t>
  </si>
  <si>
    <t>Japan</t>
  </si>
  <si>
    <t>Atlantic/Caribbean</t>
  </si>
  <si>
    <t xml:space="preserve">Hillis-Colinvaux 1980 - page 127-128 </t>
  </si>
  <si>
    <t>Cushion-like clumps, or spreading, segments to 20 mm</t>
  </si>
  <si>
    <t>Hillis-Colinvaux 1980 - page 103-104</t>
  </si>
  <si>
    <t xml:space="preserve">Erect, compact or cushion-like clumps to 12 cm tall, segments to 15 mm </t>
  </si>
  <si>
    <t>Hillis-Colinvaux 1980 - page 101-102</t>
  </si>
  <si>
    <t>Erect, compact, thick-set to 10cm tall, segments to 11 mm</t>
  </si>
  <si>
    <t>Hillis-Colinvaux 1980 - page 139-140</t>
  </si>
  <si>
    <t>Erect and compact to 15 cm, segments to 20 mm</t>
  </si>
  <si>
    <t>Hillis-Colinvaux 1980 - page 122-123</t>
  </si>
  <si>
    <t>Spreading or compact clumps to 15 cm tall, segments to 20 mm</t>
  </si>
  <si>
    <t>Dong, M.L. &amp; Tseng, C.K. (1980)</t>
  </si>
  <si>
    <t>See H. cylindracea</t>
  </si>
  <si>
    <t>See H. distorta</t>
  </si>
  <si>
    <t>New Caledonia (shallow lagoon) Garrigue (1991) Oceanologica Acta   14: 581-588.</t>
  </si>
  <si>
    <t>Antigua (reef/lagoon sites) - Multer (1988) Coral Reefs 6: 179-186</t>
  </si>
  <si>
    <t>San Salvador (lagoon) - Freile (2004) 11th Symp Geology of Bahamas 95-106.</t>
  </si>
  <si>
    <t>San Salvador (lagoon) - Freile (2012) 15th Symp Geology of Bahamas 61-70.</t>
  </si>
  <si>
    <t>Bermuda (lagoon) - Wefer (1980) Nature 285: 323-324</t>
  </si>
  <si>
    <t xml:space="preserve">Maldives (shallow reef/reef flat) - Perry et al. (2016) Sed Geol 346: 17-24. </t>
  </si>
  <si>
    <t xml:space="preserve">St. Croix (lagoon) - Multer and Clavijo (2004) </t>
  </si>
  <si>
    <t>Jamaica (reef/lagoon) Hillis-Colinvaux (1980) Adv. Marine Biol 17: 1-327</t>
  </si>
  <si>
    <t>San Salvador (lagoon) - Freile (2012) 11th Symp Geology of Bahamas 61-70.</t>
  </si>
  <si>
    <t>Panama (lagoon) Freile &amp; Hillis (1997) Proc 8th Int. Coral Reef Symp. 1: 767-772</t>
  </si>
  <si>
    <t>Florida Keys (back-reef) - Vroom et al. (2003) Hydrobiologia 501: 149-166</t>
  </si>
  <si>
    <t>Florida Keys (deep slope) - Vroom et al. (2003) Hydrobiologia 501: 149-166</t>
  </si>
  <si>
    <t>y = 1.6158x</t>
  </si>
  <si>
    <t>Plant volume (x): segment (y) relationship</t>
  </si>
  <si>
    <t>y = 22.13x</t>
  </si>
  <si>
    <t>y = 9.3091x</t>
  </si>
  <si>
    <t xml:space="preserve">GBR, Lizard Isld (shallow reef/lagoon) - Perry et al. (2016) Sed Geol 346: 17-24. </t>
  </si>
  <si>
    <t>METRICS AND RATES FOR SPREADSHEET</t>
  </si>
  <si>
    <t>Jamaica (reef/lagoon) Hillis-Colinvaux (1980) Adv. Marine Biol 17: 1-328</t>
  </si>
  <si>
    <t>Site/habitat</t>
  </si>
  <si>
    <t>BIVALVES</t>
  </si>
  <si>
    <r>
      <t>Average growth rate/ind (kg CaCO</t>
    </r>
    <r>
      <rPr>
        <b/>
        <vertAlign val="subscript"/>
        <sz val="11"/>
        <color theme="1"/>
        <rFont val="Arial Narrow"/>
        <family val="2"/>
      </rPr>
      <t>3</t>
    </r>
    <r>
      <rPr>
        <b/>
        <sz val="11"/>
        <color theme="1"/>
        <rFont val="Arial Narrow"/>
        <family val="2"/>
      </rPr>
      <t xml:space="preserve"> yr</t>
    </r>
    <r>
      <rPr>
        <b/>
        <vertAlign val="superscript"/>
        <sz val="11"/>
        <color theme="1"/>
        <rFont val="Arial Narrow"/>
        <family val="2"/>
      </rPr>
      <t>-1</t>
    </r>
    <r>
      <rPr>
        <b/>
        <sz val="11"/>
        <color theme="1"/>
        <rFont val="Arial Narrow"/>
        <family val="2"/>
      </rPr>
      <t>)</t>
    </r>
  </si>
  <si>
    <t>Standing crop (bivalves/sq m)</t>
  </si>
  <si>
    <t>Bivalves</t>
  </si>
  <si>
    <t>Gastropods</t>
  </si>
  <si>
    <t>Benthic foraminifera</t>
  </si>
  <si>
    <t>Seagrass epiphytes</t>
  </si>
  <si>
    <t>GASTROPODS</t>
  </si>
  <si>
    <r>
      <t>Laevicardium mortoni</t>
    </r>
    <r>
      <rPr>
        <sz val="11"/>
        <color theme="1"/>
        <rFont val="Arial Narrow"/>
        <family val="2"/>
      </rPr>
      <t xml:space="preserve"> </t>
    </r>
  </si>
  <si>
    <r>
      <t>Chione cancellata</t>
    </r>
    <r>
      <rPr>
        <sz val="11"/>
        <color theme="1"/>
        <rFont val="Arial Narrow"/>
        <family val="2"/>
      </rPr>
      <t xml:space="preserve"> </t>
    </r>
  </si>
  <si>
    <r>
      <t>Codakia orbiculata</t>
    </r>
    <r>
      <rPr>
        <sz val="11"/>
        <color theme="1"/>
        <rFont val="Arial Narrow"/>
        <family val="2"/>
      </rPr>
      <t xml:space="preserve"> </t>
    </r>
  </si>
  <si>
    <t>Bulla sp</t>
  </si>
  <si>
    <r>
      <t>Modulus modulus</t>
    </r>
    <r>
      <rPr>
        <sz val="11"/>
        <color theme="1"/>
        <rFont val="Arial Narrow"/>
        <family val="2"/>
      </rPr>
      <t xml:space="preserve"> </t>
    </r>
  </si>
  <si>
    <r>
      <t>Turbo castaneus</t>
    </r>
    <r>
      <rPr>
        <sz val="11"/>
        <color theme="1"/>
        <rFont val="Arial Narrow"/>
        <family val="2"/>
      </rPr>
      <t xml:space="preserve"> </t>
    </r>
  </si>
  <si>
    <t>An alternative would be to use genera specific rates (where available - see below)</t>
  </si>
  <si>
    <t>Seagrass species and published metrics</t>
  </si>
  <si>
    <t>PRODUCTION RATE/BLADE</t>
  </si>
  <si>
    <t>Amphibolis antarctica</t>
  </si>
  <si>
    <t xml:space="preserve">Australia, Rottnest Island </t>
  </si>
  <si>
    <t>Open coastal setting</t>
  </si>
  <si>
    <t>Walker &amp; Woelkerling (1988) Mar. Ecol. Prog. Ser 43: 71-77</t>
  </si>
  <si>
    <t>Cymodocea rotunda</t>
  </si>
  <si>
    <t xml:space="preserve">Philippines, Silaqui </t>
  </si>
  <si>
    <t>Clear water lagoon</t>
  </si>
  <si>
    <t>Gacia et al. (2003) Estuarine, Coastal, Shelf Sci 56: 909-919</t>
  </si>
  <si>
    <t>Philippines, Pislatan</t>
  </si>
  <si>
    <t>Semi-turbid lagoon</t>
  </si>
  <si>
    <t>Philippines, Santa Barbara</t>
  </si>
  <si>
    <t>Turbid lagoon</t>
  </si>
  <si>
    <t>Cymodocea serrulata</t>
  </si>
  <si>
    <t>Philippines, Silaqui</t>
  </si>
  <si>
    <t>Philippines, Buenavista</t>
  </si>
  <si>
    <t>High energy + disturbed</t>
  </si>
  <si>
    <t>Enhalus acoroides</t>
  </si>
  <si>
    <t>High energy</t>
  </si>
  <si>
    <t>Philippines, Umalagan</t>
  </si>
  <si>
    <t>high turbidity</t>
  </si>
  <si>
    <t xml:space="preserve">Vietnam, Dam Gia Bay </t>
  </si>
  <si>
    <t>Very low sediment influence</t>
  </si>
  <si>
    <t>Vietnam, My Giang I</t>
  </si>
  <si>
    <t>Recent heavy siltation</t>
  </si>
  <si>
    <t>Vietnam, My Giang II</t>
  </si>
  <si>
    <t>Halodule uninevis</t>
  </si>
  <si>
    <t xml:space="preserve">Philippines, Buenavista </t>
  </si>
  <si>
    <t>Thalassia hemprichii</t>
  </si>
  <si>
    <t xml:space="preserve">Mozambique, Inhaca Island </t>
  </si>
  <si>
    <t>Open bay with strong tidal currents</t>
  </si>
  <si>
    <t>Perry &amp; Beavington-Penney (2005) Sed. Geol. 174: 161-176</t>
  </si>
  <si>
    <t xml:space="preserve">Vietnam, Bay Tien, </t>
  </si>
  <si>
    <t>Disturbed, high boat traffic</t>
  </si>
  <si>
    <t>Thalassia testudinum</t>
  </si>
  <si>
    <t>USA, Card Sound, Florida Bay</t>
  </si>
  <si>
    <t>Semi-restricted embayment</t>
  </si>
  <si>
    <t>Nelsen &amp; Ginsburg (1986) J. Sed. Pet 56: 622-628</t>
  </si>
  <si>
    <t>USA, Florida Bay</t>
  </si>
  <si>
    <t>Frankovitch &amp; Zieman (1994) Bulletin of Marine Sci 54: 679-695</t>
  </si>
  <si>
    <t>Thalassodendron ciliatum</t>
  </si>
  <si>
    <t>Perry &amp; Beavington-Penney (2005) Sed. Geol. 174: 161-177</t>
  </si>
  <si>
    <t>Location</t>
  </si>
  <si>
    <t>Setting</t>
  </si>
  <si>
    <r>
      <t>Epiphyte carbonate per blade (g CaCO</t>
    </r>
    <r>
      <rPr>
        <b/>
        <vertAlign val="subscript"/>
        <sz val="11"/>
        <color theme="1"/>
        <rFont val="Arial Narrow"/>
        <family val="2"/>
      </rPr>
      <t>3</t>
    </r>
    <r>
      <rPr>
        <b/>
        <sz val="11"/>
        <color theme="1"/>
        <rFont val="Arial Narrow"/>
        <family val="2"/>
      </rPr>
      <t>)</t>
    </r>
  </si>
  <si>
    <t>TURNOVER RATES</t>
  </si>
  <si>
    <t xml:space="preserve">Papua New Guinea, Bootless Bay, </t>
  </si>
  <si>
    <t>Open coastal embayment</t>
  </si>
  <si>
    <t>Heijs (1984) Aquatic Botany 20: 195-218</t>
  </si>
  <si>
    <t xml:space="preserve">Barbados, Bath </t>
  </si>
  <si>
    <t>Open coast</t>
  </si>
  <si>
    <t>Patriquin (1972) J. Sed. Pet 42: 687-689</t>
  </si>
  <si>
    <t>Bandeira (2002) Aquatic Botany 72: 13-24</t>
  </si>
  <si>
    <r>
      <t>blades / m</t>
    </r>
    <r>
      <rPr>
        <b/>
        <vertAlign val="superscript"/>
        <sz val="11"/>
        <color theme="1"/>
        <rFont val="Arial Narrow"/>
        <family val="2"/>
      </rPr>
      <t>2</t>
    </r>
  </si>
  <si>
    <t xml:space="preserve">Species </t>
  </si>
  <si>
    <t>Transect #</t>
  </si>
  <si>
    <t>Eleuthera (lagoon) - Perry et al. (collected Nov 2016) - unpub data</t>
  </si>
  <si>
    <t>Bahamas, Cape Eleuthera</t>
  </si>
  <si>
    <t>Semi-restricted shelf - sparse density grass</t>
  </si>
  <si>
    <t>Semi-restricted shelf - medium density grass</t>
  </si>
  <si>
    <t>Semi-restricted shelf - high density grass</t>
  </si>
  <si>
    <t>Perry (unpublished data)</t>
  </si>
  <si>
    <t>Eleuthera (lagoon) - Perry et al. (collected Jun 2017) - unpub data</t>
  </si>
  <si>
    <t>y = 9.8355x</t>
  </si>
  <si>
    <t>Sponge species where known</t>
  </si>
  <si>
    <t xml:space="preserve">Indo-Pacific </t>
  </si>
  <si>
    <t>Mean of published rate/unit area</t>
  </si>
  <si>
    <t>C. caribbaea</t>
  </si>
  <si>
    <t>C. tenuis</t>
  </si>
  <si>
    <t>C. varians</t>
  </si>
  <si>
    <t>C. delitrix</t>
  </si>
  <si>
    <t>C. amplicavata</t>
  </si>
  <si>
    <t>S. flavolivescens</t>
  </si>
  <si>
    <t>Siphonodictyon spp.</t>
  </si>
  <si>
    <r>
      <t>2. Resultant sediment generation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</si>
  <si>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Transect area (m</t>
    </r>
    <r>
      <rPr>
        <b/>
        <vertAlign val="superscript"/>
        <sz val="11"/>
        <color theme="1"/>
        <rFont val="Arial Narrow"/>
        <family val="2"/>
      </rPr>
      <t>2</t>
    </r>
    <r>
      <rPr>
        <b/>
        <sz val="11"/>
        <color theme="1"/>
        <rFont val="Arial Narrow"/>
        <family val="2"/>
      </rPr>
      <t>)</t>
    </r>
  </si>
  <si>
    <t>y = 6.1029x</t>
  </si>
  <si>
    <t>y = 1.5005x</t>
  </si>
  <si>
    <t>Lizard Island (Perry &amp; Salter, unpublished data)</t>
  </si>
  <si>
    <t>y = 13.277x</t>
  </si>
  <si>
    <t>Eleuthera (lagoon) - Perry et al. 2019. Frontier in Mar Sci.</t>
  </si>
  <si>
    <t>MEAN</t>
  </si>
  <si>
    <t>Transect number</t>
  </si>
  <si>
    <t>Echinostrephus molaris</t>
  </si>
  <si>
    <t>Mean of above</t>
  </si>
  <si>
    <t>Q1</t>
  </si>
  <si>
    <t>Q2</t>
  </si>
  <si>
    <t>Q3</t>
  </si>
  <si>
    <t>Q4</t>
  </si>
  <si>
    <t>Q5</t>
  </si>
  <si>
    <t>Q6</t>
  </si>
  <si>
    <t>Q7</t>
  </si>
  <si>
    <t>Q8</t>
  </si>
  <si>
    <t>Q9</t>
  </si>
  <si>
    <t>Q10</t>
  </si>
  <si>
    <t>Mean</t>
  </si>
  <si>
    <t>Standing crop (average number gastropods/quadrat)</t>
  </si>
  <si>
    <t>Standing crop (gastropods/sq m)</t>
  </si>
  <si>
    <t>AVERAGE</t>
  </si>
  <si>
    <t>Thalassia epiphytes</t>
  </si>
  <si>
    <t>Kenya and Zanzibar Island</t>
  </si>
  <si>
    <t>Eastern Indonesia</t>
  </si>
  <si>
    <t>Torres Strait</t>
  </si>
  <si>
    <t>Papua New Guinea</t>
  </si>
  <si>
    <t>An average value based on data from Palau and the Indo-West Pacific</t>
  </si>
  <si>
    <t>~14</t>
  </si>
  <si>
    <t>Orman Reef, NE Australia</t>
  </si>
  <si>
    <t>~25</t>
  </si>
  <si>
    <t>Spermonde archipelago, South Sulawesi</t>
  </si>
  <si>
    <t>Cymodocea rotundata</t>
  </si>
  <si>
    <t>Kenya</t>
  </si>
  <si>
    <t>Uku and Björk (2005) Estuarine, Coastal and Shelf Science 63 (2005) 407–420</t>
  </si>
  <si>
    <t>Rasheed et al. (2008). Cont. Shelf Research 28: 2292-2303</t>
  </si>
  <si>
    <t>Halophila spp.</t>
  </si>
  <si>
    <t>~11</t>
  </si>
  <si>
    <t>~29</t>
  </si>
  <si>
    <t>~24</t>
  </si>
  <si>
    <t xml:space="preserve">Vonk et al. (2015) Ecol. Indicators 57: 259-267 </t>
  </si>
  <si>
    <t>Kamermans et al. (1998) Netherlands Institute of Ecology report</t>
  </si>
  <si>
    <t xml:space="preserve">Johnstone (1984) CSIRO report </t>
  </si>
  <si>
    <t>Brouns (1985) STRUCTURAL AND FUNCTIONAL ASPECTS
OF SEAGRASS COMMUNITIES
AND ASSOCIATED ALGAE
FROM THE TROPICAL WEST-PACIFIC</t>
  </si>
  <si>
    <t>Syringodium isoetifolium</t>
  </si>
  <si>
    <t>Global synthesis</t>
  </si>
  <si>
    <t xml:space="preserve">Duarte 1991 Marine Ecol. Prog Series 77: 289-300 </t>
  </si>
  <si>
    <t>Halophila ovaris</t>
  </si>
  <si>
    <t>Chagos (Perry unpub data)</t>
  </si>
  <si>
    <t>Chagos -Perry (unpublished data)</t>
  </si>
  <si>
    <t>i.e, proportion that is dead in-situ coral and rubble</t>
  </si>
  <si>
    <t>Live coral</t>
  </si>
  <si>
    <t>Dead coral w/ CCA</t>
  </si>
  <si>
    <t>Dead coral w/turf</t>
  </si>
  <si>
    <t>Rubble</t>
  </si>
  <si>
    <t>Sand</t>
  </si>
  <si>
    <t>Total</t>
  </si>
  <si>
    <t>Proportional cover</t>
  </si>
  <si>
    <t xml:space="preserve">Width of quadrat (cm) </t>
  </si>
  <si>
    <t>Profile measure 1 (cm)</t>
  </si>
  <si>
    <t>Profile measure 2 (cm)</t>
  </si>
  <si>
    <t>Profile measure 3 (cm)</t>
  </si>
  <si>
    <t>Rugosity 1</t>
  </si>
  <si>
    <t>Rugosity 2</t>
  </si>
  <si>
    <t>Rugosity 3</t>
  </si>
  <si>
    <t>50 x 50 cm</t>
  </si>
  <si>
    <t>Relationship (just enter numeric relationship value)</t>
  </si>
  <si>
    <t>COPY IN RELEVANT PROPORTIONAL BREAKDOWN DATA FROM "PENICILLUS METRICS" SHEET</t>
  </si>
  <si>
    <t>Head radius (mm)</t>
  </si>
  <si>
    <t>Average head diam (mm)</t>
  </si>
  <si>
    <t>Radius stem (mm)</t>
  </si>
  <si>
    <t>Penicillus</t>
  </si>
  <si>
    <t>Volume of plant stem &amp; head</t>
  </si>
  <si>
    <t>STEM</t>
  </si>
  <si>
    <t>Penicillus dumetosus</t>
  </si>
  <si>
    <t>Penicillus capitatus</t>
  </si>
  <si>
    <t>Penicillus species and published metrics</t>
  </si>
  <si>
    <t>Penicillus arbuscula</t>
  </si>
  <si>
    <t>Penicillus clavatus</t>
  </si>
  <si>
    <t>Penicillus comosus</t>
  </si>
  <si>
    <t>Penicillus elongatus</t>
  </si>
  <si>
    <t>Penicillus lamourouxii</t>
  </si>
  <si>
    <t>Penicillus longiarticulatus</t>
  </si>
  <si>
    <t>Penicillus manaarensis</t>
  </si>
  <si>
    <t>Penicillus nodulosus</t>
  </si>
  <si>
    <t>Penicillus pyramidalis </t>
  </si>
  <si>
    <t>Penicillus pyriformis</t>
  </si>
  <si>
    <t>Penicillus sibogae</t>
  </si>
  <si>
    <t>Penicillus eriophorus</t>
  </si>
  <si>
    <t>Penicillus granulosus</t>
  </si>
  <si>
    <t>Penicillus mediterraneus</t>
  </si>
  <si>
    <t>4 (Life span 51.2 days)  NB. 7 month growing season only</t>
  </si>
  <si>
    <t>Bahamas - Neumann &amp; Land (1975) J. Sed. Petrology 45: 763-786</t>
  </si>
  <si>
    <t>Florida (lagoon) - Bach (1979) Bull. Marine Science 29: 191-201</t>
  </si>
  <si>
    <t>9.5 (life span ~40 days)</t>
  </si>
  <si>
    <t xml:space="preserve">Florida (inner reef) - Stockman et al. (1967) J. Sedimentary Petrology 37: 633-648 </t>
  </si>
  <si>
    <t>6.0 (life span 60 days)</t>
  </si>
  <si>
    <t xml:space="preserve">Florida (lagoon) - Stockman et al. (1967) J. Sedimentary Petrology 37: 633-648 </t>
  </si>
  <si>
    <t>9 (based on data from literature)</t>
  </si>
  <si>
    <t>Bahamas (lagoon) - Neumann &amp; Land (1975) J. Sed. Petrology 45: 763-786</t>
  </si>
  <si>
    <t>y = 0.0673x</t>
  </si>
  <si>
    <t>y = 0.0893x</t>
  </si>
  <si>
    <t>Udotea</t>
  </si>
  <si>
    <t>Growth form</t>
  </si>
  <si>
    <t>Udotea cyathiformis</t>
  </si>
  <si>
    <t>Vase-shaped</t>
  </si>
  <si>
    <t>Udotea flabellum</t>
  </si>
  <si>
    <t>Fan-shaped</t>
  </si>
  <si>
    <r>
      <t>Volume of plant stem &amp; head (</t>
    </r>
    <r>
      <rPr>
        <b/>
        <sz val="11"/>
        <rFont val="Arial Narrow"/>
        <family val="2"/>
      </rPr>
      <t>vase-shaped species</t>
    </r>
    <r>
      <rPr>
        <b/>
        <sz val="11"/>
        <color theme="1"/>
        <rFont val="Arial Narrow"/>
        <family val="2"/>
      </rPr>
      <t>)</t>
    </r>
  </si>
  <si>
    <t>PRODUCTION/PLANT (Vase-shaped)</t>
  </si>
  <si>
    <t>PRODUCTION/PLANT (Fan-shaped)</t>
  </si>
  <si>
    <t>TOTAL Production</t>
  </si>
  <si>
    <t>COPY IN RELEVANT PROPORTIONAL BREAKDOWN DATA FROM "UDOTEA METRICS" SHEET</t>
  </si>
  <si>
    <t>Udotea species and published metrics</t>
  </si>
  <si>
    <t>Udotea abbottiorum</t>
  </si>
  <si>
    <t xml:space="preserve">Littler, D.S. &amp; Littler, M.M. (1990). </t>
  </si>
  <si>
    <t>Udotea caribaea</t>
  </si>
  <si>
    <t>Udotea conglutinata</t>
  </si>
  <si>
    <t>Udotea dixonii</t>
  </si>
  <si>
    <t>Multiple fans</t>
  </si>
  <si>
    <t>Udotea dotyi</t>
  </si>
  <si>
    <t xml:space="preserve">Udotea explanata </t>
  </si>
  <si>
    <t>Gepp &amp; E.S.Gepp (1911)</t>
  </si>
  <si>
    <t xml:space="preserve">Udotea fibrosa </t>
  </si>
  <si>
    <t>Lobed fan-shaped</t>
  </si>
  <si>
    <t xml:space="preserve">Udotea flabellata </t>
  </si>
  <si>
    <t xml:space="preserve">Udotea fragilifolia </t>
  </si>
  <si>
    <t>SE Asia</t>
  </si>
  <si>
    <t>?</t>
  </si>
  <si>
    <t>Tseng, C.K. &amp; Dong, M.L. (1975)</t>
  </si>
  <si>
    <t>Udotea geppiorum</t>
  </si>
  <si>
    <t>Yamada, Y. (1930)</t>
  </si>
  <si>
    <t xml:space="preserve">Udotea glaucescens </t>
  </si>
  <si>
    <t>Agardh, J.G. (1887)</t>
  </si>
  <si>
    <t>Agardh, J.G. (1887). Till algernes systematik. Nya bidrag. (Femte afdelningen.). Acta Universitatis Lundensis 23(2): 1-174</t>
  </si>
  <si>
    <t xml:space="preserve">Udotea goreaui </t>
  </si>
  <si>
    <t xml:space="preserve">Udotea halimeda </t>
  </si>
  <si>
    <t>Australia/NZ</t>
  </si>
  <si>
    <t>Kützing, F.T. (1849)</t>
  </si>
  <si>
    <t>Kützing, F.T. (1849). Species algarum. pp. [i]-vi, [1]-922. Lipsiae [Leipzig]: F.A. Brockhaus</t>
  </si>
  <si>
    <t xml:space="preserve">Udotea indica </t>
  </si>
  <si>
    <t>Thin, branched blades</t>
  </si>
  <si>
    <t xml:space="preserve">Udotea infundibulum </t>
  </si>
  <si>
    <t xml:space="preserve">Udotea kuetzingii </t>
  </si>
  <si>
    <t>Arabian Sea</t>
  </si>
  <si>
    <t>De Toni 1889</t>
  </si>
  <si>
    <t xml:space="preserve">Udotea lacinulata </t>
  </si>
  <si>
    <t>No info</t>
  </si>
  <si>
    <t xml:space="preserve">Udotea looensis </t>
  </si>
  <si>
    <t xml:space="preserve">Udotea luna </t>
  </si>
  <si>
    <t xml:space="preserve">Udotea norrisii </t>
  </si>
  <si>
    <t xml:space="preserve">Udotea occidentalis </t>
  </si>
  <si>
    <t>Clumped fans</t>
  </si>
  <si>
    <t xml:space="preserve">Udotea orientalis </t>
  </si>
  <si>
    <t>Gepp, A. &amp; Gepp, E.S. (1911)</t>
  </si>
  <si>
    <t>Gepp, A. &amp; Gepp, E.S. (1911). The Codiaceae of the Siboga Expedition including a monograph of Flabellarieae and Udoteae Siboga-Expeditie Monographie LXII. pp. 1-150, 22 pls. Leiden: E.J. Brill.</t>
  </si>
  <si>
    <t xml:space="preserve">Udotea palmetta </t>
  </si>
  <si>
    <t>Decaisne, J. (1842)</t>
  </si>
  <si>
    <t>Decaisne, J. (1842). Mémoire sur les corallines ou polypiers calcifères [la seconde partie du "Essais sur une classification des algues et des polypiers calcifères de Lamourous"]. Annales des Sciences Naturelles, Botanique, Seconde Série 18: 96-128</t>
  </si>
  <si>
    <t xml:space="preserve">Udotea papillosa </t>
  </si>
  <si>
    <t xml:space="preserve">Udotea polychotomis </t>
  </si>
  <si>
    <t>Cordero, P.A., Jr. (1975)</t>
  </si>
  <si>
    <t xml:space="preserve">Udotea reniformis </t>
  </si>
  <si>
    <t>Udotea spinulosa</t>
  </si>
  <si>
    <t xml:space="preserve">Udotea sublittoralis </t>
  </si>
  <si>
    <t xml:space="preserve">Udotea tenax </t>
  </si>
  <si>
    <t xml:space="preserve">Udotea tenuifolia </t>
  </si>
  <si>
    <t xml:space="preserve">Udotea unistratea </t>
  </si>
  <si>
    <t xml:space="preserve">Udotea velutina </t>
  </si>
  <si>
    <t xml:space="preserve">Udotea verticillosa </t>
  </si>
  <si>
    <t>Gepp, A. &amp; Gepp, E.S. (1909)</t>
  </si>
  <si>
    <t>Gepp, A. &amp; Gepp, E.S. (1909). A new siphonaceous alga. Journal of Botany, British and Foreign 47: 268-269</t>
  </si>
  <si>
    <t xml:space="preserve">Udotea wilsonii </t>
  </si>
  <si>
    <t>Complex, multiple fans</t>
  </si>
  <si>
    <t xml:space="preserve">Udotea xishaensis </t>
  </si>
  <si>
    <t xml:space="preserve">Udotea yamadae </t>
  </si>
  <si>
    <t>Tanaka, T. &amp; Itono, H. (1977)</t>
  </si>
  <si>
    <t>Udotea ciliata</t>
  </si>
  <si>
    <t xml:space="preserve">Udotea flabelliformis </t>
  </si>
  <si>
    <t xml:space="preserve">Udotea fontanesii </t>
  </si>
  <si>
    <t xml:space="preserve">Udotea lacerata </t>
  </si>
  <si>
    <t xml:space="preserve">Udotea suborbiculata </t>
  </si>
  <si>
    <t xml:space="preserve">Udotea tomentosa </t>
  </si>
  <si>
    <t>y = 0.0335x</t>
  </si>
  <si>
    <t>Florida (lagoon) Bach (1979) Bull. Mar Sci 29: 191-201</t>
  </si>
  <si>
    <t>9.5 - inferred as same family as Pencillus</t>
  </si>
  <si>
    <t xml:space="preserve">Florida (reef tract) Stockman et al. (1967) J. Sed Petrol 37: 633-648 </t>
  </si>
  <si>
    <t>6.0 - inferred as same family as Pencillus</t>
  </si>
  <si>
    <t>Florida (lagoon) Stockman et al. (1967) J. Sed Petrol 37: 633-649</t>
  </si>
  <si>
    <t>y = 0.262x</t>
  </si>
  <si>
    <r>
      <t>Average carbonate production rate/ind (kg CaCO</t>
    </r>
    <r>
      <rPr>
        <b/>
        <vertAlign val="subscript"/>
        <sz val="11"/>
        <color theme="1"/>
        <rFont val="Arial Narrow"/>
        <family val="2"/>
      </rPr>
      <t>3</t>
    </r>
    <r>
      <rPr>
        <b/>
        <sz val="11"/>
        <color theme="1"/>
        <rFont val="Arial Narrow"/>
        <family val="2"/>
      </rPr>
      <t xml:space="preserve"> yr</t>
    </r>
    <r>
      <rPr>
        <b/>
        <vertAlign val="superscript"/>
        <sz val="11"/>
        <color theme="1"/>
        <rFont val="Arial Narrow"/>
        <family val="2"/>
      </rPr>
      <t>-1</t>
    </r>
    <r>
      <rPr>
        <b/>
        <sz val="11"/>
        <color theme="1"/>
        <rFont val="Arial Narrow"/>
        <family val="2"/>
      </rPr>
      <t>)</t>
    </r>
  </si>
  <si>
    <t>* Productivity conversion factors (from Langer et al. 1997)</t>
  </si>
  <si>
    <t>Cerithium muscarum</t>
  </si>
  <si>
    <t>Ceritheum eburnium</t>
  </si>
  <si>
    <t>Quadrat level rugosity values</t>
  </si>
  <si>
    <t>Proportion substrate available (0 to 1.0)</t>
  </si>
  <si>
    <t>Quadrat level sediment generation rate</t>
  </si>
  <si>
    <t xml:space="preserve">NB. These are Caribbean species used at present to derive a mean grain-size contribution range  </t>
  </si>
  <si>
    <t>Noble JM (1986)</t>
  </si>
  <si>
    <t xml:space="preserve">Urchins </t>
  </si>
  <si>
    <t>Quadrat 1</t>
  </si>
  <si>
    <t>Quadrat 2</t>
  </si>
  <si>
    <t>Quadrat 3</t>
  </si>
  <si>
    <t>Quadrat 4</t>
  </si>
  <si>
    <t>Quadrat 5</t>
  </si>
  <si>
    <t>Quadrat 6</t>
  </si>
  <si>
    <t>Quadrat 7</t>
  </si>
  <si>
    <t>Quadrat 8</t>
  </si>
  <si>
    <t>Quadrat 9</t>
  </si>
  <si>
    <t>Quadrat 10</t>
  </si>
  <si>
    <t xml:space="preserve">Size fraction classes not analysed </t>
  </si>
  <si>
    <t xml:space="preserve">Weight (g) of sieved size class fraction </t>
  </si>
  <si>
    <t>No data</t>
  </si>
  <si>
    <t>Mean % contribution of foraminifera to sediment</t>
  </si>
  <si>
    <r>
      <t>Transect level mean sediment production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xml:space="preserve">) data for each sediment producer group - </t>
    </r>
    <r>
      <rPr>
        <b/>
        <sz val="11"/>
        <color rgb="FFFF0000"/>
        <rFont val="Arial Narrow"/>
        <family val="2"/>
      </rPr>
      <t>to copy to relevant transect line (T1, T2 etc)  in site level master summary sheet</t>
    </r>
  </si>
  <si>
    <r>
      <t xml:space="preserve">Transect level mean benthic cover and rugosity data - </t>
    </r>
    <r>
      <rPr>
        <b/>
        <sz val="11"/>
        <color rgb="FFFF0000"/>
        <rFont val="Arial Narrow"/>
        <family val="2"/>
      </rPr>
      <t>to copy to relevant transect line (T1, T2 etc) in site level master summary sheet</t>
    </r>
  </si>
  <si>
    <t xml:space="preserve">Site notes: </t>
  </si>
  <si>
    <t xml:space="preserve">Notes on source </t>
  </si>
  <si>
    <t>Notes on source</t>
  </si>
  <si>
    <t>Echinometra mathaei: 10-20 mm test</t>
  </si>
  <si>
    <t>Echinometra mathaei: 20-30 mm test</t>
  </si>
  <si>
    <t>Echinometra mathaei: &gt;30 mm test</t>
  </si>
  <si>
    <r>
      <t>Mean production rate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</si>
  <si>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 xml:space="preserve">5.4  (Life span 68 ± 28 days) </t>
  </si>
  <si>
    <t xml:space="preserve">4.2  (Life span 87 ± 12 days) </t>
  </si>
  <si>
    <t>Number of foraminifera counted in sieved size class fraction sample</t>
  </si>
  <si>
    <t>Cliona aprica</t>
  </si>
  <si>
    <r>
      <t>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</si>
  <si>
    <t xml:space="preserve">&gt;4 mm </t>
  </si>
  <si>
    <t>Macroalgae</t>
  </si>
  <si>
    <t>Seagrass</t>
  </si>
  <si>
    <t>Other</t>
  </si>
  <si>
    <r>
      <t>Quadrat size (m</t>
    </r>
    <r>
      <rPr>
        <b/>
        <vertAlign val="superscript"/>
        <sz val="11"/>
        <color theme="1"/>
        <rFont val="Arial Narrow"/>
        <family val="2"/>
      </rPr>
      <t>2</t>
    </r>
    <r>
      <rPr>
        <b/>
        <sz val="11"/>
        <color theme="1"/>
        <rFont val="Arial Narrow"/>
        <family val="2"/>
      </rPr>
      <t>)</t>
    </r>
  </si>
  <si>
    <r>
      <t>2. Measured rate of endolithic bioerosion/m</t>
    </r>
    <r>
      <rPr>
        <b/>
        <vertAlign val="superscript"/>
        <sz val="11"/>
        <color theme="1"/>
        <rFont val="Arial Narrow"/>
        <family val="2"/>
      </rPr>
      <t>2</t>
    </r>
    <r>
      <rPr>
        <b/>
        <sz val="11"/>
        <color theme="1"/>
        <rFont val="Arial Narrow"/>
        <family val="2"/>
      </rPr>
      <t xml:space="preserve"> - either derived using the ReefBudget method or from literature</t>
    </r>
  </si>
  <si>
    <t>Plant volume and carbonate metrics</t>
  </si>
  <si>
    <r>
      <t>3.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</si>
  <si>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max width a (mm)</t>
  </si>
  <si>
    <t>min width b (mm)</t>
  </si>
  <si>
    <t>height h (mm)</t>
  </si>
  <si>
    <t>width d (mm)</t>
  </si>
  <si>
    <t>width a (mm)</t>
  </si>
  <si>
    <t>width b (mm)</t>
  </si>
  <si>
    <r>
      <t>Production rate (kg CaCO</t>
    </r>
    <r>
      <rPr>
        <b/>
        <vertAlign val="subscript"/>
        <sz val="11"/>
        <color theme="1"/>
        <rFont val="Arial Narrow"/>
        <family val="2"/>
      </rPr>
      <t>3</t>
    </r>
    <r>
      <rPr>
        <b/>
        <sz val="11"/>
        <color theme="1"/>
        <rFont val="Arial Narrow"/>
        <family val="2"/>
      </rPr>
      <t xml:space="preserve"> / ind / yr) - from Bosence 1989</t>
    </r>
  </si>
  <si>
    <r>
      <t>Epibiont carbonate (g CaCO</t>
    </r>
    <r>
      <rPr>
        <b/>
        <vertAlign val="subscript"/>
        <sz val="11"/>
        <color theme="1"/>
        <rFont val="Arial Narrow"/>
        <family val="2"/>
      </rPr>
      <t>3</t>
    </r>
    <r>
      <rPr>
        <b/>
        <sz val="11"/>
        <color theme="1"/>
        <rFont val="Arial Narrow"/>
        <family val="2"/>
      </rPr>
      <t xml:space="preserve"> / blade)</t>
    </r>
  </si>
  <si>
    <t>Mexico (lagoon) van Tussenbroek &amp; van Dijk (2007) J. Phcol. 43: 69-77.</t>
  </si>
  <si>
    <t>Mexico</t>
  </si>
  <si>
    <t>Lagoon</t>
  </si>
  <si>
    <t xml:space="preserve">Enriquez-Schubert  Rodriguez et al. (2010) </t>
  </si>
  <si>
    <t xml:space="preserve">Assumed no shells in these size class fractions </t>
  </si>
  <si>
    <r>
      <t>Mean production rate (kg CaCO</t>
    </r>
    <r>
      <rPr>
        <b/>
        <vertAlign val="subscript"/>
        <sz val="11"/>
        <color theme="1"/>
        <rFont val="Arial Narrow"/>
        <family val="2"/>
      </rPr>
      <t>3</t>
    </r>
    <r>
      <rPr>
        <b/>
        <sz val="11"/>
        <color theme="1"/>
        <rFont val="Arial Narrow"/>
        <family val="2"/>
      </rPr>
      <t xml:space="preserve">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</si>
  <si>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Proportion dissolved (i.e., not expelled as sediment) is average of data for IP species in Nava &amp; Carballo (2008) and Zundelevich et al. (2007)</t>
  </si>
  <si>
    <t>Notes</t>
  </si>
  <si>
    <t xml:space="preserve">Deployment period </t>
  </si>
  <si>
    <t>Carriero-Silva &amp; McClanahan (2012) Mar. Ecol. Prog. Ser. 458: 103-122</t>
  </si>
  <si>
    <r>
      <t>Rate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xml:space="preserve">) </t>
    </r>
  </si>
  <si>
    <t>height s (mm)</t>
  </si>
  <si>
    <t>Compact to erect  with large segments (to ~25 mm)</t>
  </si>
  <si>
    <t xml:space="preserve">Note that for multi-head fan-shaped species the best approach may be to measure and add together each of the fan heads on the plant  </t>
  </si>
  <si>
    <t>Total weight (g) of sediment sample</t>
  </si>
  <si>
    <t>Proportional contribution of size class fraction to analysed sample weight</t>
  </si>
  <si>
    <t>Number of grains analysed from sieved size class fraction</t>
  </si>
  <si>
    <t>Other (OR all taxa)</t>
  </si>
  <si>
    <t>Total number of shells counted with size fraction</t>
  </si>
  <si>
    <t>Proportion of shells within size class</t>
  </si>
  <si>
    <t>Dead coral w/ turf</t>
  </si>
  <si>
    <t>Dead coral w/ macroalgae</t>
  </si>
  <si>
    <t>SUBSTRATE</t>
  </si>
  <si>
    <t>Average Indo-Pacific species from ReefBudget</t>
  </si>
  <si>
    <r>
      <t>3. Sediment generation rate per species/size class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</si>
  <si>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r>
      <t>2. Size class-specific erosion rates (g ind</t>
    </r>
    <r>
      <rPr>
        <b/>
        <vertAlign val="superscript"/>
        <sz val="11"/>
        <color theme="1"/>
        <rFont val="Arial Narrow"/>
        <family val="2"/>
      </rPr>
      <t>-1</t>
    </r>
    <r>
      <rPr>
        <b/>
        <sz val="11"/>
        <color theme="1"/>
        <rFont val="Arial Narrow"/>
        <family val="2"/>
      </rPr>
      <t xml:space="preserve"> d</t>
    </r>
    <r>
      <rPr>
        <b/>
        <vertAlign val="superscript"/>
        <sz val="11"/>
        <color theme="1"/>
        <rFont val="Arial Narrow"/>
        <family val="2"/>
      </rPr>
      <t>-1</t>
    </r>
    <r>
      <rPr>
        <b/>
        <sz val="11"/>
        <color theme="1"/>
        <rFont val="Arial Narrow"/>
        <family val="2"/>
      </rPr>
      <t>)</t>
    </r>
  </si>
  <si>
    <t>assumes all eroded framework is excreted as sediment</t>
  </si>
  <si>
    <t>Heterocentrotus spp.</t>
  </si>
  <si>
    <t>Stomopneustes variolaris</t>
  </si>
  <si>
    <t>Diadema paucispinum</t>
  </si>
  <si>
    <t>Number of quadrats</t>
  </si>
  <si>
    <t>1. Proportion of substrate available to boring sponges</t>
  </si>
  <si>
    <t>HALIMEDA</t>
  </si>
  <si>
    <t>Enter species and relevant metrics into grey boxes</t>
  </si>
  <si>
    <t>1. DATA ENTRY - Numbers of individuals/size class/transect</t>
  </si>
  <si>
    <t>Proportions of sediment grain size fractions produced</t>
  </si>
  <si>
    <r>
      <t>CaCO</t>
    </r>
    <r>
      <rPr>
        <b/>
        <vertAlign val="subscript"/>
        <sz val="11"/>
        <color theme="1"/>
        <rFont val="Arial Narrow"/>
        <family val="2"/>
      </rPr>
      <t>3</t>
    </r>
    <r>
      <rPr>
        <b/>
        <sz val="11"/>
        <color theme="1"/>
        <rFont val="Arial Narrow"/>
        <family val="2"/>
      </rPr>
      <t xml:space="preserve"> per segment (g)</t>
    </r>
  </si>
  <si>
    <t>1. DATA ENTRY - Measurements of individual plants per quadrat</t>
  </si>
  <si>
    <t xml:space="preserve">2. DATA ENTRY - Rugosity </t>
  </si>
  <si>
    <t>ENTER 0 IF CATGORY IS NOT PRESENT</t>
  </si>
  <si>
    <r>
      <t>TOTAL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</si>
  <si>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2. Mean sediment production per species</t>
  </si>
  <si>
    <t>PENICILLUS</t>
  </si>
  <si>
    <t>UDOTEA</t>
  </si>
  <si>
    <t xml:space="preserve">1. DATA ENTRY - number of bivalves in sediments </t>
  </si>
  <si>
    <t>ENTER 0 IF NONE PRESENT</t>
  </si>
  <si>
    <t>2. Sediment production rate</t>
  </si>
  <si>
    <t>ENTER # IN EACH SIZE FRACTION</t>
  </si>
  <si>
    <t>Productivity conversion factor</t>
  </si>
  <si>
    <t>1. DATA ENTRY - % abundance of foraminifera in sediments</t>
  </si>
  <si>
    <r>
      <t>Foraminifera productivity conversion factor*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</si>
  <si>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2. Sediment production rates (kg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 by grain size fractions</t>
    </r>
  </si>
  <si>
    <t>Plant and carbonate metrics</t>
  </si>
  <si>
    <t>COPY IN RELEVANT DATA FROM "SEAGRASS METRICS" TAB OR USE LOCALLY COLLECTED DATA</t>
  </si>
  <si>
    <t>COPY IN RELEVANT PROPORTIONAL BREAKDOWN DATA FROM "SEAGRASS METRICS" SHEET</t>
  </si>
  <si>
    <t>1. DATA ENTRY - blade density per quadrat</t>
  </si>
  <si>
    <r>
      <t>Total foraminifera CaCO</t>
    </r>
    <r>
      <rPr>
        <b/>
        <vertAlign val="subscript"/>
        <sz val="11"/>
        <color theme="1"/>
        <rFont val="Arial Narrow"/>
        <family val="2"/>
      </rPr>
      <t>3</t>
    </r>
    <r>
      <rPr>
        <b/>
        <sz val="11"/>
        <color theme="1"/>
        <rFont val="Arial Narrow"/>
        <family val="2"/>
      </rPr>
      <t xml:space="preserve"> production (g m</t>
    </r>
    <r>
      <rPr>
        <b/>
        <vertAlign val="superscript"/>
        <sz val="11"/>
        <color theme="1"/>
        <rFont val="Arial Narrow"/>
        <family val="2"/>
      </rPr>
      <t>-2</t>
    </r>
    <r>
      <rPr>
        <b/>
        <sz val="11"/>
        <color theme="1"/>
        <rFont val="Arial Narrow"/>
        <family val="2"/>
      </rPr>
      <t xml:space="preserve"> yr</t>
    </r>
    <r>
      <rPr>
        <b/>
        <vertAlign val="superscript"/>
        <sz val="11"/>
        <color theme="1"/>
        <rFont val="Arial Narrow"/>
        <family val="2"/>
      </rPr>
      <t>-1</t>
    </r>
    <r>
      <rPr>
        <b/>
        <sz val="11"/>
        <color theme="1"/>
        <rFont val="Arial Narrow"/>
        <family val="2"/>
      </rPr>
      <t>)</t>
    </r>
  </si>
  <si>
    <t>SEAGRASS EPIPHYTES</t>
  </si>
  <si>
    <t xml:space="preserve">1. DATA ENTRY - Percent cover per quadrat </t>
  </si>
  <si>
    <t>Mean rugosity</t>
  </si>
  <si>
    <t>SUM # SEA URCHINS OVER ALL QUADRATS</t>
  </si>
  <si>
    <t>ADD DATA FROM SEDIMENT ANALYSIS</t>
  </si>
  <si>
    <t>1. DATA ENTRY - number of bivalves in quadrat</t>
  </si>
  <si>
    <t>Standing crop (number bivalves/ quadrat)</t>
  </si>
  <si>
    <t>4. Sediment production rate by grain size class</t>
  </si>
  <si>
    <t>4. Sediment production rates by grain size fractions</t>
  </si>
  <si>
    <t>Table 1 - Rates of bivalve production (individual/yr)</t>
  </si>
  <si>
    <t>Currently use an average rate of 0.00022 kg/ind/yr (see Table 1 below, based on data from Florida Bay, Bosence 1989)</t>
  </si>
  <si>
    <t>mean turnover (days)</t>
  </si>
  <si>
    <t>Post-mortem grain size fraction contributions from epiphytes (PROPORTIONS NOT RELATIVE %)</t>
  </si>
  <si>
    <t>Currently use an average rate of 0.00093 kg/ind/yr (see Table 1 below, based on data from Florida Bay, Bosence 1989)</t>
  </si>
  <si>
    <t>Table 1 - Rates of gastropod production (individual/yr)</t>
  </si>
  <si>
    <t>Number of Foraminifera per Taxon</t>
  </si>
  <si>
    <r>
      <t xml:space="preserve">Reef and rubble habitats = </t>
    </r>
    <r>
      <rPr>
        <b/>
        <sz val="11"/>
        <color theme="1"/>
        <rFont val="Arial Narrow"/>
        <family val="2"/>
      </rPr>
      <t>6</t>
    </r>
    <r>
      <rPr>
        <sz val="11"/>
        <color theme="1"/>
        <rFont val="Arial Narrow"/>
        <family val="2"/>
      </rPr>
      <t xml:space="preserve">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</si>
  <si>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 xml:space="preserve">Lagoonal and sand-dominated habitats = </t>
    </r>
    <r>
      <rPr>
        <b/>
        <sz val="11"/>
        <color theme="1"/>
        <rFont val="Arial Narrow"/>
        <family val="2"/>
      </rPr>
      <t>1.2</t>
    </r>
    <r>
      <rPr>
        <sz val="11"/>
        <color theme="1"/>
        <rFont val="Arial Narrow"/>
        <family val="2"/>
      </rPr>
      <t xml:space="preserve"> (g m</t>
    </r>
    <r>
      <rPr>
        <vertAlign val="superscript"/>
        <sz val="11"/>
        <color theme="1"/>
        <rFont val="Arial Narrow"/>
        <family val="2"/>
      </rPr>
      <t>-2</t>
    </r>
    <r>
      <rPr>
        <sz val="11"/>
        <color theme="1"/>
        <rFont val="Arial Narrow"/>
        <family val="2"/>
      </rPr>
      <t xml:space="preserve"> yr</t>
    </r>
    <r>
      <rPr>
        <vertAlign val="superscript"/>
        <sz val="11"/>
        <color theme="1"/>
        <rFont val="Arial Narrow"/>
        <family val="2"/>
      </rPr>
      <t>-1</t>
    </r>
    <r>
      <rPr>
        <sz val="11"/>
        <color theme="1"/>
        <rFont val="Arial Narrow"/>
        <family val="2"/>
      </rPr>
      <t>)</t>
    </r>
  </si>
  <si>
    <r>
      <t xml:space="preserve">A) Soritidae: </t>
    </r>
    <r>
      <rPr>
        <i/>
        <sz val="11"/>
        <color theme="1"/>
        <rFont val="Arial Narrow"/>
        <family val="2"/>
      </rPr>
      <t>Amphisorus, Marginopora, Parasorites, Sorites</t>
    </r>
  </si>
  <si>
    <r>
      <t>B) Alveolinidae:</t>
    </r>
    <r>
      <rPr>
        <i/>
        <sz val="11"/>
        <color theme="1"/>
        <rFont val="Arial Narrow"/>
        <family val="2"/>
      </rPr>
      <t xml:space="preserve"> Alveolinella, Borelis</t>
    </r>
  </si>
  <si>
    <r>
      <t xml:space="preserve">C) Peneroplidae: </t>
    </r>
    <r>
      <rPr>
        <i/>
        <sz val="11"/>
        <color theme="1"/>
        <rFont val="Arial Narrow"/>
        <family val="2"/>
      </rPr>
      <t>Peneroplis</t>
    </r>
  </si>
  <si>
    <r>
      <t xml:space="preserve">D) Amphistegenidae: </t>
    </r>
    <r>
      <rPr>
        <i/>
        <sz val="11"/>
        <color theme="1"/>
        <rFont val="Arial Narrow"/>
        <family val="2"/>
      </rPr>
      <t>Amphistegina</t>
    </r>
  </si>
  <si>
    <r>
      <t xml:space="preserve">E) Calcarinidae: </t>
    </r>
    <r>
      <rPr>
        <i/>
        <sz val="11"/>
        <color theme="1"/>
        <rFont val="Arial Narrow"/>
        <family val="2"/>
      </rPr>
      <t>Calcarina,</t>
    </r>
    <r>
      <rPr>
        <sz val="11"/>
        <color theme="1"/>
        <rFont val="Arial Narrow"/>
        <family val="2"/>
      </rPr>
      <t xml:space="preserve"> </t>
    </r>
    <r>
      <rPr>
        <i/>
        <sz val="11"/>
        <color theme="1"/>
        <rFont val="Arial Narrow"/>
        <family val="2"/>
      </rPr>
      <t>Neorotalia, Pararotalia</t>
    </r>
  </si>
  <si>
    <r>
      <t xml:space="preserve">F) Nummulitidae: </t>
    </r>
    <r>
      <rPr>
        <i/>
        <sz val="11"/>
        <color theme="1"/>
        <rFont val="Arial Narrow"/>
        <family val="2"/>
      </rPr>
      <t>Heterostegina, Nummulites, Operculina, Planostegina</t>
    </r>
  </si>
  <si>
    <r>
      <t xml:space="preserve">G) Homotrematidae: </t>
    </r>
    <r>
      <rPr>
        <i/>
        <sz val="11"/>
        <color theme="1"/>
        <rFont val="Arial Narrow"/>
        <family val="2"/>
      </rPr>
      <t>Homotrema, Miniacina</t>
    </r>
  </si>
  <si>
    <r>
      <t xml:space="preserve">other Miliolida (e.g. </t>
    </r>
    <r>
      <rPr>
        <i/>
        <sz val="11"/>
        <color theme="1"/>
        <rFont val="Arial Narrow"/>
        <family val="2"/>
      </rPr>
      <t>Cycloforina, Flintina, Miliolinella, Pyrgo, Quinqueloculina, Sahulina, Spiroloculina, Triloculina</t>
    </r>
    <r>
      <rPr>
        <sz val="11"/>
        <color theme="1"/>
        <rFont val="Arial Narrow"/>
        <family val="2"/>
      </rPr>
      <t>)</t>
    </r>
  </si>
  <si>
    <r>
      <t xml:space="preserve">other Rotaliida (e.g. </t>
    </r>
    <r>
      <rPr>
        <i/>
        <sz val="11"/>
        <color theme="1"/>
        <rFont val="Arial Narrow"/>
        <family val="2"/>
      </rPr>
      <t>Ammonia, Cancris, Cibicides, Cymbaloporetta, Elphidium, Eponides, Gypsina, Planorbulina, Rosalina, Rotorbis</t>
    </r>
    <r>
      <rPr>
        <sz val="11"/>
        <color theme="1"/>
        <rFont val="Arial Narrow"/>
        <family val="2"/>
      </rPr>
      <t>)</t>
    </r>
  </si>
  <si>
    <t>Number of samples</t>
  </si>
  <si>
    <r>
      <t>Use</t>
    </r>
    <r>
      <rPr>
        <i/>
        <sz val="11"/>
        <color theme="1"/>
        <rFont val="Arial Narrow"/>
        <family val="2"/>
      </rPr>
      <t xml:space="preserve"> D. antillarum</t>
    </r>
    <r>
      <rPr>
        <sz val="11"/>
        <color theme="1"/>
        <rFont val="Arial Narrow"/>
        <family val="2"/>
      </rPr>
      <t xml:space="preserve"> 10-21 mm test diam data</t>
    </r>
  </si>
  <si>
    <r>
      <t xml:space="preserve">Use mean of </t>
    </r>
    <r>
      <rPr>
        <i/>
        <sz val="11"/>
        <color theme="1"/>
        <rFont val="Arial Narrow"/>
        <family val="2"/>
      </rPr>
      <t>D. antillarum</t>
    </r>
    <r>
      <rPr>
        <sz val="11"/>
        <color theme="1"/>
        <rFont val="Arial Narrow"/>
        <family val="2"/>
      </rPr>
      <t xml:space="preserve"> 21-30 and 31-40 mm test diam data</t>
    </r>
  </si>
  <si>
    <r>
      <t xml:space="preserve">Use mean of </t>
    </r>
    <r>
      <rPr>
        <i/>
        <sz val="11"/>
        <color theme="1"/>
        <rFont val="Arial Narrow"/>
        <family val="2"/>
      </rPr>
      <t>D. antillarum</t>
    </r>
    <r>
      <rPr>
        <sz val="11"/>
        <color theme="1"/>
        <rFont val="Arial Narrow"/>
        <family val="2"/>
      </rPr>
      <t xml:space="preserve"> 41-50 and 51-60 mm test diam data</t>
    </r>
  </si>
  <si>
    <r>
      <t xml:space="preserve">Use mean of </t>
    </r>
    <r>
      <rPr>
        <i/>
        <sz val="11"/>
        <color theme="1"/>
        <rFont val="Arial Narrow"/>
        <family val="2"/>
      </rPr>
      <t>D. antillarum</t>
    </r>
    <r>
      <rPr>
        <sz val="11"/>
        <color theme="1"/>
        <rFont val="Arial Narrow"/>
        <family val="2"/>
      </rPr>
      <t xml:space="preserve"> 61-70 and 71-80 mm test diam data</t>
    </r>
  </si>
  <si>
    <r>
      <t xml:space="preserve">Use mean of </t>
    </r>
    <r>
      <rPr>
        <i/>
        <sz val="11"/>
        <color theme="1"/>
        <rFont val="Arial Narrow"/>
        <family val="2"/>
      </rPr>
      <t>D. antillarum</t>
    </r>
    <r>
      <rPr>
        <sz val="11"/>
        <color theme="1"/>
        <rFont val="Arial Narrow"/>
        <family val="2"/>
      </rPr>
      <t xml:space="preserve"> 81-90 and 91-100 mm test diam data</t>
    </r>
  </si>
  <si>
    <r>
      <t xml:space="preserve">Use </t>
    </r>
    <r>
      <rPr>
        <i/>
        <sz val="11"/>
        <color theme="1"/>
        <rFont val="Arial Narrow"/>
        <family val="2"/>
      </rPr>
      <t>D. antillarum</t>
    </r>
    <r>
      <rPr>
        <sz val="11"/>
        <color theme="1"/>
        <rFont val="Arial Narrow"/>
        <family val="2"/>
      </rPr>
      <t xml:space="preserve"> 91-100 mm test diam data</t>
    </r>
  </si>
  <si>
    <r>
      <t xml:space="preserve">Use </t>
    </r>
    <r>
      <rPr>
        <i/>
        <sz val="11"/>
        <color theme="1"/>
        <rFont val="Arial Narrow"/>
        <family val="2"/>
      </rPr>
      <t>D. antillarum</t>
    </r>
    <r>
      <rPr>
        <sz val="11"/>
        <color theme="1"/>
        <rFont val="Arial Narrow"/>
        <family val="2"/>
      </rPr>
      <t xml:space="preserve"> 10-21 mm test diam data</t>
    </r>
  </si>
  <si>
    <r>
      <t xml:space="preserve">Use mean of </t>
    </r>
    <r>
      <rPr>
        <i/>
        <sz val="11"/>
        <color theme="1"/>
        <rFont val="Arial Narrow"/>
        <family val="2"/>
      </rPr>
      <t xml:space="preserve">D. antillarum </t>
    </r>
    <r>
      <rPr>
        <sz val="11"/>
        <color theme="1"/>
        <rFont val="Arial Narrow"/>
        <family val="2"/>
      </rPr>
      <t>81-90 and 91-100 mm test diam data</t>
    </r>
  </si>
  <si>
    <r>
      <t xml:space="preserve">Use mean of </t>
    </r>
    <r>
      <rPr>
        <i/>
        <sz val="11"/>
        <color theme="1"/>
        <rFont val="Arial Narrow"/>
        <family val="2"/>
      </rPr>
      <t xml:space="preserve">D. antillarum </t>
    </r>
    <r>
      <rPr>
        <sz val="11"/>
        <color theme="1"/>
        <rFont val="Arial Narrow"/>
        <family val="2"/>
      </rPr>
      <t>41-50 and 51-60 mm test diam data</t>
    </r>
  </si>
  <si>
    <r>
      <t xml:space="preserve">Use </t>
    </r>
    <r>
      <rPr>
        <i/>
        <sz val="11"/>
        <color theme="1"/>
        <rFont val="Arial Narrow"/>
        <family val="2"/>
      </rPr>
      <t>E. mathaei</t>
    </r>
    <r>
      <rPr>
        <sz val="11"/>
        <color theme="1"/>
        <rFont val="Arial Narrow"/>
        <family val="2"/>
      </rPr>
      <t xml:space="preserve"> 10-20 mm test diam data</t>
    </r>
  </si>
  <si>
    <r>
      <t xml:space="preserve">Use </t>
    </r>
    <r>
      <rPr>
        <i/>
        <sz val="11"/>
        <color theme="1"/>
        <rFont val="Arial Narrow"/>
        <family val="2"/>
      </rPr>
      <t xml:space="preserve">E. mathaei </t>
    </r>
    <r>
      <rPr>
        <sz val="11"/>
        <color theme="1"/>
        <rFont val="Arial Narrow"/>
        <family val="2"/>
      </rPr>
      <t>20-230 mm test diam data</t>
    </r>
  </si>
  <si>
    <r>
      <t xml:space="preserve">Use </t>
    </r>
    <r>
      <rPr>
        <i/>
        <sz val="11"/>
        <color theme="1"/>
        <rFont val="Arial Narrow"/>
        <family val="2"/>
      </rPr>
      <t>E. mathaei</t>
    </r>
    <r>
      <rPr>
        <sz val="11"/>
        <color theme="1"/>
        <rFont val="Arial Narrow"/>
        <family val="2"/>
      </rPr>
      <t xml:space="preserve"> &gt;30 mm test diam data</t>
    </r>
  </si>
  <si>
    <r>
      <t xml:space="preserve">Use </t>
    </r>
    <r>
      <rPr>
        <i/>
        <sz val="11"/>
        <color theme="1"/>
        <rFont val="Arial Narrow"/>
        <family val="2"/>
      </rPr>
      <t>E. mathaei</t>
    </r>
    <r>
      <rPr>
        <sz val="11"/>
        <color theme="1"/>
        <rFont val="Arial Narrow"/>
        <family val="2"/>
      </rPr>
      <t xml:space="preserve"> 20-230 mm test diam data</t>
    </r>
  </si>
  <si>
    <r>
      <t xml:space="preserve">Use </t>
    </r>
    <r>
      <rPr>
        <i/>
        <sz val="11"/>
        <color theme="1"/>
        <rFont val="Arial Narrow"/>
        <family val="2"/>
      </rPr>
      <t xml:space="preserve">E. mathaei </t>
    </r>
    <r>
      <rPr>
        <sz val="11"/>
        <color theme="1"/>
        <rFont val="Arial Narrow"/>
        <family val="2"/>
      </rPr>
      <t>&gt;30 mm test diam data</t>
    </r>
  </si>
  <si>
    <r>
      <t>Use mean of</t>
    </r>
    <r>
      <rPr>
        <i/>
        <sz val="11"/>
        <color theme="1"/>
        <rFont val="Arial Narrow"/>
        <family val="2"/>
      </rPr>
      <t xml:space="preserve"> D. antillarum</t>
    </r>
    <r>
      <rPr>
        <sz val="11"/>
        <color theme="1"/>
        <rFont val="Arial Narrow"/>
        <family val="2"/>
      </rPr>
      <t xml:space="preserve"> 21-30 and 31-40 mm test diam data</t>
    </r>
  </si>
  <si>
    <r>
      <t xml:space="preserve">Use </t>
    </r>
    <r>
      <rPr>
        <i/>
        <sz val="11"/>
        <color theme="1"/>
        <rFont val="Arial Narrow"/>
        <family val="2"/>
      </rPr>
      <t xml:space="preserve">E. mathaei </t>
    </r>
    <r>
      <rPr>
        <sz val="11"/>
        <color theme="1"/>
        <rFont val="Arial Narrow"/>
        <family val="2"/>
      </rPr>
      <t>10-20 mm test diam data</t>
    </r>
  </si>
  <si>
    <r>
      <t>SUMMARY Sediment production rates (kg m</t>
    </r>
    <r>
      <rPr>
        <b/>
        <i/>
        <vertAlign val="superscript"/>
        <sz val="11"/>
        <rFont val="Arial Narrow"/>
        <family val="2"/>
      </rPr>
      <t>-2</t>
    </r>
    <r>
      <rPr>
        <b/>
        <i/>
        <sz val="11"/>
        <rFont val="Arial Narrow"/>
        <family val="2"/>
      </rPr>
      <t xml:space="preserve"> yr</t>
    </r>
    <r>
      <rPr>
        <b/>
        <i/>
        <vertAlign val="superscript"/>
        <sz val="11"/>
        <rFont val="Arial Narrow"/>
        <family val="2"/>
      </rPr>
      <t>-1</t>
    </r>
    <r>
      <rPr>
        <b/>
        <i/>
        <sz val="11"/>
        <rFont val="Arial Narrow"/>
        <family val="2"/>
      </rPr>
      <t>) by grain size fractions</t>
    </r>
  </si>
  <si>
    <t xml:space="preserve">&gt; 4mm </t>
  </si>
  <si>
    <r>
      <t>Amounts and size fractions of sediment generated by urchins are calculated as a function of species/test size class abundance (/m</t>
    </r>
    <r>
      <rPr>
        <b/>
        <vertAlign val="superscript"/>
        <sz val="11"/>
        <color theme="1"/>
        <rFont val="Arial Narrow"/>
        <family val="2"/>
      </rPr>
      <t>-2</t>
    </r>
    <r>
      <rPr>
        <b/>
        <sz val="11"/>
        <color theme="1"/>
        <rFont val="Arial Narrow"/>
        <family val="2"/>
      </rPr>
      <t>) *  size-specific erosion rates (g CaCO</t>
    </r>
    <r>
      <rPr>
        <b/>
        <vertAlign val="subscript"/>
        <sz val="11"/>
        <color theme="1"/>
        <rFont val="Arial Narrow"/>
        <family val="2"/>
      </rPr>
      <t>3</t>
    </r>
    <r>
      <rPr>
        <b/>
        <sz val="11"/>
        <color theme="1"/>
        <rFont val="Arial Narrow"/>
        <family val="2"/>
      </rPr>
      <t xml:space="preserve"> ind</t>
    </r>
    <r>
      <rPr>
        <b/>
        <vertAlign val="superscript"/>
        <sz val="11"/>
        <color theme="1"/>
        <rFont val="Arial Narrow"/>
        <family val="2"/>
      </rPr>
      <t xml:space="preserve">-1 </t>
    </r>
    <r>
      <rPr>
        <b/>
        <sz val="11"/>
        <color theme="1"/>
        <rFont val="Arial Narrow"/>
        <family val="2"/>
      </rPr>
      <t>d</t>
    </r>
    <r>
      <rPr>
        <b/>
        <vertAlign val="superscript"/>
        <sz val="11"/>
        <color theme="1"/>
        <rFont val="Arial Narrow"/>
        <family val="2"/>
      </rPr>
      <t>-1</t>
    </r>
    <r>
      <rPr>
        <b/>
        <sz val="11"/>
        <color theme="1"/>
        <rFont val="Arial Narrow"/>
        <family val="2"/>
      </rPr>
      <t>), then converted to yearly rate in kg, and then weighted based on proportions of sediment produced in different sediment grain size fractions by species.</t>
    </r>
  </si>
  <si>
    <t>V coarse sand</t>
  </si>
  <si>
    <t>Coarse sand</t>
  </si>
  <si>
    <r>
      <t>3 year (</t>
    </r>
    <r>
      <rPr>
        <i/>
        <sz val="11"/>
        <color theme="1"/>
        <rFont val="Arial Narrow"/>
        <family val="2"/>
      </rPr>
      <t>Porites</t>
    </r>
    <r>
      <rPr>
        <sz val="11"/>
        <color theme="1"/>
        <rFont val="Arial Narrow"/>
        <family val="2"/>
      </rPr>
      <t xml:space="preserve"> blocks)</t>
    </r>
  </si>
  <si>
    <r>
      <t>Mean of 4 and 6 year (</t>
    </r>
    <r>
      <rPr>
        <i/>
        <sz val="11"/>
        <color theme="1"/>
        <rFont val="Arial Narrow"/>
        <family val="2"/>
      </rPr>
      <t>Porites</t>
    </r>
    <r>
      <rPr>
        <sz val="11"/>
        <color theme="1"/>
        <rFont val="Arial Narrow"/>
        <family val="2"/>
      </rPr>
      <t xml:space="preserve"> blocks) </t>
    </r>
  </si>
  <si>
    <t xml:space="preserve">Default erosion rate is average from known IO erosion block experiments where sponge erosion rates are differentiated (can be user changed) - see Table 1 below </t>
  </si>
  <si>
    <r>
      <t>Based on F</t>
    </r>
    <r>
      <rPr>
        <sz val="11"/>
        <color theme="1"/>
        <rFont val="Calibri"/>
        <family val="2"/>
      </rPr>
      <t>ü</t>
    </r>
    <r>
      <rPr>
        <sz val="11"/>
        <color theme="1"/>
        <rFont val="Arial Narrow"/>
        <family val="2"/>
      </rPr>
      <t xml:space="preserve">tterer (1974) at present </t>
    </r>
  </si>
  <si>
    <r>
      <t>Volume of plants - no basal stem (</t>
    </r>
    <r>
      <rPr>
        <b/>
        <i/>
        <sz val="11"/>
        <color theme="1"/>
        <rFont val="Arial Narrow"/>
        <family val="2"/>
      </rPr>
      <t>Halimeda</t>
    </r>
    <r>
      <rPr>
        <b/>
        <sz val="11"/>
        <color theme="1"/>
        <rFont val="Arial Narrow"/>
        <family val="2"/>
      </rPr>
      <t xml:space="preserve"> spp.)</t>
    </r>
  </si>
  <si>
    <r>
      <t xml:space="preserve">For </t>
    </r>
    <r>
      <rPr>
        <b/>
        <i/>
        <sz val="11"/>
        <color theme="1"/>
        <rFont val="Arial Narrow"/>
        <family val="2"/>
      </rPr>
      <t>Halimeda</t>
    </r>
  </si>
  <si>
    <r>
      <t>Total plant volume (cm</t>
    </r>
    <r>
      <rPr>
        <b/>
        <vertAlign val="superscript"/>
        <sz val="11"/>
        <color theme="1"/>
        <rFont val="Arial Narrow"/>
        <family val="2"/>
      </rPr>
      <t>3</t>
    </r>
    <r>
      <rPr>
        <b/>
        <sz val="11"/>
        <color theme="1"/>
        <rFont val="Arial Narrow"/>
        <family val="2"/>
      </rPr>
      <t>)</t>
    </r>
  </si>
  <si>
    <r>
      <t>CaCO</t>
    </r>
    <r>
      <rPr>
        <b/>
        <vertAlign val="subscript"/>
        <sz val="11"/>
        <color theme="1"/>
        <rFont val="Arial Narrow"/>
        <family val="2"/>
      </rPr>
      <t>3</t>
    </r>
    <r>
      <rPr>
        <b/>
        <sz val="11"/>
        <color theme="1"/>
        <rFont val="Arial Narrow"/>
        <family val="2"/>
      </rPr>
      <t xml:space="preserve"> content/segment</t>
    </r>
  </si>
  <si>
    <r>
      <t>CaCO</t>
    </r>
    <r>
      <rPr>
        <b/>
        <vertAlign val="subscript"/>
        <sz val="11"/>
        <color theme="1"/>
        <rFont val="Arial Narrow"/>
        <family val="2"/>
      </rPr>
      <t>3</t>
    </r>
    <r>
      <rPr>
        <b/>
        <sz val="11"/>
        <color theme="1"/>
        <rFont val="Arial Narrow"/>
        <family val="2"/>
      </rPr>
      <t xml:space="preserve"> prod (g) /plant/yr</t>
    </r>
  </si>
  <si>
    <r>
      <t>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</si>
  <si>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kg CaCO</t>
    </r>
    <r>
      <rPr>
        <b/>
        <vertAlign val="subscript"/>
        <sz val="11"/>
        <color theme="1"/>
        <rFont val="Arial Narrow"/>
        <family val="2"/>
      </rPr>
      <t>3</t>
    </r>
    <r>
      <rPr>
        <b/>
        <sz val="11"/>
        <color theme="1"/>
        <rFont val="Arial Narrow"/>
        <family val="2"/>
      </rPr>
      <t>/m</t>
    </r>
    <r>
      <rPr>
        <b/>
        <vertAlign val="superscript"/>
        <sz val="11"/>
        <color theme="1"/>
        <rFont val="Arial Narrow"/>
        <family val="2"/>
      </rPr>
      <t>2</t>
    </r>
    <r>
      <rPr>
        <b/>
        <sz val="11"/>
        <color theme="1"/>
        <rFont val="Arial Narrow"/>
        <family val="2"/>
      </rPr>
      <t>/yr</t>
    </r>
  </si>
  <si>
    <r>
      <t>CaCO</t>
    </r>
    <r>
      <rPr>
        <b/>
        <vertAlign val="subscript"/>
        <sz val="11"/>
        <color theme="1"/>
        <rFont val="Arial Narrow"/>
        <family val="2"/>
      </rPr>
      <t>3</t>
    </r>
    <r>
      <rPr>
        <b/>
        <sz val="11"/>
        <color theme="1"/>
        <rFont val="Arial Narrow"/>
        <family val="2"/>
      </rPr>
      <t xml:space="preserve"> (g) v volume relationship</t>
    </r>
  </si>
  <si>
    <r>
      <t>Volume of stem cylinder (cm</t>
    </r>
    <r>
      <rPr>
        <b/>
        <vertAlign val="superscript"/>
        <sz val="11"/>
        <color theme="1"/>
        <rFont val="Arial Narrow"/>
        <family val="2"/>
      </rPr>
      <t>3</t>
    </r>
    <r>
      <rPr>
        <b/>
        <sz val="11"/>
        <color theme="1"/>
        <rFont val="Arial Narrow"/>
        <family val="2"/>
      </rPr>
      <t>)</t>
    </r>
  </si>
  <si>
    <r>
      <t>Volume of cone (cm</t>
    </r>
    <r>
      <rPr>
        <b/>
        <vertAlign val="superscript"/>
        <sz val="11"/>
        <color theme="1"/>
        <rFont val="Arial Narrow"/>
        <family val="2"/>
      </rPr>
      <t>3</t>
    </r>
    <r>
      <rPr>
        <b/>
        <sz val="11"/>
        <color theme="1"/>
        <rFont val="Arial Narrow"/>
        <family val="2"/>
      </rPr>
      <t>)</t>
    </r>
  </si>
  <si>
    <r>
      <t>CaCO</t>
    </r>
    <r>
      <rPr>
        <b/>
        <vertAlign val="subscript"/>
        <sz val="11"/>
        <color theme="1"/>
        <rFont val="Arial Narrow"/>
        <family val="2"/>
      </rPr>
      <t xml:space="preserve">3 </t>
    </r>
    <r>
      <rPr>
        <b/>
        <sz val="11"/>
        <color theme="1"/>
        <rFont val="Arial Narrow"/>
        <family val="2"/>
      </rPr>
      <t>(g) v volume relationship</t>
    </r>
  </si>
  <si>
    <r>
      <t xml:space="preserve">Synonym of </t>
    </r>
    <r>
      <rPr>
        <i/>
        <sz val="11"/>
        <color theme="1"/>
        <rFont val="Arial Narrow"/>
        <family val="2"/>
      </rPr>
      <t xml:space="preserve">Penicillus nodulosus </t>
    </r>
  </si>
  <si>
    <r>
      <t xml:space="preserve">Synonym of </t>
    </r>
    <r>
      <rPr>
        <i/>
        <sz val="11"/>
        <color theme="1"/>
        <rFont val="Arial Narrow"/>
        <family val="2"/>
      </rPr>
      <t>Penicillus dumetosus</t>
    </r>
  </si>
  <si>
    <r>
      <t xml:space="preserve">Synonym of </t>
    </r>
    <r>
      <rPr>
        <i/>
        <sz val="11"/>
        <color theme="1"/>
        <rFont val="Arial Narrow"/>
        <family val="2"/>
      </rPr>
      <t>Penicillus capitatu</t>
    </r>
    <r>
      <rPr>
        <sz val="11"/>
        <color theme="1"/>
        <rFont val="Arial Narrow"/>
        <family val="2"/>
      </rPr>
      <t>s</t>
    </r>
  </si>
  <si>
    <r>
      <t xml:space="preserve">see </t>
    </r>
    <r>
      <rPr>
        <i/>
        <sz val="11"/>
        <color theme="1"/>
        <rFont val="Arial Narrow"/>
        <family val="2"/>
      </rPr>
      <t xml:space="preserve">Penicillus nodulosus </t>
    </r>
  </si>
  <si>
    <r>
      <t xml:space="preserve">see </t>
    </r>
    <r>
      <rPr>
        <i/>
        <sz val="11"/>
        <color theme="1"/>
        <rFont val="Arial Narrow"/>
        <family val="2"/>
      </rPr>
      <t>Penicillus dumetosus</t>
    </r>
  </si>
  <si>
    <r>
      <t xml:space="preserve">see </t>
    </r>
    <r>
      <rPr>
        <i/>
        <sz val="11"/>
        <color theme="1"/>
        <rFont val="Arial Narrow"/>
        <family val="2"/>
      </rPr>
      <t>Penicillus capitatus</t>
    </r>
  </si>
  <si>
    <r>
      <t>Volume of triangular prism (cm</t>
    </r>
    <r>
      <rPr>
        <b/>
        <vertAlign val="superscript"/>
        <sz val="11"/>
        <color theme="1"/>
        <rFont val="Arial Narrow"/>
        <family val="2"/>
      </rPr>
      <t>3</t>
    </r>
    <r>
      <rPr>
        <b/>
        <sz val="11"/>
        <color theme="1"/>
        <rFont val="Arial Narrow"/>
        <family val="2"/>
      </rPr>
      <t>)</t>
    </r>
  </si>
  <si>
    <r>
      <t>Volume of plants with stem &amp; triangular prism head (</t>
    </r>
    <r>
      <rPr>
        <b/>
        <i/>
        <sz val="11"/>
        <color theme="1"/>
        <rFont val="Arial Narrow"/>
        <family val="2"/>
      </rPr>
      <t>U. flabellum</t>
    </r>
    <r>
      <rPr>
        <b/>
        <sz val="11"/>
        <color theme="1"/>
        <rFont val="Arial Narrow"/>
        <family val="2"/>
      </rPr>
      <t>)</t>
    </r>
  </si>
  <si>
    <r>
      <t xml:space="preserve">Fan-shaped </t>
    </r>
    <r>
      <rPr>
        <b/>
        <i/>
        <sz val="11"/>
        <color theme="1"/>
        <rFont val="Arial Narrow"/>
        <family val="2"/>
      </rPr>
      <t>Udotea</t>
    </r>
    <r>
      <rPr>
        <b/>
        <sz val="11"/>
        <color theme="1"/>
        <rFont val="Arial Narrow"/>
        <family val="2"/>
      </rPr>
      <t xml:space="preserve"> sp.</t>
    </r>
  </si>
  <si>
    <r>
      <t xml:space="preserve">Vase-shaped </t>
    </r>
    <r>
      <rPr>
        <b/>
        <i/>
        <sz val="11"/>
        <color theme="1"/>
        <rFont val="Arial Narrow"/>
        <family val="2"/>
      </rPr>
      <t>Udotea</t>
    </r>
    <r>
      <rPr>
        <b/>
        <sz val="11"/>
        <color theme="1"/>
        <rFont val="Arial Narrow"/>
        <family val="2"/>
      </rPr>
      <t xml:space="preserve"> sp.</t>
    </r>
  </si>
  <si>
    <r>
      <t xml:space="preserve">Littler, D.S. &amp; Littler, M.M. (1990). Systematics of </t>
    </r>
    <r>
      <rPr>
        <i/>
        <sz val="11"/>
        <rFont val="Arial Narrow"/>
        <family val="2"/>
      </rPr>
      <t>Udotea</t>
    </r>
    <r>
      <rPr>
        <sz val="11"/>
        <rFont val="Arial Narrow"/>
        <family val="2"/>
      </rPr>
      <t xml:space="preserve"> species (Bryopsidales, Chlorophyta) in the tropical western Atlantic. </t>
    </r>
    <r>
      <rPr>
        <i/>
        <sz val="11"/>
        <rFont val="Arial Narrow"/>
        <family val="2"/>
      </rPr>
      <t>Phycologia</t>
    </r>
    <r>
      <rPr>
        <sz val="11"/>
        <rFont val="Arial Narrow"/>
        <family val="2"/>
      </rPr>
      <t xml:space="preserve"> 29(2): 206-252.</t>
    </r>
  </si>
  <si>
    <r>
      <t>Yamada, Y. (1930). Une nouvelle espèce d'</t>
    </r>
    <r>
      <rPr>
        <i/>
        <sz val="11"/>
        <rFont val="Arial Narrow"/>
        <family val="2"/>
      </rPr>
      <t>Udotea</t>
    </r>
    <r>
      <rPr>
        <sz val="11"/>
        <rFont val="Arial Narrow"/>
        <family val="2"/>
      </rPr>
      <t xml:space="preserve"> du Pacifique: </t>
    </r>
    <r>
      <rPr>
        <i/>
        <sz val="11"/>
        <rFont val="Arial Narrow"/>
        <family val="2"/>
      </rPr>
      <t xml:space="preserve">Udotea geppii </t>
    </r>
    <r>
      <rPr>
        <sz val="11"/>
        <rFont val="Arial Narrow"/>
        <family val="2"/>
      </rPr>
      <t>sp. nov. Revue Algologique 5: 139-142</t>
    </r>
  </si>
  <si>
    <r>
      <t xml:space="preserve">Synonym of </t>
    </r>
    <r>
      <rPr>
        <i/>
        <sz val="11"/>
        <rFont val="Arial Narrow"/>
        <family val="2"/>
      </rPr>
      <t>Udotea flabellum</t>
    </r>
  </si>
  <si>
    <r>
      <t xml:space="preserve">See </t>
    </r>
    <r>
      <rPr>
        <i/>
        <sz val="11"/>
        <rFont val="Arial Narrow"/>
        <family val="2"/>
      </rPr>
      <t>Udotea flabellum</t>
    </r>
  </si>
  <si>
    <r>
      <t xml:space="preserve">Tseng, C.K. &amp; Dong, M.L. (1975). Some new species of </t>
    </r>
    <r>
      <rPr>
        <i/>
        <sz val="11"/>
        <rFont val="Arial Narrow"/>
        <family val="2"/>
      </rPr>
      <t>Udotea</t>
    </r>
    <r>
      <rPr>
        <sz val="11"/>
        <rFont val="Arial Narrow"/>
        <family val="2"/>
      </rPr>
      <t xml:space="preserve"> from the Xisha Islands, Guangdong Province, China. </t>
    </r>
    <r>
      <rPr>
        <i/>
        <sz val="11"/>
        <rFont val="Arial Narrow"/>
        <family val="2"/>
      </rPr>
      <t>Studia Marina Sinica</t>
    </r>
    <r>
      <rPr>
        <sz val="11"/>
        <rFont val="Arial Narrow"/>
        <family val="2"/>
      </rPr>
      <t xml:space="preserve"> 10: 1-19</t>
    </r>
  </si>
  <si>
    <r>
      <t xml:space="preserve">Synonym of </t>
    </r>
    <r>
      <rPr>
        <i/>
        <sz val="11"/>
        <rFont val="Arial Narrow"/>
        <family val="2"/>
      </rPr>
      <t>Udotea cyathiformis</t>
    </r>
  </si>
  <si>
    <r>
      <t xml:space="preserve">See </t>
    </r>
    <r>
      <rPr>
        <i/>
        <sz val="11"/>
        <rFont val="Arial Narrow"/>
        <family val="2"/>
      </rPr>
      <t>Udotea cyathiformis</t>
    </r>
  </si>
  <si>
    <r>
      <t xml:space="preserve">Cordero, P.A., Jr. (1975). </t>
    </r>
    <r>
      <rPr>
        <i/>
        <sz val="11"/>
        <rFont val="Arial Narrow"/>
        <family val="2"/>
      </rPr>
      <t>Udotea polychotomis</t>
    </r>
    <r>
      <rPr>
        <sz val="11"/>
        <rFont val="Arial Narrow"/>
        <family val="2"/>
      </rPr>
      <t>, a new species of Chlorophyta from the Caroline Islands. Micronesica 10: 243-249</t>
    </r>
  </si>
  <si>
    <r>
      <t xml:space="preserve">Tseng, C.K. &amp; Dong, M.L. (1975). Some new species of </t>
    </r>
    <r>
      <rPr>
        <i/>
        <sz val="11"/>
        <rFont val="Arial Narrow"/>
        <family val="2"/>
      </rPr>
      <t>Udotea</t>
    </r>
    <r>
      <rPr>
        <sz val="11"/>
        <rFont val="Arial Narrow"/>
        <family val="2"/>
      </rPr>
      <t xml:space="preserve"> from the Xisha Islands, Guangdong Province, China. </t>
    </r>
    <r>
      <rPr>
        <i/>
        <sz val="11"/>
        <rFont val="Arial Narrow"/>
        <family val="2"/>
      </rPr>
      <t>Studia Marina Sinica</t>
    </r>
    <r>
      <rPr>
        <sz val="11"/>
        <rFont val="Arial Narrow"/>
        <family val="2"/>
      </rPr>
      <t xml:space="preserve"> 10: 1-19, pls I, II</t>
    </r>
  </si>
  <si>
    <r>
      <t xml:space="preserve">Tanaka, T. &amp; Itono, H. (1977). On two new species of Chlorophyta from southern parts of Japan. </t>
    </r>
    <r>
      <rPr>
        <i/>
        <sz val="11"/>
        <rFont val="Arial Narrow"/>
        <family val="2"/>
      </rPr>
      <t>Bulletin of the Japanese Society for Phycology</t>
    </r>
    <r>
      <rPr>
        <sz val="11"/>
        <rFont val="Arial Narrow"/>
        <family val="2"/>
      </rPr>
      <t xml:space="preserve"> 25(Suppl.): 347-352</t>
    </r>
  </si>
  <si>
    <r>
      <t xml:space="preserve">Synonym of </t>
    </r>
    <r>
      <rPr>
        <i/>
        <sz val="11"/>
        <color theme="1"/>
        <rFont val="Arial Narrow"/>
        <family val="2"/>
      </rPr>
      <t>H. incrassata</t>
    </r>
  </si>
  <si>
    <r>
      <t xml:space="preserve">Synonym of </t>
    </r>
    <r>
      <rPr>
        <i/>
        <sz val="11"/>
        <color theme="1"/>
        <rFont val="Arial Narrow"/>
        <family val="2"/>
      </rPr>
      <t>H. opuntia</t>
    </r>
  </si>
  <si>
    <r>
      <t xml:space="preserve">Synonym of </t>
    </r>
    <r>
      <rPr>
        <i/>
        <sz val="11"/>
        <color theme="1"/>
        <rFont val="Arial Narrow"/>
        <family val="2"/>
      </rPr>
      <t>H. distorta</t>
    </r>
  </si>
  <si>
    <r>
      <t xml:space="preserve">Similar to </t>
    </r>
    <r>
      <rPr>
        <i/>
        <sz val="11"/>
        <color theme="1"/>
        <rFont val="Arial Narrow"/>
        <family val="2"/>
      </rPr>
      <t xml:space="preserve">H. incrassata ? </t>
    </r>
  </si>
  <si>
    <r>
      <t xml:space="preserve">Synonym of </t>
    </r>
    <r>
      <rPr>
        <i/>
        <sz val="11"/>
        <color theme="1"/>
        <rFont val="Arial Narrow"/>
        <family val="2"/>
      </rPr>
      <t>H. gracilis</t>
    </r>
  </si>
  <si>
    <r>
      <t xml:space="preserve">Synonym of </t>
    </r>
    <r>
      <rPr>
        <i/>
        <sz val="11"/>
        <color theme="1"/>
        <rFont val="Arial Narrow"/>
        <family val="2"/>
      </rPr>
      <t>Halimeda cuneata</t>
    </r>
  </si>
  <si>
    <r>
      <t>Synonym of</t>
    </r>
    <r>
      <rPr>
        <i/>
        <sz val="11"/>
        <color theme="1"/>
        <rFont val="Arial Narrow"/>
        <family val="2"/>
      </rPr>
      <t xml:space="preserve"> Halimeda micronesica</t>
    </r>
  </si>
  <si>
    <r>
      <t xml:space="preserve">Synonym of </t>
    </r>
    <r>
      <rPr>
        <i/>
        <sz val="11"/>
        <color theme="1"/>
        <rFont val="Arial Narrow"/>
        <family val="2"/>
      </rPr>
      <t>Halimeda tuna</t>
    </r>
  </si>
  <si>
    <r>
      <t xml:space="preserve">Synonym of </t>
    </r>
    <r>
      <rPr>
        <i/>
        <sz val="11"/>
        <color theme="1"/>
        <rFont val="Arial Narrow"/>
        <family val="2"/>
      </rPr>
      <t>Halimeda cylindracea</t>
    </r>
  </si>
  <si>
    <r>
      <t xml:space="preserve">Synonym of </t>
    </r>
    <r>
      <rPr>
        <i/>
        <sz val="11"/>
        <color theme="1"/>
        <rFont val="Arial Narrow"/>
        <family val="2"/>
      </rPr>
      <t>Halimeda incrassata</t>
    </r>
  </si>
  <si>
    <r>
      <t xml:space="preserve">Synonym of </t>
    </r>
    <r>
      <rPr>
        <i/>
        <sz val="11"/>
        <color theme="1"/>
        <rFont val="Arial Narrow"/>
        <family val="2"/>
      </rPr>
      <t>Halimeda opuntia</t>
    </r>
  </si>
  <si>
    <r>
      <t xml:space="preserve">See </t>
    </r>
    <r>
      <rPr>
        <i/>
        <sz val="11"/>
        <color theme="1"/>
        <rFont val="Arial Narrow"/>
        <family val="2"/>
      </rPr>
      <t>H. incrassata</t>
    </r>
  </si>
  <si>
    <r>
      <t xml:space="preserve">At present use </t>
    </r>
    <r>
      <rPr>
        <i/>
        <sz val="11"/>
        <color theme="1"/>
        <rFont val="Arial Narrow"/>
        <family val="2"/>
      </rPr>
      <t>H. micronesica</t>
    </r>
  </si>
  <si>
    <r>
      <t xml:space="preserve">At present use </t>
    </r>
    <r>
      <rPr>
        <i/>
        <sz val="11"/>
        <color theme="1"/>
        <rFont val="Arial Narrow"/>
        <family val="2"/>
      </rPr>
      <t>H. macrophysa</t>
    </r>
    <r>
      <rPr>
        <sz val="11"/>
        <color theme="1"/>
        <rFont val="Arial Narrow"/>
        <family val="2"/>
      </rPr>
      <t xml:space="preserve"> or </t>
    </r>
    <r>
      <rPr>
        <i/>
        <sz val="11"/>
        <color theme="1"/>
        <rFont val="Arial Narrow"/>
        <family val="2"/>
      </rPr>
      <t>H. discoidea</t>
    </r>
  </si>
  <si>
    <r>
      <t xml:space="preserve">See </t>
    </r>
    <r>
      <rPr>
        <i/>
        <sz val="11"/>
        <color theme="1"/>
        <rFont val="Arial Narrow"/>
        <family val="2"/>
      </rPr>
      <t>H. opuntia</t>
    </r>
  </si>
  <si>
    <r>
      <t>At present use</t>
    </r>
    <r>
      <rPr>
        <i/>
        <sz val="11"/>
        <color theme="1"/>
        <rFont val="Arial Narrow"/>
        <family val="2"/>
      </rPr>
      <t xml:space="preserve"> H. monile</t>
    </r>
    <r>
      <rPr>
        <sz val="11"/>
        <color theme="1"/>
        <rFont val="Arial Narrow"/>
        <family val="2"/>
      </rPr>
      <t xml:space="preserve"> or </t>
    </r>
    <r>
      <rPr>
        <i/>
        <sz val="11"/>
        <color theme="1"/>
        <rFont val="Arial Narrow"/>
        <family val="2"/>
      </rPr>
      <t>H. incrassat</t>
    </r>
    <r>
      <rPr>
        <sz val="11"/>
        <color theme="1"/>
        <rFont val="Arial Narrow"/>
        <family val="2"/>
      </rPr>
      <t>a</t>
    </r>
  </si>
  <si>
    <r>
      <t xml:space="preserve">At present use </t>
    </r>
    <r>
      <rPr>
        <i/>
        <sz val="11"/>
        <color theme="1"/>
        <rFont val="Arial Narrow"/>
        <family val="2"/>
      </rPr>
      <t>H. opuntia</t>
    </r>
  </si>
  <si>
    <r>
      <t xml:space="preserve">See </t>
    </r>
    <r>
      <rPr>
        <i/>
        <sz val="11"/>
        <color theme="1"/>
        <rFont val="Arial Narrow"/>
        <family val="2"/>
      </rPr>
      <t>H. distorta</t>
    </r>
  </si>
  <si>
    <r>
      <t xml:space="preserve">See </t>
    </r>
    <r>
      <rPr>
        <i/>
        <sz val="11"/>
        <color theme="1"/>
        <rFont val="Arial Narrow"/>
        <family val="2"/>
      </rPr>
      <t>H. gracilis</t>
    </r>
  </si>
  <si>
    <r>
      <t xml:space="preserve">At present use </t>
    </r>
    <r>
      <rPr>
        <i/>
        <sz val="11"/>
        <color theme="1"/>
        <rFont val="Arial Narrow"/>
        <family val="2"/>
      </rPr>
      <t>H. incrassata</t>
    </r>
  </si>
  <si>
    <r>
      <t xml:space="preserve">See </t>
    </r>
    <r>
      <rPr>
        <i/>
        <sz val="11"/>
        <color theme="1"/>
        <rFont val="Arial Narrow"/>
        <family val="2"/>
      </rPr>
      <t>H. cuneata</t>
    </r>
  </si>
  <si>
    <r>
      <t xml:space="preserve">See </t>
    </r>
    <r>
      <rPr>
        <i/>
        <sz val="11"/>
        <color theme="1"/>
        <rFont val="Arial Narrow"/>
        <family val="2"/>
      </rPr>
      <t>H. micronesica</t>
    </r>
  </si>
  <si>
    <r>
      <t xml:space="preserve">See </t>
    </r>
    <r>
      <rPr>
        <i/>
        <sz val="11"/>
        <color theme="1"/>
        <rFont val="Arial Narrow"/>
        <family val="2"/>
      </rPr>
      <t>H. tuna</t>
    </r>
  </si>
  <si>
    <r>
      <t xml:space="preserve">See </t>
    </r>
    <r>
      <rPr>
        <i/>
        <sz val="11"/>
        <color theme="1"/>
        <rFont val="Arial Narrow"/>
        <family val="2"/>
      </rPr>
      <t>H. cylindracea</t>
    </r>
  </si>
  <si>
    <r>
      <t>See</t>
    </r>
    <r>
      <rPr>
        <i/>
        <sz val="11"/>
        <color theme="1"/>
        <rFont val="Arial Narrow"/>
        <family val="2"/>
      </rPr>
      <t xml:space="preserve"> H. cuneata</t>
    </r>
  </si>
  <si>
    <t>Huvadhoo Atoll, Maldives</t>
  </si>
  <si>
    <t>Atoll interior reef</t>
  </si>
  <si>
    <t xml:space="preserve">East et al. (2023, in press) Communications Earth &amp; Environment </t>
  </si>
  <si>
    <t>from Hale et al. (in prep) - Bahamas data</t>
  </si>
  <si>
    <t xml:space="preserve">Urchins from across a range of test size classes were collected from a shallow reef site on the western side of Eleuthera, Bahamas and held individually for 24 hrs in aerated holding tanks (n = 3-5 individuals per test size class). Tanks had false mesh floors to avoid sediment ingestion. After 24 hours all samples were recovered with a pipette, before treating with dilute bleach to neutralise organic matter and then oven dried. Post-drying samples were wet sieved to determine proportional contributions to standard Udden-Wentworth grain size class fractions.   </t>
  </si>
  <si>
    <t>Lloyd-Newman et al. in review</t>
  </si>
  <si>
    <t>Chagos - 5 m fore-reef settings (low nutrient open oceanic location)</t>
  </si>
  <si>
    <t>Kenya - mean across various sites (high nutrient input near coastal sites)</t>
  </si>
  <si>
    <t>Table 1 - sponge erosion rate data from Indian Ocean region*</t>
  </si>
  <si>
    <t>* Note. Users should ideally determine local rates or consider which of known data is most appropriate to use</t>
  </si>
  <si>
    <t>Stem with brush-like head</t>
  </si>
  <si>
    <t xml:space="preserve">NOTE: where specific metrics cannot be collected locally and appropriate data has not yet been published we would recommend using an average of existing data grouped by growth form, or an average of all data for more complex growth forms. </t>
  </si>
  <si>
    <t>NOTE: where specific metrics cannot be collected locally and appropriate data has not yet been published we would recommend using an average of existing data grouped by growth form.</t>
  </si>
  <si>
    <t xml:space="preserve">Description </t>
  </si>
  <si>
    <t>Basic growth form</t>
  </si>
  <si>
    <t xml:space="preserve">Possible species substitutes for rates </t>
  </si>
  <si>
    <t>Erect</t>
  </si>
  <si>
    <t>Compact</t>
  </si>
  <si>
    <t>Semi-erect/sprawling</t>
  </si>
  <si>
    <t>Erect/compact</t>
  </si>
  <si>
    <t>As H. opuntia</t>
  </si>
  <si>
    <r>
      <t xml:space="preserve">As </t>
    </r>
    <r>
      <rPr>
        <i/>
        <sz val="11"/>
        <color theme="1"/>
        <rFont val="Arial Narrow"/>
        <family val="2"/>
      </rPr>
      <t>H. opuntia</t>
    </r>
  </si>
  <si>
    <r>
      <t xml:space="preserve">As </t>
    </r>
    <r>
      <rPr>
        <i/>
        <sz val="11"/>
        <color theme="1"/>
        <rFont val="Arial Narrow"/>
        <family val="2"/>
      </rPr>
      <t>H. cuneata</t>
    </r>
  </si>
  <si>
    <r>
      <t xml:space="preserve">As </t>
    </r>
    <r>
      <rPr>
        <i/>
        <sz val="11"/>
        <color theme="1"/>
        <rFont val="Arial Narrow"/>
        <family val="2"/>
      </rPr>
      <t>H. tuna</t>
    </r>
  </si>
  <si>
    <r>
      <t xml:space="preserve">As </t>
    </r>
    <r>
      <rPr>
        <i/>
        <sz val="11"/>
        <color theme="1"/>
        <rFont val="Arial Narrow"/>
        <family val="2"/>
      </rPr>
      <t>H. cylindracea</t>
    </r>
  </si>
  <si>
    <r>
      <t>As</t>
    </r>
    <r>
      <rPr>
        <i/>
        <sz val="11"/>
        <color theme="1"/>
        <rFont val="Arial Narrow"/>
        <family val="2"/>
      </rPr>
      <t xml:space="preserve"> H. incrassata</t>
    </r>
  </si>
  <si>
    <r>
      <t xml:space="preserve">As </t>
    </r>
    <r>
      <rPr>
        <i/>
        <sz val="11"/>
        <color theme="1"/>
        <rFont val="Arial Narrow"/>
        <family val="2"/>
      </rPr>
      <t>H. micronesica</t>
    </r>
  </si>
  <si>
    <r>
      <t xml:space="preserve">As </t>
    </r>
    <r>
      <rPr>
        <i/>
        <sz val="11"/>
        <color theme="1"/>
        <rFont val="Arial Narrow"/>
        <family val="2"/>
      </rPr>
      <t>H. gracilis</t>
    </r>
  </si>
  <si>
    <r>
      <t xml:space="preserve">As </t>
    </r>
    <r>
      <rPr>
        <i/>
        <sz val="11"/>
        <color theme="1"/>
        <rFont val="Arial Narrow"/>
        <family val="2"/>
      </rPr>
      <t>H. distorta</t>
    </r>
  </si>
  <si>
    <t>Sprawling</t>
  </si>
  <si>
    <t>As H. distorta</t>
  </si>
  <si>
    <t>As H. gracilis</t>
  </si>
  <si>
    <t>As H. cuneata</t>
  </si>
  <si>
    <t>As H. micronesica</t>
  </si>
  <si>
    <t>As H. tuna</t>
  </si>
  <si>
    <t>As H. cylindracea</t>
  </si>
  <si>
    <t>As H. incrassata</t>
  </si>
  <si>
    <t xml:space="preserve">Based on de Bakker et al. (in prep)  (chip measurements) </t>
  </si>
  <si>
    <r>
      <rPr>
        <b/>
        <sz val="11"/>
        <color theme="1"/>
        <rFont val="Arial Narrow"/>
        <family val="2"/>
      </rPr>
      <t xml:space="preserve">Notes on de Bakker et al (in prep) samples: </t>
    </r>
    <r>
      <rPr>
        <sz val="11"/>
        <color theme="1"/>
        <rFont val="Arial Narrow"/>
        <family val="2"/>
      </rPr>
      <t>Sponge-infested cores were taken from limestone reef substratum using a pneumatic drill with hole-saw (inner diameter 45mm). Cores were collected from sponge colonies of the six bioeroding species that are most abundant on the reefs of Curacao. Any non-sponge organisms were removed, and cores were kept inside a flow-through aquarium system at CARMABI to allow acclimatization and tissue regeneration. After a week, each core (three per species) was positioned upside down over a funnel for seven consecutive days to collect expelled limestone chips. Chip samples were subsequently collected on pre-combusted (550˚C, 3h) 0.7 μm Whatman glass microfiber filters and re-combusted to remove any organic material. Post-combustion, samples were weighed to quantify the sediment production per unit are of inferred limestone. A homogenized subsample was removed from the filter and Scanning Electron Microscopy (SEM) imaging was used to estimate the fractions of sponge produced chips, non-chip CaCO</t>
    </r>
    <r>
      <rPr>
        <vertAlign val="subscript"/>
        <sz val="11"/>
        <color theme="1"/>
        <rFont val="Arial Narrow"/>
        <family val="2"/>
      </rPr>
      <t>3</t>
    </r>
    <r>
      <rPr>
        <sz val="11"/>
        <color theme="1"/>
        <rFont val="Arial Narrow"/>
        <family val="2"/>
      </rPr>
      <t xml:space="preserve"> fragments and other material (e.g. spicules, foreign materials). To define the proportional contributions of sponge chips to standard Udden-Wentworth grain size class fractions, the longest length of 200 chips was measured for each species using SEM-collected images and the ImageJ software.  </t>
    </r>
  </si>
  <si>
    <t>Echinothrix diadema 81-100 mm test</t>
  </si>
  <si>
    <t>Echinothrix diadema 101-120 mm test</t>
  </si>
  <si>
    <t>from Lange (unpublished data) - collected in Seychelles</t>
  </si>
  <si>
    <r>
      <t xml:space="preserve">Use </t>
    </r>
    <r>
      <rPr>
        <i/>
        <sz val="11"/>
        <color theme="1"/>
        <rFont val="Arial Narrow"/>
        <family val="2"/>
      </rPr>
      <t>Echinothrix diadema</t>
    </r>
    <r>
      <rPr>
        <sz val="11"/>
        <color theme="1"/>
        <rFont val="Arial Narrow"/>
        <family val="2"/>
      </rPr>
      <t xml:space="preserve"> 81-100 mm test diam data</t>
    </r>
  </si>
  <si>
    <r>
      <t xml:space="preserve">Use </t>
    </r>
    <r>
      <rPr>
        <i/>
        <sz val="11"/>
        <color theme="1"/>
        <rFont val="Arial Narrow"/>
        <family val="2"/>
      </rPr>
      <t>Echinothrix diadema</t>
    </r>
    <r>
      <rPr>
        <sz val="11"/>
        <color theme="1"/>
        <rFont val="Arial Narrow"/>
        <family val="2"/>
      </rPr>
      <t xml:space="preserve"> 101-120 mm test diam data</t>
    </r>
  </si>
  <si>
    <r>
      <t>Use</t>
    </r>
    <r>
      <rPr>
        <i/>
        <sz val="11"/>
        <color theme="1"/>
        <rFont val="Arial Narrow"/>
        <family val="2"/>
      </rPr>
      <t xml:space="preserve"> D. antillarum</t>
    </r>
    <r>
      <rPr>
        <sz val="11"/>
        <color theme="1"/>
        <rFont val="Arial Narrow"/>
        <family val="2"/>
      </rPr>
      <t xml:space="preserve"> 11-20 mm test diam data</t>
    </r>
  </si>
  <si>
    <r>
      <t xml:space="preserve">Use </t>
    </r>
    <r>
      <rPr>
        <i/>
        <sz val="11"/>
        <color theme="1"/>
        <rFont val="Arial Narrow"/>
        <family val="2"/>
      </rPr>
      <t>D. antillarum</t>
    </r>
    <r>
      <rPr>
        <sz val="11"/>
        <color theme="1"/>
        <rFont val="Arial Narrow"/>
        <family val="2"/>
      </rPr>
      <t xml:space="preserve"> 11-20 mm test diam data</t>
    </r>
  </si>
  <si>
    <r>
      <t xml:space="preserve">Uses rates for </t>
    </r>
    <r>
      <rPr>
        <i/>
        <sz val="11"/>
        <color theme="1"/>
        <rFont val="Arial Narrow"/>
        <family val="2"/>
      </rPr>
      <t>Diadematidae</t>
    </r>
    <r>
      <rPr>
        <sz val="11"/>
        <color theme="1"/>
        <rFont val="Arial Narrow"/>
        <family val="2"/>
      </rPr>
      <t xml:space="preserve"> from ReefBudget</t>
    </r>
  </si>
  <si>
    <r>
      <t xml:space="preserve">Uses rates for </t>
    </r>
    <r>
      <rPr>
        <i/>
        <sz val="11"/>
        <color theme="1"/>
        <rFont val="Arial Narrow"/>
        <family val="2"/>
      </rPr>
      <t>Echinometra mathaei</t>
    </r>
    <r>
      <rPr>
        <sz val="11"/>
        <color theme="1"/>
        <rFont val="Arial Narrow"/>
        <family val="2"/>
      </rPr>
      <t xml:space="preserve"> from ReefBudget</t>
    </r>
  </si>
  <si>
    <r>
      <t>Uses rates</t>
    </r>
    <r>
      <rPr>
        <i/>
        <sz val="11"/>
        <color theme="1"/>
        <rFont val="Arial Narrow"/>
        <family val="2"/>
      </rPr>
      <t xml:space="preserve"> for E. diadema</t>
    </r>
    <r>
      <rPr>
        <sz val="11"/>
        <color theme="1"/>
        <rFont val="Arial Narrow"/>
        <family val="2"/>
      </rPr>
      <t xml:space="preserve"> from Lange (unpublished) for 61-120 mm size categories, otherwise Diatemidae rates from ReefBudget</t>
    </r>
  </si>
  <si>
    <t>121-140*</t>
  </si>
  <si>
    <t>&gt;140*</t>
  </si>
  <si>
    <t>* Due to a current paucity of rate data for very large (&gt;120 mm) test diameter specimens, rates from the 101-120 mm test size class are presently applied to any specimens &gt;120 mm in size.</t>
  </si>
  <si>
    <t xml:space="preserve">Maximum number of grains counted from a size class </t>
  </si>
  <si>
    <t>Grain size fraction conversion for normalization</t>
  </si>
  <si>
    <t>Mean % contribution of foraminifera to grain size fraction</t>
  </si>
  <si>
    <t>Normalized number of shells in grain size fraction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</si>
</sst>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00"/>
    <numFmt numFmtId="167" formatCode="dd/mm/yyyy;@"/>
    <numFmt numFmtId="168" formatCode="0.00000"/>
    <numFmt numFmtId="169" formatCode="#,##0.000"/>
  </numFmts>
  <fonts count="33" x14ac:knownFonts="1">
    <font>
      <sz val="11"/>
      <color theme="1"/>
      <name val="Calibri"/>
      <family val="2"/>
      <scheme val="minor"/>
    </font>
    <font>
      <b/>
      <sz val="11"/>
      <color theme="1"/>
      <name val="Calibri"/>
      <family val="2"/>
      <scheme val="minor"/>
    </font>
    <font>
      <sz val="11"/>
      <color theme="1"/>
      <name val="Arial Narrow"/>
      <family val="2"/>
    </font>
    <font>
      <b/>
      <sz val="11"/>
      <color theme="1"/>
      <name val="Arial Narrow"/>
      <family val="2"/>
    </font>
    <font>
      <i/>
      <sz val="11"/>
      <color indexed="8"/>
      <name val="Arial Narrow"/>
      <family val="2"/>
    </font>
    <font>
      <b/>
      <sz val="11"/>
      <color indexed="8"/>
      <name val="Arial Narrow"/>
      <family val="2"/>
    </font>
    <font>
      <i/>
      <sz val="11"/>
      <color theme="1"/>
      <name val="Arial Narrow"/>
      <family val="2"/>
    </font>
    <font>
      <b/>
      <vertAlign val="superscript"/>
      <sz val="11"/>
      <color theme="1"/>
      <name val="Arial Narrow"/>
      <family val="2"/>
    </font>
    <font>
      <b/>
      <i/>
      <sz val="11"/>
      <color indexed="8"/>
      <name val="Arial Narrow"/>
      <family val="2"/>
    </font>
    <font>
      <b/>
      <i/>
      <sz val="11"/>
      <color theme="0"/>
      <name val="Arial Narrow"/>
      <family val="2"/>
    </font>
    <font>
      <sz val="11"/>
      <color rgb="FFFF0000"/>
      <name val="Calibri"/>
      <family val="2"/>
      <scheme val="minor"/>
    </font>
    <font>
      <b/>
      <i/>
      <sz val="11"/>
      <color indexed="8"/>
      <name val="Calibri"/>
      <family val="2"/>
    </font>
    <font>
      <b/>
      <sz val="11"/>
      <color indexed="8"/>
      <name val="Calibri"/>
      <family val="2"/>
    </font>
    <font>
      <b/>
      <i/>
      <sz val="11"/>
      <color theme="1"/>
      <name val="Arial Narrow"/>
      <family val="2"/>
    </font>
    <font>
      <sz val="11"/>
      <color rgb="FFFF0000"/>
      <name val="Arial Narrow"/>
      <family val="2"/>
    </font>
    <font>
      <b/>
      <vertAlign val="subscript"/>
      <sz val="11"/>
      <color theme="1"/>
      <name val="Arial Narrow"/>
      <family val="2"/>
    </font>
    <font>
      <sz val="11"/>
      <name val="Arial Narrow"/>
      <family val="2"/>
    </font>
    <font>
      <sz val="11"/>
      <color theme="1"/>
      <name val="Times New Roman"/>
      <family val="1"/>
    </font>
    <font>
      <b/>
      <sz val="11"/>
      <color rgb="FFFF0000"/>
      <name val="Arial Narrow"/>
      <family val="2"/>
    </font>
    <font>
      <b/>
      <i/>
      <sz val="11"/>
      <name val="Arial Narrow"/>
      <family val="2"/>
    </font>
    <font>
      <sz val="8"/>
      <name val="Calibri"/>
      <family val="2"/>
      <scheme val="minor"/>
    </font>
    <font>
      <sz val="11"/>
      <color rgb="FF000000"/>
      <name val="Arial Narrow"/>
      <family val="2"/>
    </font>
    <font>
      <sz val="11"/>
      <color rgb="FF222222"/>
      <name val="Arial Narrow"/>
      <family val="2"/>
    </font>
    <font>
      <b/>
      <sz val="11"/>
      <color rgb="FF000000"/>
      <name val="Arial Narrow"/>
      <family val="2"/>
    </font>
    <font>
      <b/>
      <sz val="11"/>
      <name val="Arial Narrow"/>
      <family val="2"/>
    </font>
    <font>
      <sz val="11"/>
      <name val="Calibri"/>
      <family val="2"/>
      <scheme val="minor"/>
    </font>
    <font>
      <vertAlign val="superscript"/>
      <sz val="11"/>
      <color theme="1"/>
      <name val="Arial Narrow"/>
      <family val="2"/>
    </font>
    <font>
      <b/>
      <i/>
      <sz val="16"/>
      <color theme="1"/>
      <name val="Arial Narrow"/>
      <family val="2"/>
    </font>
    <font>
      <sz val="11"/>
      <color rgb="FFFF00FE"/>
      <name val="Calibri"/>
      <family val="2"/>
      <scheme val="minor"/>
    </font>
    <font>
      <b/>
      <i/>
      <vertAlign val="superscript"/>
      <sz val="11"/>
      <name val="Arial Narrow"/>
      <family val="2"/>
    </font>
    <font>
      <sz val="11"/>
      <color theme="1"/>
      <name val="Calibri"/>
      <family val="2"/>
    </font>
    <font>
      <i/>
      <sz val="11"/>
      <name val="Arial Narrow"/>
      <family val="2"/>
    </font>
    <font>
      <vertAlign val="subscript"/>
      <sz val="11"/>
      <color theme="1"/>
      <name val="Arial Narrow"/>
      <family val="2"/>
    </font>
  </fonts>
  <fills count="8">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C000"/>
        <bgColor indexed="64"/>
      </patternFill>
    </fill>
  </fills>
  <borders count="25">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auto="1"/>
      </left>
      <right style="thin">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451">
    <xf numFmtId="0" fontId="0" fillId="0" borderId="0" xfId="0"/>
    <xf numFmtId="0" fontId="1" fillId="0" borderId="0" xfId="0" applyFont="1"/>
    <xf numFmtId="165" fontId="0" fillId="0" borderId="0" xfId="0" applyNumberFormat="1"/>
    <xf numFmtId="0" fontId="2" fillId="0" borderId="0" xfId="0" applyFont="1"/>
    <xf numFmtId="0" fontId="3" fillId="0" borderId="0" xfId="0" applyFont="1"/>
    <xf numFmtId="167" fontId="2" fillId="0" borderId="0" xfId="0" applyNumberFormat="1" applyFont="1"/>
    <xf numFmtId="0" fontId="6" fillId="0" borderId="0" xfId="0" applyFont="1"/>
    <xf numFmtId="0" fontId="2" fillId="4" borderId="0" xfId="0" applyFont="1" applyFill="1"/>
    <xf numFmtId="0" fontId="8" fillId="4" borderId="0" xfId="0" applyFont="1" applyFill="1" applyAlignment="1">
      <alignment horizontal="left"/>
    </xf>
    <xf numFmtId="0" fontId="2" fillId="0" borderId="1" xfId="0" applyFont="1" applyBorder="1"/>
    <xf numFmtId="165" fontId="2" fillId="0" borderId="1" xfId="0" applyNumberFormat="1" applyFont="1" applyBorder="1"/>
    <xf numFmtId="16" fontId="3" fillId="4" borderId="1" xfId="0" applyNumberFormat="1" applyFont="1" applyFill="1" applyBorder="1" applyAlignment="1">
      <alignment horizontal="center"/>
    </xf>
    <xf numFmtId="0" fontId="2" fillId="4" borderId="1" xfId="0" applyFont="1" applyFill="1" applyBorder="1" applyAlignment="1">
      <alignment horizontal="center"/>
    </xf>
    <xf numFmtId="2" fontId="2" fillId="0" borderId="0" xfId="0" applyNumberFormat="1" applyFont="1"/>
    <xf numFmtId="0" fontId="2" fillId="0" borderId="0" xfId="0" applyFont="1" applyAlignment="1">
      <alignment horizontal="center"/>
    </xf>
    <xf numFmtId="2" fontId="2" fillId="0" borderId="1" xfId="0" applyNumberFormat="1" applyFont="1" applyBorder="1"/>
    <xf numFmtId="0" fontId="4" fillId="0" borderId="0" xfId="0" applyFont="1" applyAlignment="1">
      <alignment horizontal="left"/>
    </xf>
    <xf numFmtId="0" fontId="9" fillId="4" borderId="2" xfId="0" applyFont="1" applyFill="1" applyBorder="1"/>
    <xf numFmtId="0" fontId="11" fillId="0" borderId="0" xfId="0" applyFont="1" applyAlignment="1">
      <alignment horizontal="center"/>
    </xf>
    <xf numFmtId="0" fontId="12" fillId="0" borderId="0" xfId="0" applyFont="1" applyAlignment="1">
      <alignment horizontal="center"/>
    </xf>
    <xf numFmtId="0" fontId="5" fillId="0" borderId="0" xfId="0" applyFont="1" applyAlignment="1">
      <alignment horizontal="left"/>
    </xf>
    <xf numFmtId="0" fontId="4" fillId="4" borderId="0" xfId="0" applyFont="1" applyFill="1" applyAlignment="1">
      <alignment horizontal="left"/>
    </xf>
    <xf numFmtId="0" fontId="5" fillId="4" borderId="0" xfId="0" applyFont="1" applyFill="1" applyAlignment="1">
      <alignment horizontal="left"/>
    </xf>
    <xf numFmtId="0" fontId="6" fillId="4" borderId="0" xfId="0" applyFont="1" applyFill="1"/>
    <xf numFmtId="0" fontId="10" fillId="0" borderId="0" xfId="0" applyFont="1"/>
    <xf numFmtId="2" fontId="2" fillId="0" borderId="1" xfId="0" applyNumberFormat="1" applyFont="1" applyBorder="1" applyAlignment="1">
      <alignment horizontal="center"/>
    </xf>
    <xf numFmtId="166" fontId="2" fillId="0" borderId="1" xfId="0" applyNumberFormat="1" applyFont="1" applyBorder="1" applyAlignment="1">
      <alignment horizontal="center"/>
    </xf>
    <xf numFmtId="0" fontId="9" fillId="4" borderId="0" xfId="0" applyFont="1" applyFill="1" applyAlignment="1">
      <alignment horizontal="left"/>
    </xf>
    <xf numFmtId="0" fontId="13" fillId="4" borderId="0" xfId="0" applyFont="1" applyFill="1"/>
    <xf numFmtId="0" fontId="14" fillId="0" borderId="0" xfId="0" applyFont="1"/>
    <xf numFmtId="0" fontId="2" fillId="0" borderId="1" xfId="0" applyFont="1" applyBorder="1" applyAlignment="1">
      <alignment horizontal="center"/>
    </xf>
    <xf numFmtId="165" fontId="2" fillId="0" borderId="0" xfId="0" applyNumberFormat="1" applyFont="1"/>
    <xf numFmtId="0" fontId="3" fillId="0" borderId="0" xfId="0" applyFont="1" applyAlignment="1">
      <alignment horizontal="left"/>
    </xf>
    <xf numFmtId="0" fontId="13" fillId="0" borderId="0" xfId="0" applyFont="1"/>
    <xf numFmtId="166" fontId="2" fillId="0" borderId="0" xfId="0" applyNumberFormat="1" applyFont="1"/>
    <xf numFmtId="166" fontId="2" fillId="0" borderId="0" xfId="0" applyNumberFormat="1" applyFont="1" applyAlignment="1">
      <alignment horizontal="center"/>
    </xf>
    <xf numFmtId="1" fontId="2" fillId="0" borderId="0" xfId="0" applyNumberFormat="1" applyFont="1"/>
    <xf numFmtId="0" fontId="3" fillId="0" borderId="0" xfId="0" applyFont="1" applyAlignment="1">
      <alignment horizontal="center"/>
    </xf>
    <xf numFmtId="0" fontId="1" fillId="0" borderId="0" xfId="0" applyFont="1" applyAlignment="1">
      <alignment horizontal="center"/>
    </xf>
    <xf numFmtId="166" fontId="3" fillId="0" borderId="0" xfId="0" applyNumberFormat="1" applyFont="1" applyAlignment="1">
      <alignment horizontal="center"/>
    </xf>
    <xf numFmtId="166" fontId="3" fillId="0" borderId="0" xfId="0" applyNumberFormat="1" applyFont="1"/>
    <xf numFmtId="1" fontId="3" fillId="0" borderId="0" xfId="0" applyNumberFormat="1" applyFont="1"/>
    <xf numFmtId="2" fontId="3" fillId="0" borderId="0" xfId="0" applyNumberFormat="1" applyFont="1"/>
    <xf numFmtId="166" fontId="3" fillId="0" borderId="1" xfId="0" applyNumberFormat="1" applyFont="1" applyBorder="1" applyAlignment="1">
      <alignment horizontal="center"/>
    </xf>
    <xf numFmtId="165" fontId="2" fillId="0" borderId="1" xfId="0" applyNumberFormat="1" applyFont="1" applyBorder="1" applyAlignment="1">
      <alignment horizontal="center"/>
    </xf>
    <xf numFmtId="2" fontId="2" fillId="0" borderId="0" xfId="0" applyNumberFormat="1" applyFont="1" applyAlignment="1">
      <alignment horizontal="center"/>
    </xf>
    <xf numFmtId="166" fontId="2" fillId="5" borderId="0" xfId="0" applyNumberFormat="1" applyFont="1" applyFill="1"/>
    <xf numFmtId="0" fontId="2" fillId="6" borderId="1" xfId="0" applyFont="1" applyFill="1" applyBorder="1" applyAlignment="1">
      <alignment horizontal="center"/>
    </xf>
    <xf numFmtId="0" fontId="3" fillId="0" borderId="1" xfId="0" applyFont="1" applyBorder="1" applyAlignment="1">
      <alignment horizontal="center"/>
    </xf>
    <xf numFmtId="166" fontId="2" fillId="0" borderId="0" xfId="0" applyNumberFormat="1" applyFont="1" applyAlignment="1">
      <alignment horizontal="left"/>
    </xf>
    <xf numFmtId="0" fontId="6" fillId="0" borderId="0" xfId="0" applyFont="1" applyAlignment="1">
      <alignment horizontal="center"/>
    </xf>
    <xf numFmtId="0" fontId="2" fillId="0" borderId="0" xfId="0" applyFont="1" applyAlignment="1">
      <alignment vertical="top" wrapText="1"/>
    </xf>
    <xf numFmtId="0" fontId="3" fillId="2" borderId="0" xfId="0" applyFont="1" applyFill="1"/>
    <xf numFmtId="0" fontId="3" fillId="0" borderId="0" xfId="0" applyFont="1" applyAlignment="1">
      <alignment horizontal="center" vertical="center"/>
    </xf>
    <xf numFmtId="0" fontId="3" fillId="0" borderId="0" xfId="0" applyFont="1" applyAlignment="1">
      <alignment horizontal="center" vertical="center" wrapText="1"/>
    </xf>
    <xf numFmtId="2" fontId="3" fillId="0" borderId="0" xfId="0" applyNumberFormat="1" applyFont="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top" wrapText="1"/>
    </xf>
    <xf numFmtId="2" fontId="3" fillId="0" borderId="1" xfId="0" applyNumberFormat="1" applyFont="1" applyBorder="1" applyAlignment="1">
      <alignment horizontal="center" vertical="top" wrapText="1"/>
    </xf>
    <xf numFmtId="166" fontId="3" fillId="0" borderId="1" xfId="0" applyNumberFormat="1" applyFont="1" applyBorder="1" applyAlignment="1">
      <alignment horizontal="center" vertical="top" wrapText="1"/>
    </xf>
    <xf numFmtId="0" fontId="2" fillId="0" borderId="0" xfId="0" applyFont="1" applyAlignment="1">
      <alignment horizontal="center" vertical="center"/>
    </xf>
    <xf numFmtId="0" fontId="2" fillId="2" borderId="1" xfId="0" applyFont="1" applyFill="1" applyBorder="1" applyAlignment="1">
      <alignment horizontal="center"/>
    </xf>
    <xf numFmtId="166" fontId="3" fillId="0" borderId="0" xfId="0" applyNumberFormat="1" applyFont="1" applyAlignment="1">
      <alignment horizontal="center" vertical="center"/>
    </xf>
    <xf numFmtId="0" fontId="2" fillId="0" borderId="4" xfId="0" applyFont="1" applyBorder="1" applyAlignment="1">
      <alignment vertical="top" wrapText="1"/>
    </xf>
    <xf numFmtId="167" fontId="2" fillId="0" borderId="4" xfId="0" applyNumberFormat="1" applyFont="1" applyBorder="1" applyAlignment="1">
      <alignment vertical="top" wrapText="1"/>
    </xf>
    <xf numFmtId="166" fontId="2" fillId="4" borderId="1" xfId="0" applyNumberFormat="1" applyFont="1" applyFill="1" applyBorder="1" applyAlignment="1">
      <alignment horizontal="center"/>
    </xf>
    <xf numFmtId="2" fontId="2" fillId="4" borderId="1" xfId="0" applyNumberFormat="1" applyFont="1" applyFill="1" applyBorder="1" applyAlignment="1">
      <alignment horizontal="center"/>
    </xf>
    <xf numFmtId="2" fontId="2" fillId="4" borderId="7" xfId="0" applyNumberFormat="1" applyFont="1" applyFill="1" applyBorder="1" applyAlignment="1">
      <alignment horizontal="center"/>
    </xf>
    <xf numFmtId="0" fontId="3" fillId="6" borderId="1" xfId="0" applyFont="1" applyFill="1" applyBorder="1" applyAlignment="1">
      <alignment horizontal="center"/>
    </xf>
    <xf numFmtId="1" fontId="2" fillId="0" borderId="0" xfId="0" applyNumberFormat="1" applyFont="1" applyAlignment="1">
      <alignment vertical="center"/>
    </xf>
    <xf numFmtId="0" fontId="2" fillId="0" borderId="0" xfId="0" applyFont="1" applyAlignment="1">
      <alignment vertical="center"/>
    </xf>
    <xf numFmtId="2" fontId="2" fillId="0" borderId="0" xfId="0" applyNumberFormat="1" applyFont="1" applyAlignment="1">
      <alignment vertical="center"/>
    </xf>
    <xf numFmtId="166" fontId="2" fillId="0" borderId="0" xfId="0" applyNumberFormat="1" applyFont="1" applyAlignment="1">
      <alignment vertical="center"/>
    </xf>
    <xf numFmtId="0" fontId="0" fillId="0" borderId="0" xfId="0" applyAlignment="1">
      <alignment vertical="center"/>
    </xf>
    <xf numFmtId="0" fontId="13" fillId="0" borderId="0" xfId="0" applyFont="1" applyAlignment="1">
      <alignment horizontal="left"/>
    </xf>
    <xf numFmtId="0" fontId="6" fillId="0" borderId="1" xfId="0" applyFont="1" applyBorder="1"/>
    <xf numFmtId="166" fontId="2" fillId="0" borderId="1" xfId="0" applyNumberFormat="1" applyFont="1" applyBorder="1"/>
    <xf numFmtId="166" fontId="3" fillId="0" borderId="1" xfId="0" applyNumberFormat="1" applyFont="1" applyBorder="1"/>
    <xf numFmtId="166" fontId="2" fillId="0" borderId="1" xfId="0" applyNumberFormat="1" applyFont="1" applyBorder="1" applyAlignment="1">
      <alignment horizontal="left"/>
    </xf>
    <xf numFmtId="1" fontId="2" fillId="0" borderId="1" xfId="0" applyNumberFormat="1" applyFont="1" applyBorder="1"/>
    <xf numFmtId="0" fontId="3" fillId="4" borderId="1" xfId="0" applyFont="1" applyFill="1" applyBorder="1" applyAlignment="1">
      <alignment horizontal="center"/>
    </xf>
    <xf numFmtId="164" fontId="3" fillId="0" borderId="1" xfId="0" applyNumberFormat="1" applyFont="1" applyBorder="1" applyAlignment="1">
      <alignment horizontal="center"/>
    </xf>
    <xf numFmtId="164" fontId="3" fillId="0" borderId="0" xfId="0" applyNumberFormat="1" applyFont="1" applyAlignment="1">
      <alignment horizontal="center"/>
    </xf>
    <xf numFmtId="2" fontId="3" fillId="0" borderId="1" xfId="0" applyNumberFormat="1" applyFont="1" applyBorder="1" applyAlignment="1">
      <alignment horizontal="center"/>
    </xf>
    <xf numFmtId="2" fontId="3" fillId="0" borderId="0" xfId="0" applyNumberFormat="1" applyFont="1" applyAlignment="1">
      <alignment horizontal="center"/>
    </xf>
    <xf numFmtId="0" fontId="3" fillId="0" borderId="0" xfId="0" applyFont="1" applyAlignment="1">
      <alignment vertical="center"/>
    </xf>
    <xf numFmtId="166" fontId="6" fillId="0" borderId="1" xfId="0" applyNumberFormat="1" applyFont="1" applyBorder="1" applyAlignment="1">
      <alignment horizontal="left"/>
    </xf>
    <xf numFmtId="16" fontId="3" fillId="0" borderId="0" xfId="0" applyNumberFormat="1" applyFont="1" applyAlignment="1">
      <alignment horizontal="center"/>
    </xf>
    <xf numFmtId="166" fontId="3" fillId="0" borderId="0" xfId="0" applyNumberFormat="1" applyFont="1" applyAlignment="1">
      <alignment horizontal="center" vertical="top" wrapText="1"/>
    </xf>
    <xf numFmtId="0" fontId="3" fillId="0" borderId="0" xfId="0" applyFont="1" applyAlignment="1">
      <alignment vertical="top" wrapText="1"/>
    </xf>
    <xf numFmtId="0" fontId="17" fillId="0" borderId="0" xfId="0" applyFont="1"/>
    <xf numFmtId="0" fontId="18" fillId="0" borderId="0" xfId="0" applyFont="1"/>
    <xf numFmtId="0" fontId="3" fillId="0" borderId="1" xfId="0" applyFont="1" applyBorder="1"/>
    <xf numFmtId="0" fontId="3" fillId="2" borderId="1" xfId="0" applyFont="1" applyFill="1" applyBorder="1" applyAlignment="1">
      <alignment horizontal="center"/>
    </xf>
    <xf numFmtId="166" fontId="3" fillId="2" borderId="1" xfId="0" applyNumberFormat="1" applyFont="1" applyFill="1" applyBorder="1" applyAlignment="1">
      <alignment horizontal="center" vertical="center"/>
    </xf>
    <xf numFmtId="164" fontId="3" fillId="0" borderId="0" xfId="0" applyNumberFormat="1" applyFont="1" applyAlignment="1">
      <alignment horizontal="left"/>
    </xf>
    <xf numFmtId="0" fontId="16" fillId="0" borderId="0" xfId="0" applyFont="1"/>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7" xfId="0" applyFont="1" applyBorder="1" applyAlignment="1">
      <alignment horizontal="center"/>
    </xf>
    <xf numFmtId="0" fontId="2" fillId="2" borderId="0" xfId="0" applyFont="1" applyFill="1"/>
    <xf numFmtId="165" fontId="3" fillId="0" borderId="0" xfId="0" applyNumberFormat="1" applyFont="1"/>
    <xf numFmtId="0" fontId="3" fillId="3" borderId="1" xfId="0" applyFont="1" applyFill="1" applyBorder="1" applyAlignment="1">
      <alignment horizontal="center" vertical="center"/>
    </xf>
    <xf numFmtId="167" fontId="3" fillId="3" borderId="1" xfId="0" applyNumberFormat="1" applyFont="1" applyFill="1" applyBorder="1" applyAlignment="1">
      <alignment horizontal="center" vertical="center"/>
    </xf>
    <xf numFmtId="0" fontId="14" fillId="0" borderId="0" xfId="0" applyFont="1" applyAlignment="1">
      <alignment horizontal="center"/>
    </xf>
    <xf numFmtId="0" fontId="9" fillId="0" borderId="0" xfId="0" applyFont="1" applyAlignment="1">
      <alignment horizontal="left"/>
    </xf>
    <xf numFmtId="165" fontId="2" fillId="0" borderId="0" xfId="0" applyNumberFormat="1" applyFont="1" applyAlignment="1">
      <alignment horizontal="center"/>
    </xf>
    <xf numFmtId="0" fontId="9" fillId="4" borderId="0" xfId="0" applyFont="1" applyFill="1"/>
    <xf numFmtId="16" fontId="3" fillId="0" borderId="1" xfId="0" applyNumberFormat="1" applyFont="1" applyBorder="1" applyAlignment="1">
      <alignment horizontal="center"/>
    </xf>
    <xf numFmtId="168" fontId="2" fillId="0" borderId="0" xfId="0" applyNumberFormat="1" applyFont="1"/>
    <xf numFmtId="0" fontId="19" fillId="4" borderId="0" xfId="0" applyFont="1" applyFill="1" applyAlignment="1">
      <alignment horizontal="left"/>
    </xf>
    <xf numFmtId="0" fontId="2" fillId="0" borderId="7" xfId="0" applyFont="1" applyBorder="1" applyAlignment="1">
      <alignment horizontal="center"/>
    </xf>
    <xf numFmtId="0" fontId="2" fillId="0" borderId="14" xfId="0" applyFont="1" applyBorder="1" applyAlignment="1">
      <alignment horizontal="center"/>
    </xf>
    <xf numFmtId="165" fontId="2" fillId="4" borderId="1" xfId="0" applyNumberFormat="1" applyFont="1" applyFill="1" applyBorder="1" applyAlignment="1">
      <alignment horizontal="center"/>
    </xf>
    <xf numFmtId="0" fontId="21" fillId="0" borderId="0" xfId="0" applyFont="1" applyAlignment="1">
      <alignment vertical="center"/>
    </xf>
    <xf numFmtId="0" fontId="2" fillId="0" borderId="0" xfId="0" applyFont="1" applyAlignment="1">
      <alignment horizontal="left"/>
    </xf>
    <xf numFmtId="0" fontId="23" fillId="0" borderId="0" xfId="0" applyFont="1" applyAlignment="1">
      <alignment vertical="center"/>
    </xf>
    <xf numFmtId="166" fontId="3" fillId="0" borderId="0" xfId="0" applyNumberFormat="1" applyFont="1" applyAlignment="1">
      <alignment horizontal="left"/>
    </xf>
    <xf numFmtId="0" fontId="22" fillId="0" borderId="0" xfId="0" applyFont="1" applyAlignment="1">
      <alignment vertical="center"/>
    </xf>
    <xf numFmtId="2" fontId="2" fillId="0" borderId="0" xfId="0" applyNumberFormat="1" applyFont="1" applyAlignment="1">
      <alignment horizontal="left"/>
    </xf>
    <xf numFmtId="2" fontId="3" fillId="6" borderId="1" xfId="0" applyNumberFormat="1" applyFont="1" applyFill="1" applyBorder="1" applyAlignment="1">
      <alignment horizontal="center"/>
    </xf>
    <xf numFmtId="164" fontId="2" fillId="0" borderId="0" xfId="0" applyNumberFormat="1" applyFont="1" applyAlignment="1">
      <alignment horizontal="center" vertical="top" wrapText="1"/>
    </xf>
    <xf numFmtId="164" fontId="2" fillId="0" borderId="0" xfId="0" applyNumberFormat="1" applyFont="1" applyAlignment="1">
      <alignment horizontal="center"/>
    </xf>
    <xf numFmtId="0" fontId="2" fillId="0" borderId="7" xfId="0" applyFont="1" applyBorder="1"/>
    <xf numFmtId="0" fontId="3" fillId="0" borderId="0" xfId="0" applyFont="1" applyAlignment="1">
      <alignment horizontal="right"/>
    </xf>
    <xf numFmtId="165" fontId="3" fillId="0" borderId="1" xfId="0" applyNumberFormat="1" applyFont="1" applyBorder="1"/>
    <xf numFmtId="0" fontId="2" fillId="0" borderId="14" xfId="0" applyFont="1" applyBorder="1"/>
    <xf numFmtId="2" fontId="2" fillId="0" borderId="1" xfId="0" applyNumberFormat="1" applyFont="1" applyBorder="1" applyAlignment="1" applyProtection="1">
      <alignment horizontal="center"/>
      <protection locked="0"/>
    </xf>
    <xf numFmtId="0" fontId="3" fillId="0" borderId="0" xfId="0" applyFont="1" applyAlignment="1">
      <alignment horizontal="left" vertical="center" wrapText="1"/>
    </xf>
    <xf numFmtId="1" fontId="6" fillId="0" borderId="1" xfId="0" applyNumberFormat="1" applyFont="1" applyBorder="1" applyAlignment="1">
      <alignment horizontal="left"/>
    </xf>
    <xf numFmtId="166" fontId="6" fillId="0" borderId="0" xfId="0" applyNumberFormat="1" applyFont="1" applyAlignment="1">
      <alignment horizontal="left"/>
    </xf>
    <xf numFmtId="164" fontId="3" fillId="0" borderId="1" xfId="0" applyNumberFormat="1" applyFont="1" applyBorder="1" applyAlignment="1">
      <alignment horizontal="left"/>
    </xf>
    <xf numFmtId="0" fontId="2" fillId="0" borderId="1" xfId="0" applyFont="1" applyBorder="1" applyAlignment="1">
      <alignment horizontal="left"/>
    </xf>
    <xf numFmtId="164" fontId="2" fillId="0" borderId="1" xfId="0" applyNumberFormat="1" applyFont="1" applyBorder="1" applyAlignment="1">
      <alignment horizontal="left"/>
    </xf>
    <xf numFmtId="0" fontId="3" fillId="4" borderId="7" xfId="0" applyFont="1" applyFill="1" applyBorder="1"/>
    <xf numFmtId="0" fontId="24" fillId="0" borderId="1" xfId="0" applyFont="1" applyBorder="1" applyAlignment="1">
      <alignment horizontal="center"/>
    </xf>
    <xf numFmtId="0" fontId="16" fillId="0" borderId="1" xfId="0" applyFont="1" applyBorder="1" applyAlignment="1">
      <alignment horizontal="center"/>
    </xf>
    <xf numFmtId="0" fontId="2" fillId="4" borderId="7" xfId="0" applyFont="1" applyFill="1" applyBorder="1" applyAlignment="1">
      <alignment horizontal="center"/>
    </xf>
    <xf numFmtId="164" fontId="2" fillId="0" borderId="1" xfId="0" applyNumberFormat="1" applyFont="1" applyBorder="1" applyAlignment="1">
      <alignment horizontal="center"/>
    </xf>
    <xf numFmtId="0" fontId="5" fillId="0" borderId="0" xfId="0" applyFont="1" applyAlignment="1" applyProtection="1">
      <alignment horizontal="left"/>
      <protection locked="0"/>
    </xf>
    <xf numFmtId="165" fontId="3" fillId="0" borderId="1" xfId="0" applyNumberFormat="1" applyFont="1" applyBorder="1" applyAlignment="1">
      <alignment horizontal="center"/>
    </xf>
    <xf numFmtId="0" fontId="3" fillId="0" borderId="14" xfId="0" applyFont="1" applyBorder="1" applyAlignment="1">
      <alignment horizontal="center"/>
    </xf>
    <xf numFmtId="2" fontId="3" fillId="0" borderId="0" xfId="0" applyNumberFormat="1" applyFont="1" applyAlignment="1">
      <alignment horizontal="left"/>
    </xf>
    <xf numFmtId="0" fontId="3" fillId="4" borderId="1" xfId="0" applyFont="1" applyFill="1" applyBorder="1"/>
    <xf numFmtId="1" fontId="2" fillId="6" borderId="1" xfId="0" applyNumberFormat="1" applyFont="1" applyFill="1" applyBorder="1" applyAlignment="1">
      <alignment horizontal="center"/>
    </xf>
    <xf numFmtId="165" fontId="3" fillId="0" borderId="0" xfId="0" applyNumberFormat="1" applyFont="1" applyAlignment="1">
      <alignment horizontal="left"/>
    </xf>
    <xf numFmtId="0" fontId="18" fillId="0" borderId="1" xfId="0" applyFont="1" applyBorder="1" applyAlignment="1">
      <alignment horizontal="center"/>
    </xf>
    <xf numFmtId="0" fontId="14" fillId="0" borderId="1" xfId="0" applyFont="1" applyBorder="1" applyAlignment="1">
      <alignment horizontal="center"/>
    </xf>
    <xf numFmtId="1" fontId="2" fillId="0" borderId="1" xfId="0" applyNumberFormat="1" applyFont="1" applyBorder="1" applyAlignment="1">
      <alignment horizontal="center"/>
    </xf>
    <xf numFmtId="165" fontId="2" fillId="4" borderId="1" xfId="0" applyNumberFormat="1" applyFont="1" applyFill="1" applyBorder="1"/>
    <xf numFmtId="165" fontId="3" fillId="0" borderId="0" xfId="0" applyNumberFormat="1" applyFont="1" applyAlignment="1">
      <alignment horizontal="center"/>
    </xf>
    <xf numFmtId="165" fontId="3" fillId="0" borderId="0" xfId="0" applyNumberFormat="1" applyFont="1" applyAlignment="1">
      <alignment horizontal="center" vertical="center" wrapText="1"/>
    </xf>
    <xf numFmtId="164" fontId="3" fillId="0" borderId="0" xfId="0" applyNumberFormat="1" applyFont="1" applyAlignment="1">
      <alignment horizontal="center" vertical="center"/>
    </xf>
    <xf numFmtId="166" fontId="3" fillId="0" borderId="0" xfId="0" applyNumberFormat="1" applyFont="1" applyAlignment="1">
      <alignment horizontal="center" vertical="center" wrapText="1"/>
    </xf>
    <xf numFmtId="165" fontId="3" fillId="0" borderId="0" xfId="0" applyNumberFormat="1" applyFont="1" applyAlignment="1">
      <alignment horizontal="center" vertical="center"/>
    </xf>
    <xf numFmtId="165" fontId="2" fillId="0" borderId="0" xfId="0" applyNumberFormat="1" applyFont="1" applyAlignment="1">
      <alignment vertical="top" wrapText="1"/>
    </xf>
    <xf numFmtId="165" fontId="3" fillId="5" borderId="1" xfId="0" applyNumberFormat="1" applyFont="1" applyFill="1" applyBorder="1" applyAlignment="1">
      <alignment horizontal="center" vertical="center"/>
    </xf>
    <xf numFmtId="165" fontId="2" fillId="5" borderId="1" xfId="0" applyNumberFormat="1" applyFont="1" applyFill="1" applyBorder="1" applyAlignment="1">
      <alignment horizontal="center"/>
    </xf>
    <xf numFmtId="165" fontId="2" fillId="5" borderId="8" xfId="0" applyNumberFormat="1" applyFont="1" applyFill="1" applyBorder="1" applyAlignment="1">
      <alignment horizontal="center"/>
    </xf>
    <xf numFmtId="165" fontId="2" fillId="2" borderId="1" xfId="0" applyNumberFormat="1" applyFont="1" applyFill="1" applyBorder="1" applyAlignment="1">
      <alignment horizontal="center"/>
    </xf>
    <xf numFmtId="165" fontId="3" fillId="0" borderId="1" xfId="0" applyNumberFormat="1" applyFont="1" applyBorder="1" applyAlignment="1">
      <alignment horizontal="center" vertical="center"/>
    </xf>
    <xf numFmtId="165" fontId="3" fillId="2" borderId="1" xfId="0" applyNumberFormat="1" applyFont="1" applyFill="1" applyBorder="1" applyAlignment="1">
      <alignment horizontal="center"/>
    </xf>
    <xf numFmtId="165" fontId="3" fillId="2" borderId="7" xfId="0" applyNumberFormat="1" applyFont="1" applyFill="1" applyBorder="1" applyAlignment="1">
      <alignment horizontal="center"/>
    </xf>
    <xf numFmtId="165" fontId="2" fillId="0" borderId="0" xfId="0" applyNumberFormat="1" applyFont="1" applyAlignment="1">
      <alignment horizontal="center" vertical="center"/>
    </xf>
    <xf numFmtId="2" fontId="2" fillId="0" borderId="0" xfId="0" applyNumberFormat="1" applyFont="1" applyAlignment="1">
      <alignment vertical="top" wrapText="1"/>
    </xf>
    <xf numFmtId="2" fontId="24" fillId="0" borderId="1" xfId="0" applyNumberFormat="1" applyFont="1" applyBorder="1" applyAlignment="1">
      <alignment horizontal="center"/>
    </xf>
    <xf numFmtId="165" fontId="3" fillId="0" borderId="1" xfId="0" applyNumberFormat="1" applyFont="1" applyBorder="1" applyAlignment="1">
      <alignment horizontal="center" vertical="top" wrapText="1"/>
    </xf>
    <xf numFmtId="165" fontId="3" fillId="5" borderId="1" xfId="0" applyNumberFormat="1" applyFont="1" applyFill="1" applyBorder="1" applyAlignment="1">
      <alignment horizontal="center" vertical="top" wrapText="1"/>
    </xf>
    <xf numFmtId="165" fontId="2" fillId="0" borderId="1" xfId="0" applyNumberFormat="1" applyFont="1" applyBorder="1" applyAlignment="1">
      <alignment horizontal="center" vertical="center"/>
    </xf>
    <xf numFmtId="2" fontId="14" fillId="0" borderId="1" xfId="0" applyNumberFormat="1" applyFont="1" applyBorder="1" applyAlignment="1">
      <alignment horizontal="center"/>
    </xf>
    <xf numFmtId="165" fontId="3" fillId="2" borderId="1" xfId="0" applyNumberFormat="1" applyFont="1" applyFill="1" applyBorder="1" applyAlignment="1">
      <alignment horizontal="center" vertical="center"/>
    </xf>
    <xf numFmtId="2" fontId="2" fillId="0" borderId="0" xfId="0" applyNumberFormat="1" applyFont="1" applyAlignment="1">
      <alignment horizontal="center" vertical="center"/>
    </xf>
    <xf numFmtId="0" fontId="16" fillId="0" borderId="0" xfId="0" applyFont="1" applyAlignment="1">
      <alignment horizontal="center"/>
    </xf>
    <xf numFmtId="166" fontId="3" fillId="4" borderId="1" xfId="0" applyNumberFormat="1" applyFont="1" applyFill="1" applyBorder="1" applyAlignment="1">
      <alignment horizontal="center"/>
    </xf>
    <xf numFmtId="0" fontId="2" fillId="4" borderId="7" xfId="0" applyFont="1" applyFill="1" applyBorder="1"/>
    <xf numFmtId="0" fontId="2" fillId="4" borderId="1" xfId="0" applyFont="1" applyFill="1" applyBorder="1"/>
    <xf numFmtId="0" fontId="13" fillId="0" borderId="1" xfId="0" applyFont="1" applyBorder="1" applyAlignment="1">
      <alignment horizontal="center"/>
    </xf>
    <xf numFmtId="2" fontId="2" fillId="0" borderId="14" xfId="0" applyNumberFormat="1" applyFont="1" applyBorder="1" applyAlignment="1">
      <alignment horizontal="center"/>
    </xf>
    <xf numFmtId="0" fontId="13" fillId="0" borderId="1" xfId="0" applyFont="1" applyBorder="1" applyAlignment="1">
      <alignment horizontal="left"/>
    </xf>
    <xf numFmtId="0" fontId="21" fillId="0" borderId="0" xfId="0" applyFont="1" applyAlignment="1">
      <alignment vertical="center" wrapText="1"/>
    </xf>
    <xf numFmtId="165" fontId="2" fillId="7" borderId="0" xfId="0" applyNumberFormat="1" applyFont="1" applyFill="1" applyAlignment="1">
      <alignment horizontal="center"/>
    </xf>
    <xf numFmtId="164" fontId="2" fillId="7" borderId="0" xfId="0" applyNumberFormat="1" applyFont="1" applyFill="1" applyAlignment="1">
      <alignment horizontal="center"/>
    </xf>
    <xf numFmtId="1" fontId="3" fillId="6" borderId="1" xfId="0" applyNumberFormat="1" applyFont="1" applyFill="1" applyBorder="1" applyAlignment="1">
      <alignment horizontal="center"/>
    </xf>
    <xf numFmtId="165" fontId="14" fillId="0" borderId="0" xfId="0" applyNumberFormat="1" applyFont="1" applyAlignment="1">
      <alignment horizontal="center"/>
    </xf>
    <xf numFmtId="164" fontId="3" fillId="0" borderId="0" xfId="0" applyNumberFormat="1" applyFont="1" applyAlignment="1">
      <alignment horizontal="left" vertical="top"/>
    </xf>
    <xf numFmtId="168" fontId="2" fillId="0" borderId="0" xfId="0" applyNumberFormat="1" applyFont="1" applyAlignment="1">
      <alignment horizontal="center"/>
    </xf>
    <xf numFmtId="168" fontId="3" fillId="0" borderId="0" xfId="0" applyNumberFormat="1" applyFont="1" applyAlignment="1">
      <alignment horizontal="center"/>
    </xf>
    <xf numFmtId="0" fontId="6" fillId="0" borderId="10" xfId="0" applyFont="1" applyBorder="1"/>
    <xf numFmtId="0" fontId="6" fillId="0" borderId="1" xfId="0" applyFont="1" applyBorder="1" applyAlignment="1">
      <alignment horizontal="left"/>
    </xf>
    <xf numFmtId="16" fontId="18" fillId="0" borderId="1" xfId="0" applyNumberFormat="1" applyFont="1" applyBorder="1" applyAlignment="1">
      <alignment horizontal="center"/>
    </xf>
    <xf numFmtId="1" fontId="14" fillId="0" borderId="1" xfId="0" applyNumberFormat="1" applyFont="1" applyBorder="1" applyAlignment="1">
      <alignment horizontal="center"/>
    </xf>
    <xf numFmtId="169" fontId="3" fillId="0" borderId="0" xfId="0" applyNumberFormat="1" applyFont="1" applyAlignment="1">
      <alignment horizontal="center"/>
    </xf>
    <xf numFmtId="165" fontId="3" fillId="7" borderId="1" xfId="0" applyNumberFormat="1" applyFont="1" applyFill="1" applyBorder="1" applyAlignment="1">
      <alignment horizontal="center" vertical="center"/>
    </xf>
    <xf numFmtId="1" fontId="3" fillId="0" borderId="0" xfId="0" applyNumberFormat="1" applyFont="1" applyAlignment="1">
      <alignment horizontal="center"/>
    </xf>
    <xf numFmtId="1" fontId="18" fillId="0" borderId="0" xfId="0" applyNumberFormat="1" applyFont="1" applyAlignment="1">
      <alignment horizontal="center"/>
    </xf>
    <xf numFmtId="2" fontId="2" fillId="6" borderId="7" xfId="0" applyNumberFormat="1" applyFont="1" applyFill="1" applyBorder="1" applyAlignment="1">
      <alignment horizontal="center"/>
    </xf>
    <xf numFmtId="2" fontId="2" fillId="6" borderId="1" xfId="0" applyNumberFormat="1" applyFont="1" applyFill="1" applyBorder="1" applyAlignment="1">
      <alignment horizontal="center"/>
    </xf>
    <xf numFmtId="1" fontId="3" fillId="2" borderId="1" xfId="0" applyNumberFormat="1" applyFont="1" applyFill="1" applyBorder="1" applyAlignment="1">
      <alignment horizontal="center"/>
    </xf>
    <xf numFmtId="2" fontId="3" fillId="0" borderId="14" xfId="0" applyNumberFormat="1" applyFont="1" applyBorder="1" applyAlignment="1">
      <alignment horizontal="center"/>
    </xf>
    <xf numFmtId="164" fontId="3" fillId="7" borderId="1" xfId="0" applyNumberFormat="1" applyFont="1" applyFill="1" applyBorder="1" applyAlignment="1">
      <alignment horizontal="center"/>
    </xf>
    <xf numFmtId="49" fontId="3" fillId="4" borderId="1" xfId="0" applyNumberFormat="1" applyFont="1" applyFill="1" applyBorder="1" applyAlignment="1">
      <alignment horizontal="center"/>
    </xf>
    <xf numFmtId="0" fontId="2" fillId="6" borderId="0" xfId="0" applyFont="1" applyFill="1"/>
    <xf numFmtId="165" fontId="13" fillId="0" borderId="0" xfId="0" applyNumberFormat="1" applyFont="1"/>
    <xf numFmtId="0" fontId="0" fillId="0" borderId="0" xfId="0" applyAlignment="1">
      <alignment horizontal="center" vertical="center"/>
    </xf>
    <xf numFmtId="165" fontId="24" fillId="7" borderId="1" xfId="0" applyNumberFormat="1" applyFont="1" applyFill="1" applyBorder="1" applyAlignment="1">
      <alignment horizontal="center" vertical="center"/>
    </xf>
    <xf numFmtId="2" fontId="13" fillId="0" borderId="0" xfId="0" applyNumberFormat="1" applyFont="1"/>
    <xf numFmtId="165" fontId="3" fillId="4" borderId="1" xfId="0" applyNumberFormat="1" applyFont="1" applyFill="1" applyBorder="1" applyAlignment="1">
      <alignment horizontal="center"/>
    </xf>
    <xf numFmtId="2" fontId="3" fillId="4" borderId="1" xfId="0" applyNumberFormat="1" applyFont="1" applyFill="1" applyBorder="1" applyAlignment="1">
      <alignment horizontal="center"/>
    </xf>
    <xf numFmtId="0" fontId="3" fillId="0" borderId="1" xfId="0" applyFont="1" applyBorder="1" applyAlignment="1">
      <alignment horizontal="left"/>
    </xf>
    <xf numFmtId="2" fontId="0" fillId="0" borderId="0" xfId="0" applyNumberFormat="1"/>
    <xf numFmtId="4" fontId="3" fillId="2" borderId="1" xfId="0" applyNumberFormat="1" applyFont="1" applyFill="1" applyBorder="1" applyAlignment="1">
      <alignment horizontal="center"/>
    </xf>
    <xf numFmtId="2" fontId="3" fillId="2" borderId="1" xfId="0" applyNumberFormat="1" applyFont="1" applyFill="1" applyBorder="1" applyAlignment="1">
      <alignment horizontal="center"/>
    </xf>
    <xf numFmtId="1" fontId="2" fillId="0" borderId="0" xfId="0" applyNumberFormat="1" applyFont="1" applyAlignment="1">
      <alignment horizontal="center"/>
    </xf>
    <xf numFmtId="0" fontId="3" fillId="6" borderId="0" xfId="0" applyFont="1" applyFill="1"/>
    <xf numFmtId="49" fontId="0" fillId="0" borderId="0" xfId="0" applyNumberFormat="1"/>
    <xf numFmtId="166" fontId="0" fillId="0" borderId="0" xfId="0" applyNumberFormat="1"/>
    <xf numFmtId="0" fontId="2" fillId="0" borderId="4" xfId="0" applyFont="1" applyBorder="1" applyAlignment="1">
      <alignment horizontal="left"/>
    </xf>
    <xf numFmtId="1" fontId="2" fillId="0" borderId="4" xfId="0" applyNumberFormat="1" applyFont="1" applyBorder="1" applyAlignment="1">
      <alignment horizontal="center"/>
    </xf>
    <xf numFmtId="1" fontId="2" fillId="6" borderId="4" xfId="0" applyNumberFormat="1" applyFont="1" applyFill="1" applyBorder="1" applyAlignment="1">
      <alignment horizontal="center"/>
    </xf>
    <xf numFmtId="164" fontId="2" fillId="0" borderId="4" xfId="0" applyNumberFormat="1" applyFont="1" applyBorder="1" applyAlignment="1">
      <alignment horizontal="center"/>
    </xf>
    <xf numFmtId="0" fontId="2" fillId="0" borderId="1" xfId="0" applyFont="1" applyBorder="1" applyAlignment="1">
      <alignment vertical="center"/>
    </xf>
    <xf numFmtId="0" fontId="3" fillId="0" borderId="13" xfId="0" applyFont="1" applyBorder="1" applyAlignment="1">
      <alignment horizontal="left"/>
    </xf>
    <xf numFmtId="1" fontId="14" fillId="0" borderId="0" xfId="0" applyNumberFormat="1" applyFont="1" applyAlignment="1">
      <alignment horizontal="center"/>
    </xf>
    <xf numFmtId="164" fontId="3" fillId="7" borderId="1" xfId="0" applyNumberFormat="1" applyFont="1" applyFill="1" applyBorder="1" applyAlignment="1">
      <alignment horizontal="center" vertical="center"/>
    </xf>
    <xf numFmtId="1" fontId="2" fillId="7" borderId="1" xfId="0" applyNumberFormat="1" applyFont="1" applyFill="1" applyBorder="1" applyAlignment="1">
      <alignment horizontal="center" vertical="center"/>
    </xf>
    <xf numFmtId="0" fontId="3" fillId="0" borderId="1" xfId="0" applyFont="1" applyBorder="1" applyAlignment="1">
      <alignment horizontal="left" vertical="center"/>
    </xf>
    <xf numFmtId="0" fontId="2" fillId="0" borderId="0" xfId="0" applyFont="1" applyAlignment="1">
      <alignment horizontal="left" vertical="top"/>
    </xf>
    <xf numFmtId="0" fontId="2" fillId="0" borderId="1" xfId="0" applyFont="1" applyBorder="1" applyAlignment="1">
      <alignment vertical="top" wrapText="1"/>
    </xf>
    <xf numFmtId="0" fontId="2" fillId="0" borderId="0" xfId="0" applyFont="1" applyAlignment="1">
      <alignment horizontal="center" vertical="center" wrapText="1"/>
    </xf>
    <xf numFmtId="0" fontId="13" fillId="6" borderId="0" xfId="0" applyFont="1" applyFill="1"/>
    <xf numFmtId="49" fontId="3" fillId="0" borderId="0" xfId="0" applyNumberFormat="1" applyFont="1" applyAlignment="1">
      <alignment vertical="center"/>
    </xf>
    <xf numFmtId="2" fontId="25" fillId="0" borderId="0" xfId="0" applyNumberFormat="1" applyFont="1"/>
    <xf numFmtId="0" fontId="25" fillId="0" borderId="0" xfId="0" applyFont="1"/>
    <xf numFmtId="164" fontId="2" fillId="4" borderId="1" xfId="0" applyNumberFormat="1" applyFont="1" applyFill="1" applyBorder="1" applyAlignment="1">
      <alignment horizontal="center"/>
    </xf>
    <xf numFmtId="1" fontId="2" fillId="7" borderId="0" xfId="0" applyNumberFormat="1" applyFont="1" applyFill="1" applyAlignment="1">
      <alignment horizontal="center"/>
    </xf>
    <xf numFmtId="164" fontId="3" fillId="2" borderId="1" xfId="0" applyNumberFormat="1" applyFont="1" applyFill="1" applyBorder="1" applyAlignment="1">
      <alignment horizontal="left" vertical="center"/>
    </xf>
    <xf numFmtId="0" fontId="3" fillId="2" borderId="1" xfId="0" applyFont="1" applyFill="1" applyBorder="1" applyAlignment="1">
      <alignment horizontal="left" vertical="center" wrapText="1"/>
    </xf>
    <xf numFmtId="0" fontId="3" fillId="0" borderId="1" xfId="0" applyFont="1" applyBorder="1" applyAlignment="1">
      <alignment vertical="center"/>
    </xf>
    <xf numFmtId="0" fontId="3" fillId="2" borderId="1" xfId="0" applyFont="1" applyFill="1" applyBorder="1" applyAlignment="1">
      <alignment vertical="center" wrapText="1"/>
    </xf>
    <xf numFmtId="0" fontId="3" fillId="0" borderId="0" xfId="0" applyFont="1" applyAlignment="1">
      <alignment vertical="center" wrapText="1"/>
    </xf>
    <xf numFmtId="164" fontId="3" fillId="2" borderId="1" xfId="0" applyNumberFormat="1" applyFont="1" applyFill="1" applyBorder="1" applyAlignment="1">
      <alignment vertical="center"/>
    </xf>
    <xf numFmtId="0" fontId="3" fillId="4" borderId="14" xfId="0" applyFont="1" applyFill="1" applyBorder="1"/>
    <xf numFmtId="0" fontId="3" fillId="0" borderId="0" xfId="0" applyFont="1" applyAlignment="1">
      <alignment horizontal="left" vertical="center"/>
    </xf>
    <xf numFmtId="165" fontId="3" fillId="2" borderId="1" xfId="0" applyNumberFormat="1" applyFont="1" applyFill="1" applyBorder="1" applyAlignment="1">
      <alignment horizontal="left" vertical="center" wrapText="1"/>
    </xf>
    <xf numFmtId="0" fontId="3" fillId="4" borderId="1" xfId="0" applyFont="1" applyFill="1" applyBorder="1" applyAlignment="1">
      <alignment horizontal="left"/>
    </xf>
    <xf numFmtId="0" fontId="3" fillId="4" borderId="14" xfId="0" applyFont="1" applyFill="1" applyBorder="1" applyAlignment="1">
      <alignment horizontal="left"/>
    </xf>
    <xf numFmtId="165" fontId="2" fillId="0" borderId="0" xfId="0" applyNumberFormat="1" applyFont="1" applyAlignment="1">
      <alignment horizontal="left"/>
    </xf>
    <xf numFmtId="0" fontId="2" fillId="0" borderId="0" xfId="0" applyFont="1" applyAlignment="1">
      <alignment horizontal="lef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3" fillId="0" borderId="1" xfId="0" applyFont="1" applyBorder="1" applyAlignment="1">
      <alignment horizontal="center" vertical="center"/>
    </xf>
    <xf numFmtId="0" fontId="23" fillId="0" borderId="1" xfId="0" applyFont="1" applyBorder="1" applyAlignment="1">
      <alignment vertical="center" wrapText="1"/>
    </xf>
    <xf numFmtId="0" fontId="27" fillId="0" borderId="0" xfId="0" applyFont="1" applyAlignment="1">
      <alignment horizontal="left"/>
    </xf>
    <xf numFmtId="0" fontId="28" fillId="0" borderId="0" xfId="0" applyFont="1"/>
    <xf numFmtId="0" fontId="24" fillId="0" borderId="0" xfId="0" applyFont="1" applyAlignment="1">
      <alignment horizontal="left"/>
    </xf>
    <xf numFmtId="166" fontId="31" fillId="0" borderId="1" xfId="0" applyNumberFormat="1" applyFont="1" applyBorder="1" applyAlignment="1">
      <alignment horizontal="left"/>
    </xf>
    <xf numFmtId="0" fontId="16" fillId="0" borderId="1" xfId="0" applyFont="1" applyBorder="1"/>
    <xf numFmtId="166" fontId="16" fillId="0" borderId="0" xfId="0" applyNumberFormat="1" applyFont="1"/>
    <xf numFmtId="166" fontId="16" fillId="0" borderId="0" xfId="0" applyNumberFormat="1" applyFont="1" applyAlignment="1">
      <alignment horizontal="center"/>
    </xf>
    <xf numFmtId="166" fontId="24" fillId="0" borderId="0" xfId="0" applyNumberFormat="1" applyFont="1"/>
    <xf numFmtId="1" fontId="31" fillId="0" borderId="1" xfId="0" applyNumberFormat="1" applyFont="1" applyBorder="1" applyAlignment="1">
      <alignment horizontal="left"/>
    </xf>
    <xf numFmtId="166" fontId="16" fillId="0" borderId="0" xfId="0" applyNumberFormat="1" applyFont="1" applyAlignment="1">
      <alignment horizontal="left"/>
    </xf>
    <xf numFmtId="2" fontId="24" fillId="0" borderId="0" xfId="0" applyNumberFormat="1" applyFont="1"/>
    <xf numFmtId="166" fontId="16" fillId="0" borderId="1" xfId="0" applyNumberFormat="1" applyFont="1" applyBorder="1" applyAlignment="1">
      <alignment horizontal="center"/>
    </xf>
    <xf numFmtId="166" fontId="24" fillId="0" borderId="0" xfId="0" applyNumberFormat="1" applyFont="1" applyAlignment="1">
      <alignment horizontal="center"/>
    </xf>
    <xf numFmtId="166" fontId="24" fillId="0" borderId="1" xfId="0" applyNumberFormat="1" applyFont="1" applyBorder="1" applyAlignment="1">
      <alignment horizontal="center"/>
    </xf>
    <xf numFmtId="166" fontId="24" fillId="0" borderId="1" xfId="0" applyNumberFormat="1" applyFont="1" applyBorder="1"/>
    <xf numFmtId="0" fontId="2" fillId="0" borderId="12" xfId="0" applyFont="1" applyBorder="1"/>
    <xf numFmtId="1" fontId="3" fillId="6" borderId="8" xfId="0" applyNumberFormat="1" applyFont="1" applyFill="1" applyBorder="1" applyAlignment="1">
      <alignment horizontal="center"/>
    </xf>
    <xf numFmtId="1" fontId="3" fillId="0" borderId="1" xfId="0" applyNumberFormat="1" applyFont="1" applyBorder="1" applyAlignment="1">
      <alignment horizontal="center"/>
    </xf>
    <xf numFmtId="1" fontId="2" fillId="2" borderId="1" xfId="0" applyNumberFormat="1" applyFont="1" applyFill="1" applyBorder="1" applyAlignment="1">
      <alignment horizontal="center"/>
    </xf>
    <xf numFmtId="1" fontId="14" fillId="0" borderId="7" xfId="0" applyNumberFormat="1" applyFont="1" applyBorder="1" applyAlignment="1">
      <alignment horizontal="center"/>
    </xf>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2" fillId="0" borderId="14" xfId="0" applyFont="1" applyBorder="1" applyAlignment="1">
      <alignment horizontal="center" vertical="top" wrapText="1"/>
    </xf>
    <xf numFmtId="0" fontId="2" fillId="0" borderId="7" xfId="0" applyFont="1" applyBorder="1" applyAlignment="1">
      <alignment horizontal="center" vertical="top" wrapText="1"/>
    </xf>
    <xf numFmtId="0" fontId="3" fillId="0" borderId="0" xfId="0" applyFont="1" applyAlignment="1">
      <alignment vertical="top" wrapText="1"/>
    </xf>
    <xf numFmtId="0" fontId="3" fillId="2" borderId="0" xfId="0" applyFont="1" applyFill="1" applyAlignment="1">
      <alignment horizontal="left"/>
    </xf>
    <xf numFmtId="0" fontId="3" fillId="2" borderId="0" xfId="0" applyFont="1" applyFill="1" applyAlignment="1">
      <alignment horizontal="center"/>
    </xf>
    <xf numFmtId="0" fontId="2" fillId="0" borderId="1" xfId="0" applyFont="1" applyBorder="1" applyAlignment="1">
      <alignment horizontal="left"/>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3" fillId="0" borderId="10" xfId="0" applyFont="1" applyBorder="1" applyAlignment="1">
      <alignment horizontal="center"/>
    </xf>
    <xf numFmtId="0" fontId="2" fillId="0" borderId="12" xfId="0" applyFont="1" applyBorder="1"/>
    <xf numFmtId="0" fontId="2" fillId="0" borderId="0" xfId="0" applyFont="1"/>
    <xf numFmtId="0" fontId="3" fillId="2" borderId="0" xfId="0" applyFont="1" applyFill="1"/>
    <xf numFmtId="0" fontId="19" fillId="0" borderId="0" xfId="0" applyFont="1" applyAlignment="1">
      <alignment horizontal="left" vertical="top" wrapText="1"/>
    </xf>
    <xf numFmtId="0" fontId="3" fillId="0" borderId="1" xfId="0" applyFont="1" applyBorder="1" applyAlignment="1">
      <alignment horizontal="center"/>
    </xf>
    <xf numFmtId="0" fontId="2" fillId="0" borderId="0" xfId="0" applyFont="1" applyAlignment="1">
      <alignment vertical="top" wrapText="1"/>
    </xf>
    <xf numFmtId="0" fontId="3" fillId="4" borderId="1" xfId="0" applyFont="1" applyFill="1" applyBorder="1" applyAlignment="1">
      <alignment horizontal="center"/>
    </xf>
    <xf numFmtId="0" fontId="3" fillId="0" borderId="17" xfId="0" applyFont="1" applyBorder="1" applyAlignment="1">
      <alignment horizontal="left" vertical="top" wrapText="1"/>
    </xf>
    <xf numFmtId="0" fontId="3" fillId="0" borderId="18"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0" xfId="0" applyFont="1" applyAlignment="1">
      <alignment horizontal="left" vertical="top" wrapText="1"/>
    </xf>
    <xf numFmtId="0" fontId="3" fillId="0" borderId="21" xfId="0" applyFont="1" applyBorder="1" applyAlignment="1">
      <alignment horizontal="left" vertical="top" wrapText="1"/>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0" xfId="0" applyFont="1"/>
    <xf numFmtId="0" fontId="2" fillId="0" borderId="12" xfId="0" applyFont="1" applyBorder="1" applyAlignment="1">
      <alignment horizontal="left"/>
    </xf>
    <xf numFmtId="0" fontId="2" fillId="0" borderId="0" xfId="0" applyFont="1" applyAlignment="1">
      <alignment horizontal="left"/>
    </xf>
    <xf numFmtId="0" fontId="3" fillId="0" borderId="10" xfId="0" applyFont="1" applyBorder="1" applyAlignment="1">
      <alignment horizontal="left"/>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2" fontId="2" fillId="6" borderId="1" xfId="0" applyNumberFormat="1" applyFont="1" applyFill="1" applyBorder="1" applyAlignment="1">
      <alignment horizontal="center"/>
    </xf>
    <xf numFmtId="0" fontId="3" fillId="0" borderId="14" xfId="0" applyFont="1" applyBorder="1" applyAlignment="1">
      <alignment horizontal="center" vertical="center" wrapText="1"/>
    </xf>
    <xf numFmtId="0" fontId="3" fillId="0" borderId="7" xfId="0" applyFont="1" applyBorder="1" applyAlignment="1">
      <alignment horizontal="center" vertical="center" wrapText="1"/>
    </xf>
    <xf numFmtId="0" fontId="2" fillId="6" borderId="1" xfId="0" applyFont="1" applyFill="1" applyBorder="1" applyAlignment="1">
      <alignment horizontal="center" wrapText="1"/>
    </xf>
    <xf numFmtId="0" fontId="3" fillId="0" borderId="1" xfId="0" applyFont="1" applyBorder="1" applyAlignment="1">
      <alignment horizontal="center" wrapText="1"/>
    </xf>
    <xf numFmtId="0" fontId="3" fillId="0" borderId="8" xfId="0" applyFont="1" applyBorder="1" applyAlignment="1">
      <alignment horizontal="center" wrapText="1"/>
    </xf>
    <xf numFmtId="0" fontId="3" fillId="0" borderId="4" xfId="0" applyFont="1" applyBorder="1" applyAlignment="1">
      <alignment horizontal="center" wrapText="1"/>
    </xf>
    <xf numFmtId="0" fontId="3" fillId="0" borderId="8"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xf>
    <xf numFmtId="0" fontId="3" fillId="0" borderId="15" xfId="0" applyFont="1" applyBorder="1" applyAlignment="1">
      <alignment horizontal="center"/>
    </xf>
    <xf numFmtId="0" fontId="3" fillId="0" borderId="7" xfId="0" applyFont="1" applyBorder="1" applyAlignment="1">
      <alignment horizontal="center"/>
    </xf>
    <xf numFmtId="0" fontId="3" fillId="2" borderId="6" xfId="0" applyFont="1" applyFill="1" applyBorder="1" applyAlignment="1">
      <alignment horizontal="left"/>
    </xf>
    <xf numFmtId="2" fontId="3" fillId="0" borderId="14" xfId="0" applyNumberFormat="1" applyFont="1" applyBorder="1" applyAlignment="1">
      <alignment horizontal="center"/>
    </xf>
    <xf numFmtId="2" fontId="3" fillId="0" borderId="15" xfId="0" applyNumberFormat="1" applyFont="1" applyBorder="1" applyAlignment="1">
      <alignment horizontal="center"/>
    </xf>
    <xf numFmtId="2" fontId="3" fillId="0" borderId="7" xfId="0" applyNumberFormat="1" applyFont="1" applyBorder="1" applyAlignment="1">
      <alignment horizontal="center"/>
    </xf>
    <xf numFmtId="165" fontId="3" fillId="5" borderId="14" xfId="0" applyNumberFormat="1" applyFont="1" applyFill="1" applyBorder="1" applyAlignment="1">
      <alignment horizontal="center"/>
    </xf>
    <xf numFmtId="165" fontId="3" fillId="5" borderId="7" xfId="0" applyNumberFormat="1" applyFont="1" applyFill="1" applyBorder="1" applyAlignment="1">
      <alignment horizontal="center"/>
    </xf>
    <xf numFmtId="165" fontId="3" fillId="0" borderId="14" xfId="0" applyNumberFormat="1" applyFont="1" applyBorder="1" applyAlignment="1">
      <alignment horizontal="center"/>
    </xf>
    <xf numFmtId="165" fontId="3" fillId="0" borderId="15" xfId="0" applyNumberFormat="1" applyFont="1" applyBorder="1" applyAlignment="1">
      <alignment horizontal="center"/>
    </xf>
    <xf numFmtId="165" fontId="3" fillId="0" borderId="7" xfId="0" applyNumberFormat="1" applyFont="1" applyBorder="1" applyAlignment="1">
      <alignment horizontal="center"/>
    </xf>
    <xf numFmtId="0" fontId="3" fillId="0" borderId="8"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166" fontId="3" fillId="0" borderId="1" xfId="0" applyNumberFormat="1" applyFont="1" applyBorder="1" applyAlignment="1">
      <alignment horizont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6" fillId="4" borderId="14" xfId="0" applyFont="1" applyFill="1" applyBorder="1"/>
    <xf numFmtId="0" fontId="6" fillId="4" borderId="7" xfId="0" applyFont="1" applyFill="1" applyBorder="1"/>
    <xf numFmtId="166" fontId="3" fillId="0" borderId="14" xfId="0" applyNumberFormat="1" applyFont="1" applyBorder="1" applyAlignment="1">
      <alignment horizontal="center"/>
    </xf>
    <xf numFmtId="166" fontId="3" fillId="0" borderId="7" xfId="0" applyNumberFormat="1" applyFont="1" applyBorder="1" applyAlignment="1">
      <alignment horizontal="center"/>
    </xf>
    <xf numFmtId="0" fontId="3" fillId="0" borderId="1" xfId="0" applyFont="1" applyBorder="1" applyAlignment="1">
      <alignment horizontal="center" vertical="center"/>
    </xf>
    <xf numFmtId="2" fontId="3" fillId="0" borderId="8" xfId="0" applyNumberFormat="1" applyFont="1" applyBorder="1" applyAlignment="1">
      <alignment horizontal="center" vertical="center"/>
    </xf>
    <xf numFmtId="2" fontId="3" fillId="0" borderId="4" xfId="0" applyNumberFormat="1" applyFont="1" applyBorder="1" applyAlignment="1">
      <alignment horizontal="center" vertical="center"/>
    </xf>
    <xf numFmtId="0" fontId="3" fillId="2" borderId="6" xfId="0" applyFont="1" applyFill="1" applyBorder="1" applyAlignment="1">
      <alignment horizontal="center"/>
    </xf>
    <xf numFmtId="166" fontId="3" fillId="0" borderId="1" xfId="0" applyNumberFormat="1" applyFont="1" applyBorder="1" applyAlignment="1">
      <alignment horizontal="left"/>
    </xf>
    <xf numFmtId="166" fontId="2" fillId="0" borderId="1" xfId="0" applyNumberFormat="1" applyFont="1" applyBorder="1" applyAlignment="1">
      <alignment horizontal="left"/>
    </xf>
    <xf numFmtId="166" fontId="3" fillId="0" borderId="1" xfId="0" applyNumberFormat="1" applyFont="1" applyBorder="1" applyAlignment="1">
      <alignment horizontal="left" vertical="center"/>
    </xf>
    <xf numFmtId="1" fontId="2" fillId="0" borderId="14" xfId="0" applyNumberFormat="1" applyFont="1" applyBorder="1"/>
    <xf numFmtId="1" fontId="2" fillId="0" borderId="15" xfId="0" applyNumberFormat="1" applyFont="1" applyBorder="1"/>
    <xf numFmtId="1" fontId="2" fillId="0" borderId="7" xfId="0" applyNumberFormat="1" applyFont="1" applyBorder="1"/>
    <xf numFmtId="166" fontId="3" fillId="0" borderId="14" xfId="0" applyNumberFormat="1" applyFont="1" applyBorder="1"/>
    <xf numFmtId="166" fontId="3" fillId="0" borderId="15" xfId="0" applyNumberFormat="1" applyFont="1" applyBorder="1"/>
    <xf numFmtId="166" fontId="3" fillId="0" borderId="7" xfId="0" applyNumberFormat="1" applyFont="1" applyBorder="1"/>
    <xf numFmtId="166" fontId="2" fillId="0" borderId="14" xfId="0" applyNumberFormat="1" applyFont="1" applyBorder="1" applyAlignment="1">
      <alignment horizontal="left"/>
    </xf>
    <xf numFmtId="166" fontId="2" fillId="0" borderId="15" xfId="0" applyNumberFormat="1" applyFont="1" applyBorder="1" applyAlignment="1">
      <alignment horizontal="left"/>
    </xf>
    <xf numFmtId="166" fontId="2" fillId="0" borderId="7" xfId="0" applyNumberFormat="1" applyFont="1" applyBorder="1" applyAlignment="1">
      <alignment horizontal="left"/>
    </xf>
    <xf numFmtId="166" fontId="2" fillId="0" borderId="14" xfId="0" applyNumberFormat="1" applyFont="1" applyBorder="1"/>
    <xf numFmtId="166" fontId="2" fillId="0" borderId="15" xfId="0" applyNumberFormat="1" applyFont="1" applyBorder="1"/>
    <xf numFmtId="166" fontId="2" fillId="0" borderId="7" xfId="0" applyNumberFormat="1" applyFont="1" applyBorder="1"/>
    <xf numFmtId="0" fontId="2" fillId="0" borderId="14" xfId="0" applyFont="1" applyBorder="1"/>
    <xf numFmtId="0" fontId="2" fillId="0" borderId="7" xfId="0" applyFont="1" applyBorder="1"/>
    <xf numFmtId="1" fontId="3" fillId="0" borderId="14" xfId="0" applyNumberFormat="1" applyFont="1" applyBorder="1"/>
    <xf numFmtId="1" fontId="3" fillId="0" borderId="7" xfId="0" applyNumberFormat="1" applyFont="1" applyBorder="1"/>
    <xf numFmtId="0" fontId="2" fillId="0" borderId="15" xfId="0" applyFont="1" applyBorder="1"/>
    <xf numFmtId="0" fontId="3" fillId="0" borderId="0" xfId="0" applyFont="1" applyAlignment="1">
      <alignment horizontal="center"/>
    </xf>
    <xf numFmtId="0" fontId="2" fillId="0" borderId="1" xfId="0" applyFont="1" applyBorder="1"/>
    <xf numFmtId="165" fontId="2" fillId="0" borderId="1" xfId="0" applyNumberFormat="1" applyFont="1" applyBorder="1" applyAlignment="1">
      <alignment horizontal="left"/>
    </xf>
    <xf numFmtId="0" fontId="3" fillId="0" borderId="14" xfId="0" applyFont="1" applyBorder="1" applyAlignment="1">
      <alignment horizontal="left" vertical="center" wrapText="1"/>
    </xf>
    <xf numFmtId="0" fontId="3" fillId="0" borderId="15" xfId="0" applyFont="1" applyBorder="1" applyAlignment="1">
      <alignment horizontal="left" vertical="center" wrapText="1"/>
    </xf>
    <xf numFmtId="0" fontId="3" fillId="0" borderId="7" xfId="0" applyFont="1" applyBorder="1" applyAlignment="1">
      <alignment horizontal="left" vertical="center" wrapText="1"/>
    </xf>
    <xf numFmtId="0" fontId="18" fillId="0" borderId="0" xfId="0" applyFont="1"/>
    <xf numFmtId="0" fontId="3" fillId="0" borderId="14" xfId="0" applyFont="1" applyBorder="1" applyAlignment="1">
      <alignment horizontal="left" vertical="center"/>
    </xf>
    <xf numFmtId="0" fontId="3" fillId="0" borderId="7" xfId="0" applyFont="1" applyBorder="1" applyAlignment="1">
      <alignment horizontal="left" vertical="center"/>
    </xf>
    <xf numFmtId="166" fontId="2" fillId="0" borderId="0" xfId="0" applyNumberFormat="1" applyFont="1"/>
    <xf numFmtId="166" fontId="2" fillId="0" borderId="1" xfId="0" applyNumberFormat="1" applyFont="1" applyBorder="1"/>
    <xf numFmtId="2" fontId="3" fillId="0" borderId="0" xfId="0" applyNumberFormat="1" applyFont="1" applyAlignment="1">
      <alignment horizontal="center"/>
    </xf>
    <xf numFmtId="166" fontId="3" fillId="0" borderId="14" xfId="0" applyNumberFormat="1" applyFont="1" applyBorder="1" applyAlignment="1">
      <alignment horizontal="center" vertical="center"/>
    </xf>
    <xf numFmtId="166" fontId="3" fillId="0" borderId="7" xfId="0" applyNumberFormat="1" applyFont="1" applyBorder="1" applyAlignment="1">
      <alignment horizontal="center" vertical="center"/>
    </xf>
    <xf numFmtId="0" fontId="2" fillId="0" borderId="14" xfId="0" applyFont="1" applyBorder="1" applyAlignment="1">
      <alignment horizontal="left" vertical="center"/>
    </xf>
    <xf numFmtId="0" fontId="2" fillId="0" borderId="7" xfId="0" applyFont="1" applyBorder="1" applyAlignment="1">
      <alignment horizontal="left" vertical="center"/>
    </xf>
    <xf numFmtId="2" fontId="3" fillId="2" borderId="6" xfId="0" applyNumberFormat="1" applyFont="1" applyFill="1" applyBorder="1" applyAlignment="1">
      <alignment horizontal="center"/>
    </xf>
    <xf numFmtId="0" fontId="3" fillId="0" borderId="15" xfId="0" applyFont="1" applyBorder="1" applyAlignment="1">
      <alignment horizontal="left" vertical="center"/>
    </xf>
    <xf numFmtId="2" fontId="3" fillId="0" borderId="14" xfId="0" applyNumberFormat="1" applyFont="1" applyBorder="1"/>
    <xf numFmtId="2" fontId="3" fillId="0" borderId="15" xfId="0" applyNumberFormat="1" applyFont="1" applyBorder="1"/>
    <xf numFmtId="2" fontId="3" fillId="0" borderId="7" xfId="0" applyNumberFormat="1" applyFont="1" applyBorder="1"/>
    <xf numFmtId="0" fontId="3" fillId="0" borderId="14" xfId="0" applyFont="1" applyBorder="1"/>
    <xf numFmtId="0" fontId="3" fillId="0" borderId="15" xfId="0" applyFont="1" applyBorder="1"/>
    <xf numFmtId="0" fontId="3" fillId="0" borderId="7" xfId="0" applyFont="1" applyBorder="1"/>
    <xf numFmtId="165" fontId="13" fillId="0" borderId="14" xfId="0" applyNumberFormat="1" applyFont="1" applyBorder="1" applyAlignment="1">
      <alignment horizontal="center"/>
    </xf>
    <xf numFmtId="2" fontId="3" fillId="0" borderId="8"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xf>
    <xf numFmtId="0" fontId="3" fillId="0" borderId="7" xfId="0" applyFont="1" applyBorder="1" applyAlignment="1">
      <alignment vertical="center"/>
    </xf>
    <xf numFmtId="166" fontId="3" fillId="0" borderId="15" xfId="0" applyNumberFormat="1" applyFont="1" applyBorder="1" applyAlignment="1">
      <alignment horizontal="center" vertical="center"/>
    </xf>
    <xf numFmtId="165" fontId="3" fillId="5" borderId="14" xfId="0" applyNumberFormat="1" applyFont="1" applyFill="1" applyBorder="1" applyAlignment="1">
      <alignment horizontal="center" vertical="top" wrapText="1"/>
    </xf>
    <xf numFmtId="165" fontId="3" fillId="5" borderId="7" xfId="0" applyNumberFormat="1" applyFont="1" applyFill="1" applyBorder="1" applyAlignment="1">
      <alignment horizontal="center" vertical="top" wrapText="1"/>
    </xf>
    <xf numFmtId="0" fontId="3" fillId="0" borderId="16" xfId="0" applyFont="1" applyBorder="1" applyAlignment="1">
      <alignment horizontal="center"/>
    </xf>
    <xf numFmtId="2" fontId="2" fillId="0" borderId="0" xfId="0" applyNumberFormat="1" applyFont="1" applyAlignment="1">
      <alignment vertical="top" wrapText="1"/>
    </xf>
    <xf numFmtId="166" fontId="16" fillId="0" borderId="14" xfId="0" applyNumberFormat="1" applyFont="1" applyBorder="1"/>
    <xf numFmtId="166" fontId="16" fillId="0" borderId="15" xfId="0" applyNumberFormat="1" applyFont="1" applyBorder="1"/>
    <xf numFmtId="166" fontId="16" fillId="0" borderId="7" xfId="0" applyNumberFormat="1" applyFont="1" applyBorder="1"/>
    <xf numFmtId="0" fontId="16" fillId="0" borderId="1" xfId="0" applyFont="1" applyBorder="1"/>
    <xf numFmtId="0" fontId="16" fillId="0" borderId="14" xfId="0" applyFont="1" applyBorder="1"/>
    <xf numFmtId="0" fontId="16" fillId="0" borderId="15" xfId="0" applyFont="1" applyBorder="1"/>
    <xf numFmtId="0" fontId="16" fillId="0" borderId="7" xfId="0" applyFont="1" applyBorder="1"/>
    <xf numFmtId="166" fontId="16" fillId="0" borderId="1" xfId="0" applyNumberFormat="1" applyFont="1" applyBorder="1"/>
    <xf numFmtId="165" fontId="3" fillId="0" borderId="0" xfId="0" applyNumberFormat="1" applyFont="1" applyAlignment="1">
      <alignment horizontal="left"/>
    </xf>
    <xf numFmtId="0" fontId="3" fillId="0" borderId="14" xfId="0" applyFont="1" applyBorder="1" applyAlignment="1">
      <alignment horizontal="left"/>
    </xf>
    <xf numFmtId="0" fontId="3" fillId="0" borderId="7" xfId="0" applyFont="1" applyBorder="1" applyAlignment="1">
      <alignment horizontal="left"/>
    </xf>
    <xf numFmtId="0" fontId="3" fillId="0" borderId="1" xfId="0" applyFont="1" applyBorder="1"/>
    <xf numFmtId="0" fontId="3" fillId="0" borderId="14" xfId="0" applyFont="1" applyBorder="1" applyAlignment="1">
      <alignment vertical="top" wrapText="1"/>
    </xf>
    <xf numFmtId="0" fontId="3" fillId="0" borderId="7" xfId="0" applyFont="1" applyBorder="1" applyAlignment="1">
      <alignment vertical="top" wrapText="1"/>
    </xf>
    <xf numFmtId="0" fontId="3" fillId="0" borderId="9" xfId="0" applyFont="1" applyBorder="1" applyAlignment="1">
      <alignment horizontal="center" wrapText="1"/>
    </xf>
    <xf numFmtId="0" fontId="3" fillId="0" borderId="11" xfId="0" applyFont="1" applyBorder="1" applyAlignment="1">
      <alignment horizontal="center" wrapText="1"/>
    </xf>
    <xf numFmtId="0" fontId="3" fillId="0" borderId="5"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xf>
    <xf numFmtId="0" fontId="3" fillId="0" borderId="0" xfId="0" applyFont="1" applyAlignment="1">
      <alignment horizontal="left" vertical="center" wrapText="1"/>
    </xf>
    <xf numFmtId="0" fontId="18" fillId="0" borderId="6" xfId="0" applyFont="1" applyBorder="1" applyAlignment="1">
      <alignment horizontal="center"/>
    </xf>
    <xf numFmtId="0" fontId="1" fillId="0" borderId="7"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2" fillId="0" borderId="13" xfId="0" applyFont="1" applyBorder="1" applyAlignment="1">
      <alignment horizontal="left"/>
    </xf>
    <xf numFmtId="0" fontId="3" fillId="0" borderId="16" xfId="0" applyFont="1" applyBorder="1" applyAlignment="1">
      <alignment horizontal="left"/>
    </xf>
    <xf numFmtId="0" fontId="18" fillId="0" borderId="0" xfId="0" applyFont="1" applyAlignment="1">
      <alignment horizontal="center"/>
    </xf>
    <xf numFmtId="0" fontId="2" fillId="0" borderId="9" xfId="0" applyFont="1" applyBorder="1" applyAlignment="1">
      <alignment horizontal="center"/>
    </xf>
    <xf numFmtId="0" fontId="2" fillId="0" borderId="10" xfId="0" applyFont="1" applyBorder="1" applyAlignment="1">
      <alignment horizontal="center"/>
    </xf>
    <xf numFmtId="0" fontId="2" fillId="0" borderId="11" xfId="0"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3" fillId="0" borderId="15" xfId="0" applyFont="1" applyBorder="1" applyAlignment="1">
      <alignment horizontal="left"/>
    </xf>
    <xf numFmtId="0" fontId="3" fillId="0" borderId="9" xfId="0" applyFont="1" applyBorder="1"/>
    <xf numFmtId="0" fontId="3" fillId="0" borderId="10" xfId="0" applyFont="1" applyBorder="1"/>
    <xf numFmtId="0" fontId="3" fillId="0" borderId="11" xfId="0" applyFont="1" applyBorder="1"/>
    <xf numFmtId="0" fontId="2" fillId="0" borderId="13" xfId="0" applyFont="1" applyBorder="1"/>
    <xf numFmtId="0" fontId="2" fillId="0" borderId="5" xfId="0" applyFont="1" applyBorder="1"/>
    <xf numFmtId="0" fontId="2" fillId="0" borderId="6" xfId="0" applyFont="1" applyBorder="1"/>
    <xf numFmtId="0" fontId="2" fillId="0" borderId="3" xfId="0" applyFont="1" applyBorder="1"/>
    <xf numFmtId="0" fontId="3" fillId="0" borderId="13" xfId="0" applyFont="1" applyBorder="1" applyAlignment="1">
      <alignment horizontal="center" vertical="center" wrapText="1"/>
    </xf>
    <xf numFmtId="0" fontId="6" fillId="4" borderId="1" xfId="0" applyFont="1" applyFill="1" applyBorder="1" applyAlignment="1">
      <alignment horizontal="left"/>
    </xf>
    <xf numFmtId="0" fontId="3" fillId="0" borderId="14" xfId="0" applyFont="1" applyBorder="1" applyAlignment="1">
      <alignment horizontal="center" vertical="center"/>
    </xf>
    <xf numFmtId="0" fontId="3" fillId="0" borderId="7" xfId="0" applyFont="1" applyBorder="1" applyAlignment="1">
      <alignment horizontal="center" vertical="center"/>
    </xf>
    <xf numFmtId="0" fontId="22" fillId="0" borderId="1" xfId="0" applyFont="1" applyBorder="1" applyAlignment="1">
      <alignment vertical="center"/>
    </xf>
    <xf numFmtId="0" fontId="21" fillId="0" borderId="1" xfId="0" applyFont="1" applyBorder="1" applyAlignment="1">
      <alignment vertical="center"/>
    </xf>
    <xf numFmtId="0" fontId="3" fillId="0" borderId="1"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
  <sheetViews>
    <sheetView zoomScaleNormal="100" workbookViewId="0">
      <pane ySplit="1" topLeftCell="A2" activePane="bottomLeft" state="frozen"/>
      <selection pane="bottomLeft" activeCell="D10" sqref="D10"/>
    </sheetView>
  </sheetViews>
  <sheetFormatPr defaultRowHeight="14.4" x14ac:dyDescent="0.3"/>
  <cols>
    <col min="1" max="1" width="37" style="3" customWidth="1"/>
    <col min="2" max="2" width="18.6640625" style="3" customWidth="1"/>
    <col min="3" max="3" width="20.44140625" style="5" customWidth="1"/>
    <col min="4" max="4" width="16.5546875" style="3" customWidth="1"/>
    <col min="5" max="5" width="22" style="3" customWidth="1"/>
    <col min="6" max="26" width="9.33203125" style="3"/>
  </cols>
  <sheetData>
    <row r="1" spans="1:26" s="56" customFormat="1" ht="33" customHeight="1" x14ac:dyDescent="0.3">
      <c r="A1" s="104" t="s">
        <v>1</v>
      </c>
      <c r="B1" s="104" t="s">
        <v>361</v>
      </c>
      <c r="C1" s="105" t="s">
        <v>3</v>
      </c>
      <c r="D1" s="274" t="s">
        <v>2</v>
      </c>
      <c r="E1" s="275"/>
      <c r="F1" s="53"/>
      <c r="G1" s="53"/>
      <c r="H1" s="53"/>
      <c r="I1" s="53"/>
      <c r="J1" s="53"/>
      <c r="K1" s="53"/>
      <c r="L1" s="53"/>
      <c r="M1" s="53"/>
      <c r="N1" s="53"/>
      <c r="O1" s="53"/>
      <c r="P1" s="53"/>
      <c r="Q1" s="53"/>
      <c r="R1" s="53"/>
      <c r="S1" s="53"/>
      <c r="T1" s="53"/>
      <c r="U1" s="53"/>
      <c r="V1" s="53"/>
      <c r="W1" s="53"/>
      <c r="X1" s="53"/>
      <c r="Y1" s="53"/>
      <c r="Z1" s="53"/>
    </row>
    <row r="2" spans="1:26" ht="51.75" customHeight="1" x14ac:dyDescent="0.3">
      <c r="A2" s="65"/>
      <c r="B2" s="65"/>
      <c r="C2" s="66"/>
      <c r="D2" s="276"/>
      <c r="E2" s="277"/>
    </row>
    <row r="3" spans="1:26" ht="10.199999999999999" customHeight="1" x14ac:dyDescent="0.3"/>
    <row r="4" spans="1:26" ht="119.4" customHeight="1" x14ac:dyDescent="0.3">
      <c r="A4" s="278" t="s">
        <v>599</v>
      </c>
      <c r="B4" s="278"/>
      <c r="C4" s="278"/>
      <c r="D4" s="278"/>
      <c r="E4" s="278"/>
    </row>
  </sheetData>
  <sheetProtection selectLockedCells="1" selectUnlockedCells="1"/>
  <mergeCells count="3">
    <mergeCell ref="D1:E1"/>
    <mergeCell ref="D2:E2"/>
    <mergeCell ref="A4:E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73069-1E63-48FE-AD5B-833E27E76387}">
  <dimension ref="A1:AP114"/>
  <sheetViews>
    <sheetView topLeftCell="A48" zoomScale="70" zoomScaleNormal="70" workbookViewId="0">
      <pane xSplit="1" topLeftCell="B1" activePane="topRight" state="frozen"/>
      <selection activeCell="A51" sqref="A51"/>
      <selection pane="topRight" activeCell="A51" sqref="A51"/>
    </sheetView>
  </sheetViews>
  <sheetFormatPr defaultColWidth="8.77734375" defaultRowHeight="13.8" x14ac:dyDescent="0.25"/>
  <cols>
    <col min="1" max="1" width="42.44140625" style="3" customWidth="1"/>
    <col min="2" max="2" width="24.33203125" style="3" customWidth="1"/>
    <col min="3" max="3" width="23" style="3" customWidth="1"/>
    <col min="4" max="4" width="18.5546875" style="3" customWidth="1"/>
    <col min="5" max="5" width="9.5546875" style="3" customWidth="1"/>
    <col min="6" max="6" width="11.77734375" style="3" customWidth="1"/>
    <col min="7" max="7" width="31.77734375" style="3" customWidth="1"/>
    <col min="8" max="8" width="2.77734375" style="3" customWidth="1"/>
    <col min="9" max="9" width="6.5546875" style="3" customWidth="1"/>
    <col min="10" max="10" width="16.77734375" style="3" customWidth="1"/>
    <col min="11" max="11" width="59.21875" style="3" customWidth="1"/>
    <col min="12" max="12" width="6.44140625" style="3" customWidth="1"/>
    <col min="13" max="13" width="11.44140625" style="3" customWidth="1"/>
    <col min="14" max="15" width="11.5546875" style="3" customWidth="1"/>
    <col min="16" max="16" width="11.44140625" style="3" customWidth="1"/>
    <col min="17" max="17" width="12.21875" style="3" customWidth="1"/>
    <col min="18" max="18" width="13.77734375" style="3" customWidth="1"/>
    <col min="19" max="19" width="13.21875" style="3" customWidth="1"/>
    <col min="20" max="20" width="10.5546875" style="3" customWidth="1"/>
    <col min="21" max="21" width="9.77734375" style="3" customWidth="1"/>
    <col min="22" max="22" width="11.21875" style="3" customWidth="1"/>
    <col min="23" max="23" width="10.44140625" style="3" customWidth="1"/>
    <col min="24" max="24" width="12" style="3" customWidth="1"/>
    <col min="25" max="25" width="13.6640625" style="3" customWidth="1"/>
    <col min="26" max="26" width="55.109375" style="3" customWidth="1"/>
    <col min="27" max="16384" width="8.77734375" style="3"/>
  </cols>
  <sheetData>
    <row r="1" spans="1:32" ht="20.399999999999999" x14ac:dyDescent="0.35">
      <c r="A1" s="254" t="s">
        <v>496</v>
      </c>
      <c r="E1" s="34"/>
      <c r="F1" s="34"/>
      <c r="G1" s="34"/>
      <c r="H1" s="34"/>
      <c r="I1" s="34"/>
      <c r="J1" s="35"/>
      <c r="K1" s="34"/>
      <c r="L1" s="34"/>
      <c r="N1" s="86"/>
      <c r="O1" s="86"/>
      <c r="P1" s="86"/>
      <c r="Q1" s="86"/>
      <c r="R1" s="37"/>
      <c r="S1" s="37"/>
      <c r="T1" s="37"/>
      <c r="U1" s="37"/>
      <c r="V1" s="37"/>
      <c r="W1" s="37"/>
      <c r="X1" s="37"/>
      <c r="Y1" s="37"/>
      <c r="AE1" s="31"/>
    </row>
    <row r="2" spans="1:32" x14ac:dyDescent="0.25">
      <c r="A2" s="50"/>
      <c r="C2" s="14"/>
      <c r="E2" s="34"/>
      <c r="F2" s="34"/>
      <c r="G2" s="34"/>
      <c r="H2" s="34"/>
      <c r="I2" s="34"/>
      <c r="J2" s="366"/>
      <c r="K2" s="366"/>
      <c r="L2" s="366"/>
      <c r="N2" s="37"/>
      <c r="O2" s="37"/>
      <c r="P2" s="89"/>
      <c r="Q2" s="37"/>
      <c r="R2" s="37"/>
      <c r="S2" s="37"/>
      <c r="T2" s="37"/>
      <c r="U2" s="37"/>
      <c r="V2" s="37"/>
      <c r="W2" s="37"/>
      <c r="X2" s="37"/>
      <c r="Y2" s="37"/>
      <c r="AE2" s="31"/>
    </row>
    <row r="3" spans="1:32" x14ac:dyDescent="0.25">
      <c r="A3" s="57" t="s">
        <v>175</v>
      </c>
      <c r="B3" s="57" t="s">
        <v>176</v>
      </c>
      <c r="C3" s="57" t="s">
        <v>177</v>
      </c>
      <c r="D3" s="378" t="s">
        <v>178</v>
      </c>
      <c r="E3" s="398"/>
      <c r="F3" s="398"/>
      <c r="G3" s="378" t="s">
        <v>226</v>
      </c>
      <c r="H3" s="379"/>
      <c r="I3" s="54"/>
      <c r="J3" s="54"/>
      <c r="K3" s="87"/>
      <c r="M3" s="37"/>
      <c r="N3" s="37"/>
      <c r="O3" s="37"/>
      <c r="P3" s="37"/>
      <c r="Q3" s="37"/>
      <c r="R3" s="37"/>
      <c r="S3" s="37"/>
      <c r="T3" s="37"/>
      <c r="U3" s="37"/>
      <c r="V3" s="37"/>
      <c r="W3" s="37"/>
      <c r="X3" s="37"/>
      <c r="AD3" s="31"/>
    </row>
    <row r="4" spans="1:32" x14ac:dyDescent="0.25">
      <c r="A4" s="257" t="s">
        <v>497</v>
      </c>
      <c r="B4" s="258" t="s">
        <v>200</v>
      </c>
      <c r="C4" s="138" t="s">
        <v>490</v>
      </c>
      <c r="D4" s="406" t="s">
        <v>498</v>
      </c>
      <c r="E4" s="406"/>
      <c r="F4" s="406"/>
      <c r="G4" s="403"/>
      <c r="H4" s="405"/>
      <c r="I4" s="98" t="s">
        <v>758</v>
      </c>
      <c r="J4" s="259"/>
      <c r="K4" s="260"/>
      <c r="L4" s="261"/>
      <c r="M4" s="98"/>
      <c r="N4" s="98"/>
      <c r="O4" s="86"/>
      <c r="P4" s="86"/>
      <c r="Q4" s="86"/>
      <c r="R4" s="86"/>
      <c r="S4" s="37"/>
      <c r="T4" s="37"/>
      <c r="U4" s="37"/>
      <c r="V4" s="37"/>
      <c r="W4" s="37"/>
      <c r="X4" s="37"/>
      <c r="Y4" s="37"/>
      <c r="Z4" s="37"/>
      <c r="AF4" s="31"/>
    </row>
    <row r="5" spans="1:32" x14ac:dyDescent="0.25">
      <c r="A5" s="262" t="s">
        <v>499</v>
      </c>
      <c r="B5" s="258" t="s">
        <v>188</v>
      </c>
      <c r="C5" s="138" t="s">
        <v>490</v>
      </c>
      <c r="D5" s="406" t="s">
        <v>498</v>
      </c>
      <c r="E5" s="406"/>
      <c r="F5" s="406"/>
      <c r="G5" s="403"/>
      <c r="H5" s="405"/>
      <c r="I5" s="98" t="s">
        <v>758</v>
      </c>
      <c r="J5" s="263"/>
      <c r="K5" s="261"/>
      <c r="L5" s="261"/>
      <c r="M5" s="264"/>
      <c r="N5" s="264"/>
      <c r="O5" s="86"/>
      <c r="P5" s="86"/>
      <c r="Q5" s="37"/>
      <c r="R5" s="37"/>
      <c r="S5" s="37"/>
      <c r="T5" s="37"/>
      <c r="U5" s="37"/>
      <c r="V5" s="37"/>
      <c r="W5" s="37"/>
      <c r="X5" s="37"/>
      <c r="Y5" s="37"/>
      <c r="Z5" s="37"/>
      <c r="AF5" s="31"/>
    </row>
    <row r="6" spans="1:32" x14ac:dyDescent="0.25">
      <c r="A6" s="257" t="s">
        <v>500</v>
      </c>
      <c r="B6" s="258" t="s">
        <v>188</v>
      </c>
      <c r="C6" s="138" t="s">
        <v>490</v>
      </c>
      <c r="D6" s="406" t="s">
        <v>498</v>
      </c>
      <c r="E6" s="406"/>
      <c r="F6" s="406"/>
      <c r="G6" s="403"/>
      <c r="H6" s="405"/>
      <c r="I6" s="98" t="s">
        <v>758</v>
      </c>
      <c r="J6" s="263"/>
      <c r="K6" s="261"/>
      <c r="L6" s="261"/>
      <c r="M6" s="264"/>
      <c r="N6" s="264"/>
      <c r="O6" s="86"/>
      <c r="P6" s="86"/>
      <c r="Q6" s="37"/>
      <c r="R6" s="37"/>
      <c r="S6" s="37"/>
      <c r="T6" s="37"/>
      <c r="U6" s="37"/>
      <c r="V6" s="37"/>
      <c r="W6" s="37"/>
      <c r="X6" s="37"/>
      <c r="Y6" s="37"/>
      <c r="Z6" s="37"/>
      <c r="AF6" s="31"/>
    </row>
    <row r="7" spans="1:32" x14ac:dyDescent="0.25">
      <c r="A7" s="257" t="s">
        <v>487</v>
      </c>
      <c r="B7" s="258" t="s">
        <v>188</v>
      </c>
      <c r="C7" s="265" t="s">
        <v>488</v>
      </c>
      <c r="D7" s="406" t="s">
        <v>498</v>
      </c>
      <c r="E7" s="406"/>
      <c r="F7" s="406"/>
      <c r="G7" s="403"/>
      <c r="H7" s="405"/>
      <c r="I7" s="98" t="s">
        <v>758</v>
      </c>
      <c r="J7" s="266"/>
      <c r="K7" s="261"/>
      <c r="L7" s="261"/>
      <c r="M7" s="264"/>
      <c r="N7" s="264"/>
      <c r="O7" s="86"/>
      <c r="P7" s="86"/>
      <c r="Q7" s="37"/>
      <c r="R7" s="37"/>
      <c r="S7" s="37"/>
      <c r="T7" s="37"/>
      <c r="U7" s="37"/>
      <c r="V7" s="37"/>
      <c r="W7" s="37"/>
      <c r="X7" s="37"/>
      <c r="Y7" s="37"/>
      <c r="Z7" s="37"/>
      <c r="AF7" s="31"/>
    </row>
    <row r="8" spans="1:32" x14ac:dyDescent="0.25">
      <c r="A8" s="257" t="s">
        <v>501</v>
      </c>
      <c r="B8" s="258" t="s">
        <v>200</v>
      </c>
      <c r="C8" s="265" t="s">
        <v>502</v>
      </c>
      <c r="D8" s="406" t="s">
        <v>498</v>
      </c>
      <c r="E8" s="406"/>
      <c r="F8" s="406"/>
      <c r="G8" s="403"/>
      <c r="H8" s="405"/>
      <c r="I8" s="98" t="s">
        <v>758</v>
      </c>
      <c r="J8" s="259"/>
      <c r="K8" s="261"/>
      <c r="L8" s="261"/>
      <c r="M8" s="98"/>
      <c r="N8" s="264"/>
      <c r="O8" s="86"/>
      <c r="P8" s="86"/>
      <c r="Q8" s="37"/>
      <c r="R8" s="37"/>
      <c r="S8" s="37"/>
      <c r="T8" s="37"/>
      <c r="U8" s="37"/>
      <c r="V8" s="37"/>
      <c r="W8" s="37"/>
      <c r="X8" s="37"/>
      <c r="Y8" s="37"/>
      <c r="Z8" s="37"/>
      <c r="AF8" s="13"/>
    </row>
    <row r="9" spans="1:32" x14ac:dyDescent="0.25">
      <c r="A9" s="257" t="s">
        <v>503</v>
      </c>
      <c r="B9" s="258" t="s">
        <v>200</v>
      </c>
      <c r="C9" s="138" t="s">
        <v>490</v>
      </c>
      <c r="D9" s="406" t="s">
        <v>498</v>
      </c>
      <c r="E9" s="406"/>
      <c r="F9" s="406"/>
      <c r="G9" s="403"/>
      <c r="H9" s="405"/>
      <c r="I9" s="98" t="s">
        <v>758</v>
      </c>
      <c r="J9" s="259"/>
      <c r="K9" s="261"/>
      <c r="L9" s="261"/>
      <c r="M9" s="98"/>
      <c r="N9" s="264"/>
      <c r="O9" s="86"/>
      <c r="P9" s="86"/>
      <c r="Q9" s="37"/>
      <c r="R9" s="37"/>
      <c r="S9" s="37"/>
      <c r="T9" s="37"/>
      <c r="U9" s="37"/>
      <c r="V9" s="37"/>
      <c r="W9" s="37"/>
      <c r="X9" s="37"/>
      <c r="Y9" s="37"/>
      <c r="Z9" s="37"/>
      <c r="AF9" s="13"/>
    </row>
    <row r="10" spans="1:32" x14ac:dyDescent="0.25">
      <c r="A10" s="257" t="s">
        <v>504</v>
      </c>
      <c r="B10" s="258" t="s">
        <v>183</v>
      </c>
      <c r="C10" s="138" t="s">
        <v>490</v>
      </c>
      <c r="D10" s="403" t="s">
        <v>505</v>
      </c>
      <c r="E10" s="404"/>
      <c r="F10" s="405"/>
      <c r="G10" s="403"/>
      <c r="H10" s="405"/>
      <c r="I10" s="98" t="s">
        <v>759</v>
      </c>
      <c r="J10" s="259"/>
      <c r="K10" s="261"/>
      <c r="L10" s="261"/>
      <c r="M10" s="98"/>
      <c r="N10" s="264"/>
      <c r="O10" s="86"/>
      <c r="P10" s="86"/>
      <c r="Q10" s="37"/>
      <c r="R10" s="37"/>
      <c r="S10" s="37"/>
      <c r="T10" s="37"/>
      <c r="U10" s="37"/>
      <c r="V10" s="37"/>
      <c r="W10" s="37"/>
      <c r="X10" s="37"/>
      <c r="Y10" s="37"/>
      <c r="Z10" s="37"/>
      <c r="AF10" s="13"/>
    </row>
    <row r="11" spans="1:32" x14ac:dyDescent="0.25">
      <c r="A11" s="257" t="s">
        <v>506</v>
      </c>
      <c r="B11" s="258" t="s">
        <v>200</v>
      </c>
      <c r="C11" s="265" t="s">
        <v>507</v>
      </c>
      <c r="D11" s="406" t="s">
        <v>498</v>
      </c>
      <c r="E11" s="406"/>
      <c r="F11" s="406"/>
      <c r="G11" s="403"/>
      <c r="H11" s="405"/>
      <c r="I11" s="98" t="s">
        <v>758</v>
      </c>
      <c r="J11" s="259"/>
      <c r="K11" s="261"/>
      <c r="L11" s="261"/>
      <c r="M11" s="98"/>
      <c r="N11" s="264"/>
      <c r="O11" s="86"/>
      <c r="P11" s="86"/>
      <c r="Q11" s="37"/>
      <c r="R11" s="37"/>
      <c r="S11" s="37"/>
      <c r="T11" s="37"/>
      <c r="U11" s="37"/>
      <c r="V11" s="37"/>
      <c r="W11" s="37"/>
      <c r="X11" s="37"/>
      <c r="Y11" s="37"/>
      <c r="Z11" s="37"/>
      <c r="AF11" s="13"/>
    </row>
    <row r="12" spans="1:32" x14ac:dyDescent="0.25">
      <c r="A12" s="257" t="s">
        <v>508</v>
      </c>
      <c r="B12" s="258" t="s">
        <v>188</v>
      </c>
      <c r="C12" s="138" t="s">
        <v>490</v>
      </c>
      <c r="D12" s="410" t="s">
        <v>760</v>
      </c>
      <c r="E12" s="410"/>
      <c r="F12" s="410"/>
      <c r="G12" s="403" t="s">
        <v>761</v>
      </c>
      <c r="H12" s="405"/>
      <c r="I12" s="98" t="s">
        <v>758</v>
      </c>
      <c r="J12" s="259"/>
      <c r="K12" s="261"/>
      <c r="L12" s="261"/>
      <c r="M12" s="98"/>
      <c r="N12" s="264"/>
      <c r="O12" s="86"/>
      <c r="P12" s="86"/>
      <c r="Q12" s="37"/>
      <c r="R12" s="37"/>
      <c r="S12" s="37"/>
      <c r="T12" s="37"/>
      <c r="U12" s="37"/>
      <c r="V12" s="37"/>
      <c r="W12" s="37"/>
      <c r="X12" s="37"/>
      <c r="Y12" s="37"/>
      <c r="Z12" s="37"/>
      <c r="AF12" s="13"/>
    </row>
    <row r="13" spans="1:32" x14ac:dyDescent="0.25">
      <c r="A13" s="257" t="s">
        <v>489</v>
      </c>
      <c r="B13" s="258" t="s">
        <v>188</v>
      </c>
      <c r="C13" s="138" t="s">
        <v>490</v>
      </c>
      <c r="D13" s="406" t="s">
        <v>498</v>
      </c>
      <c r="E13" s="406"/>
      <c r="F13" s="406"/>
      <c r="G13" s="403"/>
      <c r="H13" s="405"/>
      <c r="I13" s="98" t="s">
        <v>758</v>
      </c>
      <c r="J13" s="259"/>
      <c r="K13" s="261"/>
      <c r="L13" s="261"/>
      <c r="M13" s="98"/>
      <c r="N13" s="264"/>
      <c r="O13" s="86"/>
      <c r="P13" s="86"/>
      <c r="Q13" s="37"/>
      <c r="R13" s="37"/>
      <c r="S13" s="37"/>
      <c r="T13" s="37"/>
      <c r="U13" s="37"/>
      <c r="V13" s="37"/>
      <c r="W13" s="37"/>
      <c r="X13" s="37"/>
      <c r="Y13" s="37"/>
      <c r="Z13" s="37"/>
      <c r="AF13" s="13"/>
    </row>
    <row r="14" spans="1:32" x14ac:dyDescent="0.25">
      <c r="A14" s="257" t="s">
        <v>509</v>
      </c>
      <c r="B14" s="258" t="s">
        <v>510</v>
      </c>
      <c r="C14" s="267" t="s">
        <v>511</v>
      </c>
      <c r="D14" s="403" t="s">
        <v>512</v>
      </c>
      <c r="E14" s="404"/>
      <c r="F14" s="405"/>
      <c r="G14" s="403"/>
      <c r="H14" s="405"/>
      <c r="I14" s="98" t="s">
        <v>762</v>
      </c>
      <c r="J14" s="259"/>
      <c r="K14" s="261"/>
      <c r="L14" s="261"/>
      <c r="M14" s="98"/>
      <c r="N14" s="264"/>
      <c r="O14" s="86"/>
      <c r="P14" s="86"/>
      <c r="Q14" s="37"/>
      <c r="R14" s="37"/>
      <c r="S14" s="37"/>
      <c r="T14" s="37"/>
      <c r="U14" s="37"/>
      <c r="V14" s="37"/>
      <c r="W14" s="37"/>
      <c r="X14" s="37"/>
      <c r="Y14" s="37"/>
      <c r="Z14" s="37"/>
      <c r="AF14" s="13"/>
    </row>
    <row r="15" spans="1:32" x14ac:dyDescent="0.25">
      <c r="A15" s="257" t="s">
        <v>513</v>
      </c>
      <c r="B15" s="258" t="s">
        <v>75</v>
      </c>
      <c r="C15" s="265" t="s">
        <v>490</v>
      </c>
      <c r="D15" s="403" t="s">
        <v>514</v>
      </c>
      <c r="E15" s="404"/>
      <c r="F15" s="405"/>
      <c r="G15" s="403"/>
      <c r="H15" s="405"/>
      <c r="I15" s="98" t="s">
        <v>759</v>
      </c>
      <c r="J15" s="259"/>
      <c r="K15" s="261"/>
      <c r="L15" s="261"/>
      <c r="M15" s="98"/>
      <c r="N15" s="264"/>
      <c r="O15" s="86"/>
      <c r="P15" s="86"/>
      <c r="Q15" s="37"/>
      <c r="R15" s="37"/>
      <c r="S15" s="37"/>
      <c r="T15" s="37"/>
      <c r="U15" s="37"/>
      <c r="V15" s="37"/>
      <c r="W15" s="37"/>
      <c r="X15" s="37"/>
      <c r="Y15" s="37"/>
      <c r="Z15" s="37"/>
      <c r="AF15" s="13"/>
    </row>
    <row r="16" spans="1:32" x14ac:dyDescent="0.25">
      <c r="A16" s="257" t="s">
        <v>515</v>
      </c>
      <c r="B16" s="258" t="s">
        <v>183</v>
      </c>
      <c r="C16" s="265" t="s">
        <v>502</v>
      </c>
      <c r="D16" s="403" t="s">
        <v>516</v>
      </c>
      <c r="E16" s="404"/>
      <c r="F16" s="405"/>
      <c r="G16" s="403"/>
      <c r="H16" s="405"/>
      <c r="I16" s="98" t="s">
        <v>517</v>
      </c>
      <c r="J16" s="259"/>
      <c r="K16" s="261"/>
      <c r="L16" s="261"/>
      <c r="M16" s="98"/>
      <c r="N16" s="264"/>
      <c r="O16" s="86"/>
      <c r="P16" s="86"/>
      <c r="Q16" s="37"/>
      <c r="R16" s="37"/>
      <c r="S16" s="37"/>
      <c r="T16" s="37"/>
      <c r="U16" s="37"/>
      <c r="V16" s="37"/>
      <c r="W16" s="37"/>
      <c r="X16" s="37"/>
      <c r="Y16" s="37"/>
      <c r="Z16" s="37"/>
      <c r="AF16" s="13"/>
    </row>
    <row r="17" spans="1:32" x14ac:dyDescent="0.25">
      <c r="A17" s="257" t="s">
        <v>518</v>
      </c>
      <c r="B17" s="258" t="s">
        <v>200</v>
      </c>
      <c r="C17" s="138" t="s">
        <v>490</v>
      </c>
      <c r="D17" s="406" t="s">
        <v>498</v>
      </c>
      <c r="E17" s="406"/>
      <c r="F17" s="406"/>
      <c r="G17" s="403"/>
      <c r="H17" s="405"/>
      <c r="I17" s="98" t="s">
        <v>758</v>
      </c>
      <c r="J17" s="259"/>
      <c r="K17" s="261"/>
      <c r="L17" s="261"/>
      <c r="M17" s="98"/>
      <c r="N17" s="264"/>
      <c r="O17" s="86"/>
      <c r="P17" s="86"/>
      <c r="Q17" s="37"/>
      <c r="R17" s="37"/>
      <c r="S17" s="37"/>
      <c r="T17" s="37"/>
      <c r="U17" s="37"/>
      <c r="V17" s="37"/>
      <c r="W17" s="37"/>
      <c r="X17" s="37"/>
      <c r="Y17" s="37"/>
      <c r="Z17" s="37"/>
      <c r="AF17" s="13"/>
    </row>
    <row r="18" spans="1:32" x14ac:dyDescent="0.25">
      <c r="A18" s="257" t="s">
        <v>519</v>
      </c>
      <c r="B18" s="258" t="s">
        <v>520</v>
      </c>
      <c r="C18" s="267" t="s">
        <v>511</v>
      </c>
      <c r="D18" s="403" t="s">
        <v>521</v>
      </c>
      <c r="E18" s="404"/>
      <c r="F18" s="405"/>
      <c r="G18" s="403"/>
      <c r="H18" s="405"/>
      <c r="I18" s="98" t="s">
        <v>522</v>
      </c>
      <c r="J18" s="259"/>
      <c r="K18" s="261"/>
      <c r="L18" s="261"/>
      <c r="M18" s="98"/>
      <c r="N18" s="264"/>
      <c r="O18" s="86"/>
      <c r="P18" s="86"/>
      <c r="Q18" s="37"/>
      <c r="R18" s="37"/>
      <c r="S18" s="37"/>
      <c r="T18" s="37"/>
      <c r="U18" s="37"/>
      <c r="V18" s="37"/>
      <c r="W18" s="37"/>
      <c r="X18" s="37"/>
      <c r="Y18" s="37"/>
      <c r="Z18" s="37"/>
      <c r="AF18" s="13"/>
    </row>
    <row r="19" spans="1:32" x14ac:dyDescent="0.25">
      <c r="A19" s="257" t="s">
        <v>523</v>
      </c>
      <c r="B19" s="258" t="s">
        <v>183</v>
      </c>
      <c r="C19" s="265" t="s">
        <v>524</v>
      </c>
      <c r="D19" s="403" t="s">
        <v>505</v>
      </c>
      <c r="E19" s="404"/>
      <c r="F19" s="405"/>
      <c r="G19" s="403"/>
      <c r="H19" s="405"/>
      <c r="I19" s="98" t="s">
        <v>759</v>
      </c>
      <c r="J19" s="259"/>
      <c r="K19" s="261"/>
      <c r="L19" s="261"/>
      <c r="M19" s="98"/>
      <c r="N19" s="264"/>
      <c r="O19" s="86"/>
      <c r="P19" s="86"/>
      <c r="Q19" s="37"/>
      <c r="R19" s="37"/>
      <c r="S19" s="37"/>
      <c r="T19" s="37"/>
      <c r="U19" s="37"/>
      <c r="V19" s="37"/>
      <c r="W19" s="37"/>
      <c r="X19" s="37"/>
      <c r="Y19" s="37"/>
      <c r="Z19" s="37"/>
      <c r="AF19" s="13"/>
    </row>
    <row r="20" spans="1:32" x14ac:dyDescent="0.25">
      <c r="A20" s="257" t="s">
        <v>525</v>
      </c>
      <c r="B20" s="258" t="s">
        <v>200</v>
      </c>
      <c r="C20" s="268"/>
      <c r="D20" s="407" t="s">
        <v>763</v>
      </c>
      <c r="E20" s="408"/>
      <c r="F20" s="409"/>
      <c r="G20" s="403" t="s">
        <v>764</v>
      </c>
      <c r="H20" s="405"/>
      <c r="I20" s="98"/>
      <c r="J20" s="259"/>
      <c r="K20" s="261"/>
      <c r="L20" s="261"/>
      <c r="M20" s="98"/>
      <c r="N20" s="264"/>
      <c r="O20" s="86"/>
      <c r="P20" s="86"/>
      <c r="Q20" s="37"/>
      <c r="R20" s="37"/>
      <c r="S20" s="37"/>
      <c r="T20" s="37"/>
      <c r="U20" s="37"/>
      <c r="V20" s="37"/>
      <c r="W20" s="37"/>
      <c r="X20" s="37"/>
      <c r="Y20" s="37"/>
      <c r="Z20" s="37"/>
      <c r="AF20" s="13"/>
    </row>
    <row r="21" spans="1:32" x14ac:dyDescent="0.25">
      <c r="A21" s="257" t="s">
        <v>526</v>
      </c>
      <c r="B21" s="258" t="s">
        <v>527</v>
      </c>
      <c r="C21" s="267" t="s">
        <v>511</v>
      </c>
      <c r="D21" s="403" t="s">
        <v>528</v>
      </c>
      <c r="E21" s="404"/>
      <c r="F21" s="405"/>
      <c r="G21" s="403"/>
      <c r="H21" s="405"/>
      <c r="I21" s="98"/>
      <c r="J21" s="259"/>
      <c r="K21" s="261"/>
      <c r="L21" s="261"/>
      <c r="M21" s="98"/>
      <c r="N21" s="264"/>
      <c r="O21" s="86"/>
      <c r="P21" s="86"/>
      <c r="Q21" s="37"/>
      <c r="R21" s="37"/>
      <c r="S21" s="37"/>
      <c r="T21" s="37"/>
      <c r="U21" s="37"/>
      <c r="V21" s="37"/>
      <c r="W21" s="37"/>
      <c r="X21" s="37"/>
      <c r="Y21" s="37"/>
      <c r="Z21" s="37"/>
      <c r="AF21" s="13"/>
    </row>
    <row r="22" spans="1:32" x14ac:dyDescent="0.25">
      <c r="A22" s="257" t="s">
        <v>529</v>
      </c>
      <c r="B22" s="258" t="s">
        <v>530</v>
      </c>
      <c r="C22" s="267" t="s">
        <v>511</v>
      </c>
      <c r="D22" s="403" t="s">
        <v>521</v>
      </c>
      <c r="E22" s="404"/>
      <c r="F22" s="405"/>
      <c r="G22" s="403"/>
      <c r="H22" s="405"/>
      <c r="I22" s="98"/>
      <c r="J22" s="259"/>
      <c r="K22" s="261"/>
      <c r="L22" s="261"/>
      <c r="M22" s="98"/>
      <c r="N22" s="264"/>
      <c r="O22" s="86"/>
      <c r="P22" s="86"/>
      <c r="Q22" s="37"/>
      <c r="R22" s="37"/>
      <c r="S22" s="37"/>
      <c r="T22" s="37"/>
      <c r="U22" s="37"/>
      <c r="V22" s="37"/>
      <c r="W22" s="37"/>
      <c r="X22" s="37"/>
      <c r="Y22" s="37"/>
      <c r="Z22" s="37"/>
      <c r="AF22" s="13"/>
    </row>
    <row r="23" spans="1:32" x14ac:dyDescent="0.25">
      <c r="A23" s="257" t="s">
        <v>531</v>
      </c>
      <c r="B23" s="258" t="s">
        <v>200</v>
      </c>
      <c r="C23" s="138" t="s">
        <v>490</v>
      </c>
      <c r="D23" s="406" t="s">
        <v>498</v>
      </c>
      <c r="E23" s="406"/>
      <c r="F23" s="406"/>
      <c r="G23" s="403"/>
      <c r="H23" s="405"/>
      <c r="I23" s="98" t="s">
        <v>758</v>
      </c>
      <c r="J23" s="259"/>
      <c r="K23" s="261"/>
      <c r="L23" s="261"/>
      <c r="M23" s="98"/>
      <c r="N23" s="264"/>
      <c r="O23" s="86"/>
      <c r="P23" s="86"/>
      <c r="Q23" s="37"/>
      <c r="R23" s="37"/>
      <c r="S23" s="37"/>
      <c r="T23" s="37"/>
      <c r="U23" s="37"/>
      <c r="V23" s="37"/>
      <c r="W23" s="37"/>
      <c r="X23" s="37"/>
      <c r="Y23" s="37"/>
      <c r="Z23" s="37"/>
      <c r="AF23" s="13"/>
    </row>
    <row r="24" spans="1:32" x14ac:dyDescent="0.25">
      <c r="A24" s="257" t="s">
        <v>532</v>
      </c>
      <c r="B24" s="258" t="s">
        <v>200</v>
      </c>
      <c r="C24" s="138" t="s">
        <v>490</v>
      </c>
      <c r="D24" s="406" t="s">
        <v>498</v>
      </c>
      <c r="E24" s="406"/>
      <c r="F24" s="406"/>
      <c r="G24" s="403"/>
      <c r="H24" s="405"/>
      <c r="I24" s="98" t="s">
        <v>758</v>
      </c>
      <c r="J24" s="259"/>
      <c r="K24" s="261"/>
      <c r="L24" s="261"/>
      <c r="M24" s="98"/>
      <c r="N24" s="264"/>
      <c r="O24" s="86"/>
      <c r="P24" s="86"/>
      <c r="Q24" s="37"/>
      <c r="R24" s="37"/>
      <c r="S24" s="37"/>
      <c r="T24" s="37"/>
      <c r="U24" s="37"/>
      <c r="V24" s="37"/>
      <c r="W24" s="37"/>
      <c r="X24" s="37"/>
      <c r="Y24" s="37"/>
      <c r="Z24" s="37"/>
      <c r="AF24" s="13"/>
    </row>
    <row r="25" spans="1:32" x14ac:dyDescent="0.25">
      <c r="A25" s="257" t="s">
        <v>533</v>
      </c>
      <c r="B25" s="258" t="s">
        <v>200</v>
      </c>
      <c r="C25" s="265" t="s">
        <v>524</v>
      </c>
      <c r="D25" s="406" t="s">
        <v>498</v>
      </c>
      <c r="E25" s="406"/>
      <c r="F25" s="406"/>
      <c r="G25" s="403"/>
      <c r="H25" s="405"/>
      <c r="I25" s="98" t="s">
        <v>758</v>
      </c>
      <c r="J25" s="259"/>
      <c r="K25" s="261"/>
      <c r="L25" s="261"/>
      <c r="M25" s="98"/>
      <c r="N25" s="264"/>
      <c r="O25" s="86"/>
      <c r="P25" s="86"/>
      <c r="Q25" s="37"/>
      <c r="R25" s="37"/>
      <c r="S25" s="37"/>
      <c r="T25" s="37"/>
      <c r="U25" s="37"/>
      <c r="V25" s="37"/>
      <c r="W25" s="37"/>
      <c r="X25" s="37"/>
      <c r="Y25" s="37"/>
      <c r="Z25" s="37"/>
      <c r="AF25" s="13"/>
    </row>
    <row r="26" spans="1:32" x14ac:dyDescent="0.25">
      <c r="A26" s="257" t="s">
        <v>534</v>
      </c>
      <c r="B26" s="258" t="s">
        <v>188</v>
      </c>
      <c r="C26" s="265" t="s">
        <v>535</v>
      </c>
      <c r="D26" s="406" t="s">
        <v>498</v>
      </c>
      <c r="E26" s="406"/>
      <c r="F26" s="406"/>
      <c r="G26" s="403"/>
      <c r="H26" s="405"/>
      <c r="I26" s="98" t="s">
        <v>758</v>
      </c>
      <c r="J26" s="259"/>
      <c r="K26" s="261"/>
      <c r="L26" s="261"/>
      <c r="M26" s="98"/>
      <c r="N26" s="264"/>
      <c r="O26" s="86"/>
      <c r="P26" s="86"/>
      <c r="Q26" s="37"/>
      <c r="R26" s="37"/>
      <c r="S26" s="37"/>
      <c r="T26" s="37"/>
      <c r="U26" s="37"/>
      <c r="V26" s="37"/>
      <c r="W26" s="37"/>
      <c r="X26" s="37"/>
      <c r="Y26" s="37"/>
      <c r="Z26" s="37"/>
      <c r="AF26" s="13"/>
    </row>
    <row r="27" spans="1:32" x14ac:dyDescent="0.25">
      <c r="A27" s="257" t="s">
        <v>536</v>
      </c>
      <c r="B27" s="258" t="s">
        <v>183</v>
      </c>
      <c r="C27" s="265" t="s">
        <v>490</v>
      </c>
      <c r="D27" s="403" t="s">
        <v>537</v>
      </c>
      <c r="E27" s="404"/>
      <c r="F27" s="405"/>
      <c r="G27" s="403"/>
      <c r="H27" s="405"/>
      <c r="I27" s="98" t="s">
        <v>538</v>
      </c>
      <c r="J27" s="259"/>
      <c r="K27" s="261"/>
      <c r="L27" s="261"/>
      <c r="M27" s="98"/>
      <c r="N27" s="264"/>
      <c r="O27" s="86"/>
      <c r="P27" s="86"/>
      <c r="Q27" s="37"/>
      <c r="R27" s="37"/>
      <c r="S27" s="37"/>
      <c r="T27" s="37"/>
      <c r="U27" s="37"/>
      <c r="V27" s="37"/>
      <c r="W27" s="37"/>
      <c r="X27" s="37"/>
      <c r="Y27" s="37"/>
      <c r="Z27" s="37"/>
      <c r="AF27" s="13"/>
    </row>
    <row r="28" spans="1:32" x14ac:dyDescent="0.25">
      <c r="A28" s="257" t="s">
        <v>539</v>
      </c>
      <c r="B28" s="258" t="s">
        <v>183</v>
      </c>
      <c r="C28" s="267" t="s">
        <v>511</v>
      </c>
      <c r="D28" s="403" t="s">
        <v>540</v>
      </c>
      <c r="E28" s="404"/>
      <c r="F28" s="405"/>
      <c r="G28" s="403"/>
      <c r="H28" s="405"/>
      <c r="I28" s="98" t="s">
        <v>541</v>
      </c>
      <c r="J28" s="259"/>
      <c r="K28" s="261"/>
      <c r="L28" s="261"/>
      <c r="M28" s="98"/>
      <c r="N28" s="264"/>
      <c r="O28" s="86"/>
      <c r="P28" s="86"/>
      <c r="Q28" s="37"/>
      <c r="R28" s="37"/>
      <c r="S28" s="37"/>
      <c r="T28" s="37"/>
      <c r="U28" s="37"/>
      <c r="V28" s="37"/>
      <c r="W28" s="37"/>
      <c r="X28" s="37"/>
      <c r="Y28" s="37"/>
      <c r="Z28" s="37"/>
      <c r="AF28" s="13"/>
    </row>
    <row r="29" spans="1:32" x14ac:dyDescent="0.25">
      <c r="A29" s="257" t="s">
        <v>542</v>
      </c>
      <c r="B29" s="258" t="s">
        <v>510</v>
      </c>
      <c r="C29" s="265" t="s">
        <v>490</v>
      </c>
      <c r="D29" s="403" t="s">
        <v>537</v>
      </c>
      <c r="E29" s="404"/>
      <c r="F29" s="405"/>
      <c r="G29" s="403"/>
      <c r="H29" s="405"/>
      <c r="I29" s="98" t="s">
        <v>538</v>
      </c>
      <c r="J29" s="259"/>
      <c r="K29" s="261"/>
      <c r="L29" s="261"/>
      <c r="M29" s="98"/>
      <c r="N29" s="264"/>
      <c r="O29" s="86"/>
      <c r="P29" s="86"/>
      <c r="Q29" s="37"/>
      <c r="R29" s="37"/>
      <c r="S29" s="37"/>
      <c r="T29" s="37"/>
      <c r="U29" s="37"/>
      <c r="V29" s="37"/>
      <c r="W29" s="37"/>
      <c r="X29" s="37"/>
      <c r="Y29" s="37"/>
      <c r="Z29" s="37"/>
      <c r="AF29" s="13"/>
    </row>
    <row r="30" spans="1:32" x14ac:dyDescent="0.25">
      <c r="A30" s="257" t="s">
        <v>543</v>
      </c>
      <c r="B30" s="258" t="s">
        <v>510</v>
      </c>
      <c r="C30" s="267" t="s">
        <v>511</v>
      </c>
      <c r="D30" s="403" t="s">
        <v>544</v>
      </c>
      <c r="E30" s="404"/>
      <c r="F30" s="405"/>
      <c r="G30" s="403"/>
      <c r="H30" s="405"/>
      <c r="I30" s="98" t="s">
        <v>765</v>
      </c>
      <c r="J30" s="259"/>
      <c r="K30" s="261"/>
      <c r="L30" s="261"/>
      <c r="M30" s="98"/>
      <c r="N30" s="264"/>
      <c r="O30" s="86"/>
      <c r="P30" s="86"/>
      <c r="Q30" s="37"/>
      <c r="R30" s="37"/>
      <c r="S30" s="37"/>
      <c r="T30" s="37"/>
      <c r="U30" s="37"/>
      <c r="V30" s="37"/>
      <c r="W30" s="37"/>
      <c r="X30" s="37"/>
      <c r="Y30" s="37"/>
      <c r="Z30" s="37"/>
      <c r="AF30" s="13"/>
    </row>
    <row r="31" spans="1:32" x14ac:dyDescent="0.25">
      <c r="A31" s="257" t="s">
        <v>545</v>
      </c>
      <c r="B31" s="258" t="s">
        <v>510</v>
      </c>
      <c r="C31" s="267" t="s">
        <v>511</v>
      </c>
      <c r="D31" s="403" t="s">
        <v>512</v>
      </c>
      <c r="E31" s="404"/>
      <c r="F31" s="405"/>
      <c r="G31" s="403"/>
      <c r="H31" s="405"/>
      <c r="I31" s="98" t="s">
        <v>766</v>
      </c>
      <c r="J31" s="259"/>
      <c r="K31" s="261"/>
      <c r="L31" s="261"/>
      <c r="M31" s="98"/>
      <c r="N31" s="264"/>
      <c r="O31" s="86"/>
      <c r="P31" s="86"/>
      <c r="Q31" s="37"/>
      <c r="R31" s="37"/>
      <c r="S31" s="37"/>
      <c r="T31" s="37"/>
      <c r="U31" s="37"/>
      <c r="V31" s="37"/>
      <c r="W31" s="37"/>
      <c r="X31" s="37"/>
      <c r="Y31" s="37"/>
      <c r="Z31" s="37"/>
      <c r="AF31" s="13"/>
    </row>
    <row r="32" spans="1:32" x14ac:dyDescent="0.25">
      <c r="A32" s="257" t="s">
        <v>546</v>
      </c>
      <c r="B32" s="258" t="s">
        <v>188</v>
      </c>
      <c r="C32" s="138" t="s">
        <v>490</v>
      </c>
      <c r="D32" s="406" t="s">
        <v>498</v>
      </c>
      <c r="E32" s="406"/>
      <c r="F32" s="406"/>
      <c r="G32" s="403"/>
      <c r="H32" s="405"/>
      <c r="I32" s="98" t="s">
        <v>758</v>
      </c>
      <c r="J32" s="259"/>
      <c r="K32" s="261"/>
      <c r="L32" s="261"/>
      <c r="M32" s="98"/>
      <c r="N32" s="264"/>
      <c r="O32" s="86"/>
      <c r="P32" s="86"/>
      <c r="Q32" s="37"/>
      <c r="R32" s="37"/>
      <c r="S32" s="37"/>
      <c r="T32" s="37"/>
      <c r="U32" s="37"/>
      <c r="V32" s="37"/>
      <c r="W32" s="37"/>
      <c r="X32" s="37"/>
      <c r="Y32" s="37"/>
      <c r="Z32" s="37"/>
      <c r="AF32" s="13"/>
    </row>
    <row r="33" spans="1:32" x14ac:dyDescent="0.25">
      <c r="A33" s="257" t="s">
        <v>547</v>
      </c>
      <c r="B33" s="258" t="s">
        <v>200</v>
      </c>
      <c r="C33" s="267"/>
      <c r="D33" s="407" t="s">
        <v>763</v>
      </c>
      <c r="E33" s="408"/>
      <c r="F33" s="409"/>
      <c r="G33" s="403" t="s">
        <v>764</v>
      </c>
      <c r="H33" s="405"/>
      <c r="I33" s="98" t="s">
        <v>758</v>
      </c>
      <c r="J33" s="259"/>
      <c r="K33" s="261"/>
      <c r="L33" s="261"/>
      <c r="M33" s="98"/>
      <c r="N33" s="264"/>
      <c r="O33" s="86"/>
      <c r="P33" s="86"/>
      <c r="Q33" s="37"/>
      <c r="R33" s="37"/>
      <c r="S33" s="37"/>
      <c r="T33" s="37"/>
      <c r="U33" s="37"/>
      <c r="V33" s="37"/>
      <c r="W33" s="37"/>
      <c r="X33" s="37"/>
      <c r="Y33" s="37"/>
      <c r="Z33" s="37"/>
      <c r="AF33" s="13"/>
    </row>
    <row r="34" spans="1:32" x14ac:dyDescent="0.25">
      <c r="A34" s="257" t="s">
        <v>548</v>
      </c>
      <c r="B34" s="258" t="s">
        <v>510</v>
      </c>
      <c r="C34" s="267" t="s">
        <v>511</v>
      </c>
      <c r="D34" s="403" t="s">
        <v>512</v>
      </c>
      <c r="E34" s="404"/>
      <c r="F34" s="405"/>
      <c r="G34" s="403"/>
      <c r="H34" s="405"/>
      <c r="I34" s="98" t="s">
        <v>766</v>
      </c>
      <c r="J34" s="259"/>
      <c r="K34" s="261"/>
      <c r="L34" s="261"/>
      <c r="M34" s="98"/>
      <c r="N34" s="264"/>
      <c r="O34" s="86"/>
      <c r="P34" s="86"/>
      <c r="Q34" s="37"/>
      <c r="R34" s="37"/>
      <c r="S34" s="37"/>
      <c r="T34" s="37"/>
      <c r="U34" s="37"/>
      <c r="V34" s="37"/>
      <c r="W34" s="37"/>
      <c r="X34" s="37"/>
      <c r="Y34" s="37"/>
      <c r="Z34" s="37"/>
      <c r="AF34" s="13"/>
    </row>
    <row r="35" spans="1:32" x14ac:dyDescent="0.25">
      <c r="A35" s="257" t="s">
        <v>549</v>
      </c>
      <c r="B35" s="258" t="s">
        <v>510</v>
      </c>
      <c r="C35" s="267" t="s">
        <v>511</v>
      </c>
      <c r="D35" s="403" t="s">
        <v>512</v>
      </c>
      <c r="E35" s="404"/>
      <c r="F35" s="405"/>
      <c r="G35" s="403"/>
      <c r="H35" s="405"/>
      <c r="I35" s="98" t="s">
        <v>766</v>
      </c>
      <c r="J35" s="259"/>
      <c r="K35" s="261"/>
      <c r="L35" s="261"/>
      <c r="M35" s="98"/>
      <c r="N35" s="264"/>
      <c r="O35" s="86"/>
      <c r="P35" s="86"/>
      <c r="Q35" s="37"/>
      <c r="R35" s="37"/>
      <c r="S35" s="37"/>
      <c r="T35" s="37"/>
      <c r="U35" s="37"/>
      <c r="V35" s="37"/>
      <c r="W35" s="37"/>
      <c r="X35" s="37"/>
      <c r="Y35" s="37"/>
      <c r="Z35" s="37"/>
      <c r="AF35" s="13"/>
    </row>
    <row r="36" spans="1:32" x14ac:dyDescent="0.25">
      <c r="A36" s="257" t="s">
        <v>550</v>
      </c>
      <c r="B36" s="258" t="s">
        <v>200</v>
      </c>
      <c r="C36" s="138" t="s">
        <v>490</v>
      </c>
      <c r="D36" s="406" t="s">
        <v>498</v>
      </c>
      <c r="E36" s="406"/>
      <c r="F36" s="406"/>
      <c r="G36" s="403"/>
      <c r="H36" s="405"/>
      <c r="I36" s="98" t="s">
        <v>758</v>
      </c>
      <c r="J36" s="259"/>
      <c r="K36" s="261"/>
      <c r="L36" s="261"/>
      <c r="M36" s="98"/>
      <c r="N36" s="264"/>
      <c r="O36" s="86"/>
      <c r="P36" s="86"/>
      <c r="Q36" s="37"/>
      <c r="R36" s="37"/>
      <c r="S36" s="37"/>
      <c r="T36" s="37"/>
      <c r="U36" s="37"/>
      <c r="V36" s="37"/>
      <c r="W36" s="37"/>
      <c r="X36" s="37"/>
      <c r="Y36" s="37"/>
      <c r="Z36" s="37"/>
      <c r="AF36" s="13"/>
    </row>
    <row r="37" spans="1:32" x14ac:dyDescent="0.25">
      <c r="A37" s="257" t="s">
        <v>551</v>
      </c>
      <c r="B37" s="258" t="s">
        <v>510</v>
      </c>
      <c r="C37" s="267" t="s">
        <v>511</v>
      </c>
      <c r="D37" s="403" t="s">
        <v>512</v>
      </c>
      <c r="E37" s="404"/>
      <c r="F37" s="405"/>
      <c r="G37" s="403"/>
      <c r="H37" s="405"/>
      <c r="I37" s="98" t="s">
        <v>766</v>
      </c>
      <c r="J37" s="259"/>
      <c r="K37" s="261"/>
      <c r="L37" s="261"/>
      <c r="M37" s="98"/>
      <c r="N37" s="264"/>
      <c r="O37" s="86"/>
      <c r="P37" s="86"/>
      <c r="Q37" s="37"/>
      <c r="R37" s="37"/>
      <c r="S37" s="37"/>
      <c r="T37" s="37"/>
      <c r="U37" s="37"/>
      <c r="V37" s="37"/>
      <c r="W37" s="37"/>
      <c r="X37" s="37"/>
      <c r="Y37" s="37"/>
      <c r="Z37" s="37"/>
      <c r="AF37" s="13"/>
    </row>
    <row r="38" spans="1:32" x14ac:dyDescent="0.25">
      <c r="A38" s="257" t="s">
        <v>552</v>
      </c>
      <c r="B38" s="258" t="s">
        <v>200</v>
      </c>
      <c r="C38" s="265" t="s">
        <v>490</v>
      </c>
      <c r="D38" s="403" t="s">
        <v>553</v>
      </c>
      <c r="E38" s="404"/>
      <c r="F38" s="405"/>
      <c r="G38" s="403"/>
      <c r="H38" s="405"/>
      <c r="I38" s="98" t="s">
        <v>554</v>
      </c>
      <c r="J38" s="259"/>
      <c r="K38" s="261"/>
      <c r="L38" s="261"/>
      <c r="M38" s="98"/>
      <c r="N38" s="264"/>
      <c r="O38" s="86"/>
      <c r="P38" s="86"/>
      <c r="Q38" s="37"/>
      <c r="R38" s="37"/>
      <c r="S38" s="37"/>
      <c r="T38" s="37"/>
      <c r="U38" s="37"/>
      <c r="V38" s="37"/>
      <c r="W38" s="37"/>
      <c r="X38" s="37"/>
      <c r="Y38" s="37"/>
      <c r="Z38" s="37"/>
      <c r="AF38" s="13"/>
    </row>
    <row r="39" spans="1:32" x14ac:dyDescent="0.25">
      <c r="A39" s="257" t="s">
        <v>555</v>
      </c>
      <c r="B39" s="258" t="s">
        <v>188</v>
      </c>
      <c r="C39" s="265" t="s">
        <v>556</v>
      </c>
      <c r="D39" s="403" t="s">
        <v>537</v>
      </c>
      <c r="E39" s="404"/>
      <c r="F39" s="405"/>
      <c r="G39" s="403"/>
      <c r="H39" s="405"/>
      <c r="I39" s="98" t="s">
        <v>538</v>
      </c>
      <c r="J39" s="259"/>
      <c r="K39" s="261"/>
      <c r="L39" s="261"/>
      <c r="M39" s="98"/>
      <c r="N39" s="264"/>
      <c r="O39" s="86"/>
      <c r="P39" s="86"/>
      <c r="Q39" s="37"/>
      <c r="R39" s="37"/>
      <c r="S39" s="37"/>
      <c r="T39" s="37"/>
      <c r="U39" s="37"/>
      <c r="V39" s="37"/>
      <c r="W39" s="37"/>
      <c r="X39" s="37"/>
      <c r="Y39" s="37"/>
      <c r="Z39" s="37"/>
      <c r="AF39" s="13"/>
    </row>
    <row r="40" spans="1:32" x14ac:dyDescent="0.25">
      <c r="A40" s="257" t="s">
        <v>557</v>
      </c>
      <c r="B40" s="258" t="s">
        <v>510</v>
      </c>
      <c r="C40" s="267" t="s">
        <v>511</v>
      </c>
      <c r="D40" s="403" t="s">
        <v>512</v>
      </c>
      <c r="E40" s="404"/>
      <c r="F40" s="405"/>
      <c r="G40" s="403"/>
      <c r="H40" s="405"/>
      <c r="I40" s="98" t="s">
        <v>766</v>
      </c>
      <c r="J40" s="259"/>
      <c r="K40" s="261"/>
      <c r="L40" s="261"/>
      <c r="M40" s="98"/>
      <c r="N40" s="264"/>
      <c r="O40" s="86"/>
      <c r="P40" s="86"/>
      <c r="Q40" s="37"/>
      <c r="R40" s="37"/>
      <c r="S40" s="37"/>
      <c r="T40" s="37"/>
      <c r="U40" s="37"/>
      <c r="V40" s="37"/>
      <c r="W40" s="37"/>
      <c r="X40" s="37"/>
      <c r="Y40" s="37"/>
      <c r="Z40" s="37"/>
      <c r="AF40" s="13"/>
    </row>
    <row r="41" spans="1:32" x14ac:dyDescent="0.25">
      <c r="A41" s="257" t="s">
        <v>558</v>
      </c>
      <c r="B41" s="258" t="s">
        <v>510</v>
      </c>
      <c r="C41" s="267" t="s">
        <v>511</v>
      </c>
      <c r="D41" s="403" t="s">
        <v>559</v>
      </c>
      <c r="E41" s="404"/>
      <c r="F41" s="405"/>
      <c r="G41" s="403"/>
      <c r="H41" s="405"/>
      <c r="I41" s="98" t="s">
        <v>767</v>
      </c>
      <c r="J41" s="259"/>
      <c r="K41" s="261"/>
      <c r="L41" s="261"/>
      <c r="M41" s="98"/>
      <c r="N41" s="264"/>
      <c r="O41" s="86"/>
      <c r="P41" s="86"/>
      <c r="Q41" s="37"/>
      <c r="R41" s="37"/>
      <c r="S41" s="37"/>
      <c r="T41" s="37"/>
      <c r="U41" s="37"/>
      <c r="V41" s="37"/>
      <c r="W41" s="37"/>
      <c r="X41" s="37"/>
      <c r="Y41" s="37"/>
      <c r="Z41" s="37"/>
      <c r="AF41" s="13"/>
    </row>
    <row r="42" spans="1:32" x14ac:dyDescent="0.25">
      <c r="A42" s="50"/>
      <c r="C42" s="14"/>
      <c r="D42" s="286"/>
      <c r="E42" s="286"/>
      <c r="F42" s="286"/>
      <c r="G42" s="34"/>
      <c r="H42" s="34"/>
      <c r="I42" s="34"/>
      <c r="J42" s="39"/>
      <c r="K42" s="34"/>
      <c r="L42" s="87"/>
      <c r="N42" s="86"/>
      <c r="O42" s="86"/>
      <c r="P42" s="86"/>
      <c r="Q42" s="86"/>
      <c r="R42" s="37"/>
      <c r="S42" s="37"/>
      <c r="T42" s="39"/>
      <c r="U42" s="39"/>
      <c r="V42" s="37"/>
      <c r="W42" s="37"/>
      <c r="X42" s="37"/>
      <c r="Y42" s="37"/>
      <c r="AE42" s="31"/>
    </row>
    <row r="43" spans="1:32" x14ac:dyDescent="0.25">
      <c r="A43" s="32" t="s">
        <v>253</v>
      </c>
      <c r="C43" s="14"/>
      <c r="D43" s="286"/>
      <c r="E43" s="286"/>
      <c r="F43" s="286"/>
      <c r="G43" s="34"/>
      <c r="H43" s="34"/>
      <c r="I43" s="34"/>
      <c r="J43" s="39"/>
      <c r="K43" s="34"/>
      <c r="L43" s="36"/>
      <c r="N43" s="86"/>
      <c r="O43" s="86"/>
      <c r="P43" s="86"/>
      <c r="Q43" s="86"/>
      <c r="R43" s="37"/>
      <c r="S43" s="37"/>
      <c r="T43" s="39"/>
      <c r="U43" s="39"/>
      <c r="V43" s="37"/>
      <c r="W43" s="37"/>
      <c r="X43" s="37"/>
      <c r="Y43" s="37"/>
      <c r="AE43" s="31"/>
    </row>
    <row r="44" spans="1:32" x14ac:dyDescent="0.25">
      <c r="A44" s="132" t="s">
        <v>560</v>
      </c>
      <c r="B44" s="4"/>
      <c r="C44" s="40"/>
      <c r="D44" s="375" t="s">
        <v>186</v>
      </c>
      <c r="E44" s="375"/>
      <c r="F44" s="375"/>
      <c r="G44" s="34"/>
      <c r="H44" s="39"/>
      <c r="I44" s="39"/>
      <c r="J44" s="40"/>
      <c r="K44" s="40"/>
      <c r="L44" s="4"/>
      <c r="M44" s="42"/>
      <c r="N44" s="86"/>
      <c r="O44" s="86"/>
      <c r="P44" s="37"/>
      <c r="Q44" s="37"/>
      <c r="R44" s="37"/>
      <c r="S44" s="37"/>
      <c r="T44" s="37"/>
      <c r="U44" s="37"/>
      <c r="V44" s="37"/>
      <c r="W44" s="37"/>
      <c r="X44" s="37"/>
      <c r="Y44" s="37"/>
      <c r="AE44" s="31"/>
    </row>
    <row r="45" spans="1:32" x14ac:dyDescent="0.25">
      <c r="A45" s="132" t="s">
        <v>561</v>
      </c>
      <c r="B45" s="4"/>
      <c r="C45" s="37"/>
      <c r="D45" s="375" t="s">
        <v>186</v>
      </c>
      <c r="E45" s="375"/>
      <c r="F45" s="375"/>
      <c r="G45" s="40"/>
      <c r="H45" s="40"/>
      <c r="I45" s="40"/>
      <c r="J45" s="39"/>
      <c r="K45" s="40"/>
      <c r="L45" s="4"/>
      <c r="M45" s="4"/>
      <c r="N45" s="86"/>
      <c r="O45" s="86"/>
      <c r="P45" s="86"/>
      <c r="Q45" s="86"/>
      <c r="R45" s="37"/>
      <c r="S45" s="37"/>
      <c r="T45" s="37"/>
      <c r="U45" s="37"/>
      <c r="V45" s="37"/>
      <c r="W45" s="37"/>
      <c r="X45" s="37"/>
      <c r="Y45" s="37"/>
      <c r="AE45" s="31"/>
    </row>
    <row r="46" spans="1:32" x14ac:dyDescent="0.25">
      <c r="A46" s="132" t="s">
        <v>562</v>
      </c>
      <c r="B46" s="4"/>
      <c r="C46" s="37"/>
      <c r="D46" s="375" t="s">
        <v>186</v>
      </c>
      <c r="E46" s="375"/>
      <c r="F46" s="375"/>
      <c r="G46" s="40"/>
      <c r="H46" s="40"/>
      <c r="I46" s="40"/>
      <c r="J46" s="39"/>
      <c r="K46" s="40"/>
      <c r="L46" s="4"/>
      <c r="M46" s="4"/>
      <c r="N46" s="86"/>
      <c r="O46" s="86"/>
      <c r="P46" s="86"/>
      <c r="Q46" s="86"/>
      <c r="R46" s="37"/>
      <c r="S46" s="37"/>
      <c r="T46" s="37"/>
      <c r="U46" s="37"/>
      <c r="V46" s="37"/>
      <c r="W46" s="37"/>
      <c r="X46" s="37"/>
      <c r="Y46" s="37"/>
      <c r="AE46" s="31"/>
    </row>
    <row r="47" spans="1:32" x14ac:dyDescent="0.25">
      <c r="A47" s="132" t="s">
        <v>563</v>
      </c>
      <c r="B47" s="4"/>
      <c r="C47" s="37"/>
      <c r="D47" s="375" t="s">
        <v>186</v>
      </c>
      <c r="E47" s="375"/>
      <c r="F47" s="375"/>
      <c r="G47" s="40"/>
      <c r="H47" s="40"/>
      <c r="I47" s="40"/>
      <c r="J47" s="39"/>
      <c r="K47" s="40"/>
      <c r="L47" s="4"/>
      <c r="M47" s="4"/>
      <c r="N47" s="86"/>
      <c r="O47" s="86"/>
      <c r="P47" s="86"/>
      <c r="Q47" s="86"/>
      <c r="R47" s="37"/>
      <c r="S47" s="37"/>
      <c r="T47" s="37"/>
      <c r="U47" s="37"/>
      <c r="V47" s="37"/>
      <c r="W47" s="37"/>
      <c r="X47" s="37"/>
      <c r="Y47" s="37"/>
      <c r="AE47" s="31"/>
    </row>
    <row r="48" spans="1:32" x14ac:dyDescent="0.25">
      <c r="A48" s="132" t="s">
        <v>564</v>
      </c>
      <c r="B48" s="4"/>
      <c r="C48" s="37"/>
      <c r="D48" s="375" t="s">
        <v>186</v>
      </c>
      <c r="E48" s="375"/>
      <c r="F48" s="375"/>
      <c r="G48" s="40"/>
      <c r="H48" s="40"/>
      <c r="I48" s="40"/>
      <c r="J48" s="39"/>
      <c r="K48" s="40"/>
      <c r="L48" s="4"/>
      <c r="M48" s="4"/>
      <c r="N48" s="86"/>
      <c r="O48" s="86"/>
      <c r="P48" s="86"/>
      <c r="Q48" s="86"/>
      <c r="R48" s="37"/>
      <c r="S48" s="37"/>
      <c r="T48" s="37"/>
      <c r="U48" s="37"/>
      <c r="V48" s="37"/>
      <c r="W48" s="37"/>
      <c r="X48" s="37"/>
      <c r="Y48" s="37"/>
      <c r="AE48" s="31"/>
    </row>
    <row r="49" spans="1:38" x14ac:dyDescent="0.25">
      <c r="A49" s="6" t="s">
        <v>565</v>
      </c>
      <c r="D49" s="286" t="s">
        <v>186</v>
      </c>
      <c r="E49" s="286"/>
      <c r="F49" s="286"/>
      <c r="L49" s="4"/>
      <c r="N49" s="37"/>
      <c r="O49" s="37"/>
      <c r="P49" s="37"/>
      <c r="Q49" s="37"/>
      <c r="R49" s="37"/>
      <c r="S49" s="37"/>
      <c r="T49" s="37"/>
      <c r="U49" s="37"/>
      <c r="V49" s="37"/>
      <c r="W49" s="37"/>
      <c r="X49" s="37"/>
      <c r="Y49" s="37"/>
      <c r="AE49" s="31"/>
    </row>
    <row r="50" spans="1:38" x14ac:dyDescent="0.25">
      <c r="A50" s="50"/>
      <c r="C50" s="14"/>
      <c r="D50" s="286"/>
      <c r="E50" s="286"/>
      <c r="F50" s="286"/>
      <c r="G50" s="34"/>
      <c r="H50" s="34"/>
      <c r="I50" s="34"/>
      <c r="J50" s="39"/>
      <c r="K50" s="34"/>
      <c r="L50" s="4"/>
      <c r="N50" s="86"/>
      <c r="O50" s="86"/>
      <c r="P50" s="86"/>
      <c r="Q50" s="86"/>
      <c r="R50" s="37"/>
      <c r="S50" s="37"/>
      <c r="T50" s="39"/>
      <c r="U50" s="39"/>
      <c r="V50" s="37"/>
      <c r="W50" s="37"/>
      <c r="X50" s="37"/>
      <c r="Y50" s="37"/>
      <c r="AE50" s="31"/>
    </row>
    <row r="51" spans="1:38" x14ac:dyDescent="0.25">
      <c r="A51" s="32" t="s">
        <v>287</v>
      </c>
      <c r="B51" s="372" t="s">
        <v>804</v>
      </c>
      <c r="C51" s="372"/>
      <c r="D51" s="372"/>
      <c r="E51" s="372"/>
      <c r="F51" s="372"/>
      <c r="G51" s="372"/>
      <c r="H51" s="372"/>
      <c r="I51" s="372"/>
      <c r="J51" s="372"/>
      <c r="K51" s="372"/>
      <c r="L51" s="372"/>
      <c r="M51" s="4"/>
      <c r="N51" s="382" t="s">
        <v>239</v>
      </c>
      <c r="O51" s="382"/>
      <c r="P51" s="382"/>
      <c r="Q51" s="382"/>
      <c r="R51" s="382"/>
      <c r="S51" s="382"/>
      <c r="T51" s="382"/>
      <c r="U51" s="382"/>
      <c r="V51" s="382"/>
      <c r="W51" s="382"/>
      <c r="X51" s="382"/>
      <c r="Y51" s="382"/>
      <c r="Z51" s="37"/>
      <c r="AA51" s="37"/>
      <c r="AB51" s="37"/>
      <c r="AH51" s="31"/>
    </row>
    <row r="52" spans="1:38" x14ac:dyDescent="0.25">
      <c r="A52" s="50"/>
      <c r="D52" s="37"/>
      <c r="E52" s="286"/>
      <c r="F52" s="286"/>
      <c r="G52" s="286"/>
      <c r="H52" s="37"/>
      <c r="I52" s="37"/>
      <c r="J52" s="84"/>
      <c r="K52" s="14"/>
      <c r="L52" s="14"/>
      <c r="M52" s="4"/>
      <c r="N52" s="82" t="s">
        <v>7</v>
      </c>
      <c r="O52" s="82" t="s">
        <v>8</v>
      </c>
      <c r="P52" s="11" t="s">
        <v>9</v>
      </c>
      <c r="Q52" s="82" t="s">
        <v>10</v>
      </c>
      <c r="R52" s="82" t="s">
        <v>11</v>
      </c>
      <c r="S52" s="82" t="s">
        <v>12</v>
      </c>
      <c r="T52" s="82" t="s">
        <v>13</v>
      </c>
      <c r="U52" s="82" t="s">
        <v>14</v>
      </c>
      <c r="V52" s="82" t="s">
        <v>15</v>
      </c>
      <c r="W52" s="82" t="s">
        <v>16</v>
      </c>
      <c r="X52" s="82" t="s">
        <v>17</v>
      </c>
      <c r="Y52" s="82" t="s">
        <v>18</v>
      </c>
      <c r="AC52" s="37"/>
      <c r="AD52" s="37"/>
      <c r="AE52" s="37"/>
      <c r="AF52" s="37"/>
      <c r="AL52" s="31"/>
    </row>
    <row r="53" spans="1:38" s="117" customFormat="1" ht="27.6" x14ac:dyDescent="0.25">
      <c r="A53" s="227" t="s">
        <v>175</v>
      </c>
      <c r="B53" s="227" t="s">
        <v>176</v>
      </c>
      <c r="C53" s="57" t="s">
        <v>177</v>
      </c>
      <c r="D53" s="238" t="s">
        <v>92</v>
      </c>
      <c r="E53" s="369" t="s">
        <v>102</v>
      </c>
      <c r="F53" s="370"/>
      <c r="G53" s="370"/>
      <c r="H53" s="371"/>
      <c r="I53" s="130"/>
      <c r="J53" s="237" t="s">
        <v>90</v>
      </c>
      <c r="K53" s="373" t="s">
        <v>224</v>
      </c>
      <c r="L53" s="374"/>
      <c r="M53" s="32"/>
      <c r="N53" s="246" t="s">
        <v>20</v>
      </c>
      <c r="O53" s="246" t="s">
        <v>21</v>
      </c>
      <c r="P53" s="246" t="s">
        <v>22</v>
      </c>
      <c r="Q53" s="246" t="s">
        <v>23</v>
      </c>
      <c r="R53" s="246" t="s">
        <v>24</v>
      </c>
      <c r="S53" s="246" t="s">
        <v>25</v>
      </c>
      <c r="T53" s="246" t="s">
        <v>26</v>
      </c>
      <c r="U53" s="246" t="s">
        <v>27</v>
      </c>
      <c r="V53" s="246" t="s">
        <v>28</v>
      </c>
      <c r="W53" s="246" t="s">
        <v>29</v>
      </c>
      <c r="X53" s="246" t="s">
        <v>30</v>
      </c>
      <c r="Y53" s="247" t="s">
        <v>31</v>
      </c>
      <c r="Z53" s="246" t="s">
        <v>69</v>
      </c>
      <c r="AC53" s="32"/>
      <c r="AD53" s="32"/>
      <c r="AE53" s="32"/>
      <c r="AF53" s="32"/>
      <c r="AL53" s="248"/>
    </row>
    <row r="54" spans="1:38" x14ac:dyDescent="0.25">
      <c r="A54" s="88" t="s">
        <v>497</v>
      </c>
      <c r="B54" s="9" t="s">
        <v>200</v>
      </c>
      <c r="C54" s="9" t="s">
        <v>490</v>
      </c>
      <c r="D54" s="26"/>
      <c r="E54" s="358"/>
      <c r="F54" s="359"/>
      <c r="G54" s="359"/>
      <c r="H54" s="360"/>
      <c r="I54" s="34"/>
      <c r="J54" s="83"/>
      <c r="K54" s="349"/>
      <c r="L54" s="351"/>
      <c r="M54" s="4"/>
      <c r="N54" s="25"/>
      <c r="O54" s="25"/>
      <c r="P54" s="25"/>
      <c r="Q54" s="25"/>
      <c r="R54" s="25"/>
      <c r="S54" s="25"/>
      <c r="T54" s="25"/>
      <c r="U54" s="25"/>
      <c r="V54" s="25"/>
      <c r="W54" s="25"/>
      <c r="X54" s="25"/>
      <c r="Y54" s="179"/>
      <c r="Z54" s="9"/>
      <c r="AC54" s="37"/>
      <c r="AD54" s="37"/>
      <c r="AE54" s="37"/>
      <c r="AF54" s="37"/>
      <c r="AL54" s="31"/>
    </row>
    <row r="55" spans="1:38" x14ac:dyDescent="0.25">
      <c r="A55" s="131" t="s">
        <v>499</v>
      </c>
      <c r="B55" s="9" t="s">
        <v>188</v>
      </c>
      <c r="C55" s="9" t="s">
        <v>490</v>
      </c>
      <c r="D55" s="26"/>
      <c r="E55" s="358"/>
      <c r="F55" s="359"/>
      <c r="G55" s="359"/>
      <c r="H55" s="360"/>
      <c r="I55" s="34"/>
      <c r="J55" s="134"/>
      <c r="K55" s="367"/>
      <c r="L55" s="367"/>
      <c r="M55" s="4"/>
      <c r="N55" s="25"/>
      <c r="O55" s="25"/>
      <c r="P55" s="25"/>
      <c r="Q55" s="25"/>
      <c r="R55" s="25"/>
      <c r="S55" s="25"/>
      <c r="T55" s="25"/>
      <c r="U55" s="25"/>
      <c r="V55" s="25"/>
      <c r="W55" s="25"/>
      <c r="X55" s="25"/>
      <c r="Y55" s="179"/>
      <c r="Z55" s="9"/>
      <c r="AC55" s="37"/>
      <c r="AD55" s="37"/>
      <c r="AE55" s="37"/>
      <c r="AF55" s="37"/>
      <c r="AL55" s="31"/>
    </row>
    <row r="56" spans="1:38" x14ac:dyDescent="0.25">
      <c r="A56" s="88" t="s">
        <v>500</v>
      </c>
      <c r="B56" s="9" t="s">
        <v>188</v>
      </c>
      <c r="C56" s="9" t="s">
        <v>490</v>
      </c>
      <c r="D56" s="26"/>
      <c r="E56" s="358"/>
      <c r="F56" s="359"/>
      <c r="G56" s="359"/>
      <c r="H56" s="360"/>
      <c r="I56" s="34"/>
      <c r="J56" s="134"/>
      <c r="K56" s="367"/>
      <c r="L56" s="367"/>
      <c r="M56" s="4"/>
      <c r="N56" s="25"/>
      <c r="O56" s="25"/>
      <c r="P56" s="25"/>
      <c r="Q56" s="25"/>
      <c r="R56" s="25"/>
      <c r="S56" s="25"/>
      <c r="T56" s="25"/>
      <c r="U56" s="25"/>
      <c r="V56" s="25"/>
      <c r="W56" s="25"/>
      <c r="X56" s="25"/>
      <c r="Y56" s="179"/>
      <c r="Z56" s="9"/>
      <c r="AC56" s="37"/>
      <c r="AD56" s="37"/>
      <c r="AE56" s="37"/>
      <c r="AF56" s="37"/>
      <c r="AL56" s="31"/>
    </row>
    <row r="57" spans="1:38" x14ac:dyDescent="0.25">
      <c r="A57" s="88" t="s">
        <v>487</v>
      </c>
      <c r="B57" s="9" t="s">
        <v>188</v>
      </c>
      <c r="C57" s="9" t="s">
        <v>488</v>
      </c>
      <c r="D57" s="26" t="s">
        <v>566</v>
      </c>
      <c r="E57" s="358" t="s">
        <v>386</v>
      </c>
      <c r="F57" s="359"/>
      <c r="G57" s="359"/>
      <c r="H57" s="360"/>
      <c r="I57" s="34"/>
      <c r="J57" s="134">
        <v>7.3</v>
      </c>
      <c r="K57" s="361" t="s">
        <v>386</v>
      </c>
      <c r="L57" s="362"/>
      <c r="M57" s="4"/>
      <c r="N57" s="25">
        <v>0.01</v>
      </c>
      <c r="O57" s="25">
        <v>0.02</v>
      </c>
      <c r="P57" s="25">
        <v>0.02</v>
      </c>
      <c r="Q57" s="25">
        <v>0.02</v>
      </c>
      <c r="R57" s="25">
        <v>0.02</v>
      </c>
      <c r="S57" s="25">
        <v>0.05</v>
      </c>
      <c r="T57" s="25">
        <v>0.08</v>
      </c>
      <c r="U57" s="25">
        <v>0.2</v>
      </c>
      <c r="V57" s="25">
        <v>0.57999999999999996</v>
      </c>
      <c r="W57" s="25"/>
      <c r="X57" s="25"/>
      <c r="Y57" s="179"/>
      <c r="Z57" s="9" t="s">
        <v>386</v>
      </c>
      <c r="AC57" s="37"/>
      <c r="AD57" s="37"/>
      <c r="AE57" s="37"/>
      <c r="AF57" s="37"/>
      <c r="AL57" s="31"/>
    </row>
    <row r="58" spans="1:38" x14ac:dyDescent="0.25">
      <c r="A58" s="88" t="s">
        <v>487</v>
      </c>
      <c r="B58" s="9" t="s">
        <v>188</v>
      </c>
      <c r="C58" s="9" t="s">
        <v>488</v>
      </c>
      <c r="D58" s="26"/>
      <c r="E58" s="358"/>
      <c r="F58" s="359"/>
      <c r="G58" s="359"/>
      <c r="H58" s="360"/>
      <c r="I58" s="34"/>
      <c r="J58" s="134">
        <v>7.5</v>
      </c>
      <c r="K58" s="361" t="s">
        <v>368</v>
      </c>
      <c r="L58" s="362"/>
      <c r="M58" s="4"/>
      <c r="N58" s="25"/>
      <c r="O58" s="25"/>
      <c r="P58" s="25"/>
      <c r="Q58" s="25"/>
      <c r="R58" s="25"/>
      <c r="S58" s="25"/>
      <c r="T58" s="25"/>
      <c r="U58" s="25"/>
      <c r="V58" s="25"/>
      <c r="W58" s="25"/>
      <c r="X58" s="25"/>
      <c r="Y58" s="179"/>
      <c r="Z58" s="9"/>
      <c r="AC58" s="37"/>
      <c r="AD58" s="37"/>
      <c r="AE58" s="37"/>
      <c r="AF58" s="37"/>
      <c r="AL58" s="31"/>
    </row>
    <row r="59" spans="1:38" x14ac:dyDescent="0.25">
      <c r="A59" s="88" t="s">
        <v>501</v>
      </c>
      <c r="B59" s="9" t="s">
        <v>200</v>
      </c>
      <c r="C59" s="9" t="s">
        <v>502</v>
      </c>
      <c r="D59" s="26"/>
      <c r="E59" s="358"/>
      <c r="F59" s="359"/>
      <c r="G59" s="359"/>
      <c r="H59" s="360"/>
      <c r="I59" s="34"/>
      <c r="J59" s="134"/>
      <c r="K59" s="367"/>
      <c r="L59" s="367"/>
      <c r="M59" s="4"/>
      <c r="N59" s="25"/>
      <c r="O59" s="25"/>
      <c r="P59" s="25"/>
      <c r="Q59" s="25"/>
      <c r="R59" s="25"/>
      <c r="S59" s="25"/>
      <c r="T59" s="25"/>
      <c r="U59" s="25"/>
      <c r="V59" s="25"/>
      <c r="W59" s="25"/>
      <c r="X59" s="25"/>
      <c r="Y59" s="179"/>
      <c r="Z59" s="9"/>
      <c r="AC59" s="37"/>
      <c r="AD59" s="37"/>
      <c r="AE59" s="37"/>
      <c r="AF59" s="37"/>
      <c r="AL59" s="31"/>
    </row>
    <row r="60" spans="1:38" x14ac:dyDescent="0.25">
      <c r="A60" s="88" t="s">
        <v>503</v>
      </c>
      <c r="B60" s="9" t="s">
        <v>200</v>
      </c>
      <c r="C60" s="9" t="s">
        <v>490</v>
      </c>
      <c r="D60" s="26"/>
      <c r="E60" s="358"/>
      <c r="F60" s="359"/>
      <c r="G60" s="359"/>
      <c r="H60" s="360"/>
      <c r="I60" s="34"/>
      <c r="J60" s="134"/>
      <c r="K60" s="367"/>
      <c r="L60" s="367"/>
      <c r="M60" s="4"/>
      <c r="N60" s="25"/>
      <c r="O60" s="25"/>
      <c r="P60" s="25"/>
      <c r="Q60" s="25"/>
      <c r="R60" s="25"/>
      <c r="S60" s="25"/>
      <c r="T60" s="25"/>
      <c r="U60" s="25"/>
      <c r="V60" s="25"/>
      <c r="W60" s="25"/>
      <c r="X60" s="25"/>
      <c r="Y60" s="179"/>
      <c r="Z60" s="9"/>
      <c r="AC60" s="37"/>
      <c r="AD60" s="37"/>
      <c r="AE60" s="37"/>
      <c r="AF60" s="37"/>
      <c r="AL60" s="31"/>
    </row>
    <row r="61" spans="1:38" x14ac:dyDescent="0.25">
      <c r="A61" s="88" t="s">
        <v>504</v>
      </c>
      <c r="B61" s="9" t="s">
        <v>183</v>
      </c>
      <c r="C61" s="9" t="s">
        <v>490</v>
      </c>
      <c r="D61" s="79"/>
      <c r="E61" s="352"/>
      <c r="F61" s="353"/>
      <c r="G61" s="353"/>
      <c r="H61" s="354"/>
      <c r="I61" s="41"/>
      <c r="J61" s="83"/>
      <c r="K61" s="349"/>
      <c r="L61" s="351"/>
      <c r="M61" s="4"/>
      <c r="N61" s="25"/>
      <c r="O61" s="25"/>
      <c r="P61" s="25"/>
      <c r="Q61" s="25"/>
      <c r="R61" s="25"/>
      <c r="S61" s="25"/>
      <c r="T61" s="25"/>
      <c r="U61" s="25"/>
      <c r="V61" s="25"/>
      <c r="W61" s="25"/>
      <c r="X61" s="25"/>
      <c r="Y61" s="179"/>
      <c r="Z61" s="9"/>
      <c r="AC61" s="37"/>
      <c r="AD61" s="37"/>
      <c r="AE61" s="37"/>
      <c r="AF61" s="37"/>
      <c r="AL61" s="31"/>
    </row>
    <row r="62" spans="1:38" x14ac:dyDescent="0.25">
      <c r="A62" s="88" t="s">
        <v>506</v>
      </c>
      <c r="B62" s="9" t="s">
        <v>200</v>
      </c>
      <c r="C62" s="9" t="s">
        <v>507</v>
      </c>
      <c r="D62" s="79"/>
      <c r="E62" s="352"/>
      <c r="F62" s="353"/>
      <c r="G62" s="353"/>
      <c r="H62" s="354"/>
      <c r="I62" s="41"/>
      <c r="J62" s="83"/>
      <c r="K62" s="349"/>
      <c r="L62" s="351"/>
      <c r="M62" s="4"/>
      <c r="N62" s="25"/>
      <c r="O62" s="25"/>
      <c r="P62" s="25"/>
      <c r="Q62" s="25"/>
      <c r="R62" s="25"/>
      <c r="S62" s="25"/>
      <c r="T62" s="25"/>
      <c r="U62" s="25"/>
      <c r="V62" s="25"/>
      <c r="W62" s="25"/>
      <c r="X62" s="25"/>
      <c r="Y62" s="179"/>
      <c r="Z62" s="9"/>
      <c r="AC62" s="37"/>
      <c r="AD62" s="37"/>
      <c r="AE62" s="37"/>
      <c r="AF62" s="37"/>
      <c r="AL62" s="31"/>
    </row>
    <row r="63" spans="1:38" x14ac:dyDescent="0.25">
      <c r="A63" s="88" t="s">
        <v>508</v>
      </c>
      <c r="B63" s="9" t="s">
        <v>188</v>
      </c>
      <c r="C63" s="9" t="s">
        <v>490</v>
      </c>
      <c r="D63" s="79"/>
      <c r="E63" s="352"/>
      <c r="F63" s="353"/>
      <c r="G63" s="353"/>
      <c r="H63" s="354"/>
      <c r="I63" s="41"/>
      <c r="J63" s="83"/>
      <c r="K63" s="349"/>
      <c r="L63" s="351"/>
      <c r="M63" s="4"/>
      <c r="N63" s="25"/>
      <c r="O63" s="25"/>
      <c r="P63" s="25"/>
      <c r="Q63" s="25"/>
      <c r="R63" s="25"/>
      <c r="S63" s="25"/>
      <c r="T63" s="25"/>
      <c r="U63" s="25"/>
      <c r="V63" s="25"/>
      <c r="W63" s="25"/>
      <c r="X63" s="25"/>
      <c r="Y63" s="179"/>
      <c r="Z63" s="9"/>
      <c r="AC63" s="37"/>
      <c r="AD63" s="37"/>
      <c r="AE63" s="37"/>
      <c r="AF63" s="37"/>
      <c r="AL63" s="31"/>
    </row>
    <row r="64" spans="1:38" x14ac:dyDescent="0.25">
      <c r="A64" s="88" t="s">
        <v>489</v>
      </c>
      <c r="B64" s="9" t="s">
        <v>188</v>
      </c>
      <c r="C64" s="9" t="s">
        <v>490</v>
      </c>
      <c r="D64" s="79"/>
      <c r="E64" s="352"/>
      <c r="F64" s="353"/>
      <c r="G64" s="353"/>
      <c r="H64" s="354"/>
      <c r="I64" s="41"/>
      <c r="J64" s="134" t="s">
        <v>607</v>
      </c>
      <c r="K64" s="361" t="s">
        <v>567</v>
      </c>
      <c r="L64" s="362"/>
      <c r="M64" s="4"/>
      <c r="N64" s="25">
        <v>0</v>
      </c>
      <c r="O64" s="25">
        <v>0.02</v>
      </c>
      <c r="P64" s="25">
        <v>0.02</v>
      </c>
      <c r="Q64" s="25">
        <v>0.04</v>
      </c>
      <c r="R64" s="25">
        <v>0.04</v>
      </c>
      <c r="S64" s="25">
        <v>0.09</v>
      </c>
      <c r="T64" s="25">
        <v>0.09</v>
      </c>
      <c r="U64" s="25">
        <v>0.1</v>
      </c>
      <c r="V64" s="25">
        <v>0.1</v>
      </c>
      <c r="W64" s="25">
        <v>0.16</v>
      </c>
      <c r="X64" s="25">
        <v>0.1</v>
      </c>
      <c r="Y64" s="25">
        <v>0.24</v>
      </c>
      <c r="Z64" s="9" t="s">
        <v>475</v>
      </c>
      <c r="AC64" s="37"/>
      <c r="AD64" s="37"/>
      <c r="AE64" s="37"/>
      <c r="AF64" s="37"/>
      <c r="AL64" s="31"/>
    </row>
    <row r="65" spans="1:38" x14ac:dyDescent="0.25">
      <c r="A65" s="88" t="s">
        <v>489</v>
      </c>
      <c r="B65" s="9" t="s">
        <v>188</v>
      </c>
      <c r="C65" s="9" t="s">
        <v>490</v>
      </c>
      <c r="D65" s="79"/>
      <c r="E65" s="352"/>
      <c r="F65" s="353"/>
      <c r="G65" s="353"/>
      <c r="H65" s="354"/>
      <c r="I65" s="41"/>
      <c r="J65" s="134" t="s">
        <v>568</v>
      </c>
      <c r="K65" s="361" t="s">
        <v>569</v>
      </c>
      <c r="L65" s="362"/>
      <c r="M65" s="4"/>
      <c r="N65" s="25">
        <v>0.01</v>
      </c>
      <c r="O65" s="25">
        <v>0.02</v>
      </c>
      <c r="P65" s="25">
        <v>0.02</v>
      </c>
      <c r="Q65" s="25">
        <v>0.02</v>
      </c>
      <c r="R65" s="25">
        <v>0.04</v>
      </c>
      <c r="S65" s="25">
        <v>0.04</v>
      </c>
      <c r="T65" s="25">
        <v>0.08</v>
      </c>
      <c r="U65" s="25">
        <v>0.15</v>
      </c>
      <c r="V65" s="25">
        <v>0.62</v>
      </c>
      <c r="W65" s="25"/>
      <c r="X65" s="25"/>
      <c r="Y65" s="179"/>
      <c r="Z65" s="9" t="s">
        <v>386</v>
      </c>
      <c r="AC65" s="37"/>
      <c r="AD65" s="37"/>
      <c r="AE65" s="37"/>
      <c r="AF65" s="37"/>
      <c r="AL65" s="31"/>
    </row>
    <row r="66" spans="1:38" x14ac:dyDescent="0.25">
      <c r="A66" s="88" t="s">
        <v>489</v>
      </c>
      <c r="B66" s="9" t="s">
        <v>188</v>
      </c>
      <c r="C66" s="9" t="s">
        <v>490</v>
      </c>
      <c r="D66" s="79"/>
      <c r="E66" s="352"/>
      <c r="F66" s="353"/>
      <c r="G66" s="353"/>
      <c r="H66" s="354"/>
      <c r="I66" s="41"/>
      <c r="J66" s="134" t="s">
        <v>570</v>
      </c>
      <c r="K66" s="361" t="s">
        <v>571</v>
      </c>
      <c r="L66" s="362"/>
      <c r="M66" s="4"/>
      <c r="N66" s="25"/>
      <c r="O66" s="25"/>
      <c r="P66" s="25"/>
      <c r="Q66" s="25"/>
      <c r="R66" s="25"/>
      <c r="S66" s="25"/>
      <c r="T66" s="25"/>
      <c r="U66" s="25"/>
      <c r="V66" s="25"/>
      <c r="W66" s="25"/>
      <c r="X66" s="25"/>
      <c r="Y66" s="179"/>
      <c r="Z66" s="9"/>
      <c r="AC66" s="37"/>
      <c r="AD66" s="37"/>
      <c r="AE66" s="37"/>
      <c r="AF66" s="37"/>
      <c r="AL66" s="31"/>
    </row>
    <row r="67" spans="1:38" x14ac:dyDescent="0.25">
      <c r="A67" s="88" t="s">
        <v>489</v>
      </c>
      <c r="B67" s="9" t="s">
        <v>188</v>
      </c>
      <c r="C67" s="9" t="s">
        <v>490</v>
      </c>
      <c r="D67" s="14" t="s">
        <v>572</v>
      </c>
      <c r="E67" s="358" t="s">
        <v>386</v>
      </c>
      <c r="F67" s="359"/>
      <c r="G67" s="359"/>
      <c r="H67" s="360"/>
      <c r="I67" s="41"/>
      <c r="J67" s="134">
        <v>7.8</v>
      </c>
      <c r="K67" s="361" t="s">
        <v>386</v>
      </c>
      <c r="L67" s="362"/>
      <c r="M67" s="4"/>
      <c r="N67" s="25"/>
      <c r="O67" s="25"/>
      <c r="P67" s="25"/>
      <c r="Q67" s="25"/>
      <c r="R67" s="25"/>
      <c r="S67" s="25"/>
      <c r="T67" s="25"/>
      <c r="U67" s="25"/>
      <c r="V67" s="25"/>
      <c r="W67" s="25"/>
      <c r="X67" s="25"/>
      <c r="Y67" s="179"/>
      <c r="Z67" s="9"/>
      <c r="AC67" s="37"/>
      <c r="AD67" s="37"/>
      <c r="AE67" s="37"/>
      <c r="AF67" s="37"/>
      <c r="AL67" s="31"/>
    </row>
    <row r="68" spans="1:38" x14ac:dyDescent="0.25">
      <c r="A68" s="88" t="s">
        <v>489</v>
      </c>
      <c r="B68" s="9" t="s">
        <v>188</v>
      </c>
      <c r="C68" s="9" t="s">
        <v>490</v>
      </c>
      <c r="D68" s="79"/>
      <c r="E68" s="352"/>
      <c r="F68" s="353"/>
      <c r="G68" s="353"/>
      <c r="H68" s="354"/>
      <c r="I68" s="41"/>
      <c r="J68" s="134">
        <v>8.4</v>
      </c>
      <c r="K68" s="361" t="s">
        <v>386</v>
      </c>
      <c r="L68" s="362"/>
      <c r="M68" s="4"/>
      <c r="N68" s="25"/>
      <c r="O68" s="25"/>
      <c r="P68" s="25"/>
      <c r="Q68" s="25"/>
      <c r="R68" s="25"/>
      <c r="S68" s="25"/>
      <c r="T68" s="25"/>
      <c r="U68" s="25"/>
      <c r="V68" s="25"/>
      <c r="W68" s="25"/>
      <c r="X68" s="25"/>
      <c r="Y68" s="179"/>
      <c r="Z68" s="9"/>
      <c r="AC68" s="37"/>
      <c r="AD68" s="37"/>
      <c r="AE68" s="37"/>
      <c r="AF68" s="37"/>
      <c r="AL68" s="31"/>
    </row>
    <row r="69" spans="1:38" x14ac:dyDescent="0.25">
      <c r="A69" s="88" t="s">
        <v>509</v>
      </c>
      <c r="B69" s="9" t="s">
        <v>510</v>
      </c>
      <c r="C69" s="9" t="s">
        <v>511</v>
      </c>
      <c r="D69" s="79"/>
      <c r="E69" s="352"/>
      <c r="F69" s="353"/>
      <c r="G69" s="353"/>
      <c r="H69" s="354"/>
      <c r="I69" s="41"/>
      <c r="J69" s="83"/>
      <c r="K69" s="349"/>
      <c r="L69" s="351"/>
      <c r="M69" s="4"/>
      <c r="N69" s="25"/>
      <c r="O69" s="25"/>
      <c r="P69" s="25"/>
      <c r="Q69" s="25"/>
      <c r="R69" s="25"/>
      <c r="S69" s="25"/>
      <c r="T69" s="25"/>
      <c r="U69" s="25"/>
      <c r="V69" s="25"/>
      <c r="W69" s="25"/>
      <c r="X69" s="25"/>
      <c r="Y69" s="179"/>
      <c r="Z69" s="9"/>
      <c r="AC69" s="37"/>
      <c r="AD69" s="37"/>
      <c r="AE69" s="37"/>
      <c r="AF69" s="37"/>
      <c r="AL69" s="31"/>
    </row>
    <row r="70" spans="1:38" x14ac:dyDescent="0.25">
      <c r="A70" s="88" t="s">
        <v>513</v>
      </c>
      <c r="B70" s="9" t="s">
        <v>75</v>
      </c>
      <c r="C70" s="9" t="s">
        <v>490</v>
      </c>
      <c r="D70" s="79"/>
      <c r="E70" s="352"/>
      <c r="F70" s="353"/>
      <c r="G70" s="353"/>
      <c r="H70" s="354"/>
      <c r="I70" s="41"/>
      <c r="J70" s="83"/>
      <c r="K70" s="349"/>
      <c r="L70" s="351"/>
      <c r="M70" s="4"/>
      <c r="N70" s="25"/>
      <c r="O70" s="25"/>
      <c r="P70" s="25"/>
      <c r="Q70" s="25"/>
      <c r="R70" s="25"/>
      <c r="S70" s="25"/>
      <c r="T70" s="25"/>
      <c r="U70" s="25"/>
      <c r="V70" s="25"/>
      <c r="W70" s="25"/>
      <c r="X70" s="25"/>
      <c r="Y70" s="179"/>
      <c r="Z70" s="9"/>
      <c r="AC70" s="37"/>
      <c r="AD70" s="37"/>
      <c r="AE70" s="37"/>
      <c r="AF70" s="37"/>
      <c r="AL70" s="31"/>
    </row>
    <row r="71" spans="1:38" x14ac:dyDescent="0.25">
      <c r="A71" s="88" t="s">
        <v>515</v>
      </c>
      <c r="B71" s="9" t="s">
        <v>183</v>
      </c>
      <c r="C71" s="9" t="s">
        <v>502</v>
      </c>
      <c r="D71" s="43"/>
      <c r="E71" s="349"/>
      <c r="F71" s="350"/>
      <c r="G71" s="350"/>
      <c r="H71" s="351"/>
      <c r="I71" s="41"/>
      <c r="J71" s="83"/>
      <c r="K71" s="349"/>
      <c r="L71" s="351"/>
      <c r="M71" s="4"/>
      <c r="N71" s="25"/>
      <c r="O71" s="25"/>
      <c r="P71" s="25"/>
      <c r="Q71" s="25"/>
      <c r="R71" s="25"/>
      <c r="S71" s="25"/>
      <c r="T71" s="25"/>
      <c r="U71" s="25"/>
      <c r="V71" s="25"/>
      <c r="W71" s="25"/>
      <c r="X71" s="25"/>
      <c r="Y71" s="179"/>
      <c r="Z71" s="81"/>
      <c r="AC71" s="37"/>
      <c r="AD71" s="37"/>
      <c r="AE71" s="37"/>
      <c r="AF71" s="37"/>
      <c r="AL71" s="31"/>
    </row>
    <row r="72" spans="1:38" x14ac:dyDescent="0.25">
      <c r="A72" s="88" t="s">
        <v>518</v>
      </c>
      <c r="B72" s="9" t="s">
        <v>200</v>
      </c>
      <c r="C72" s="9" t="s">
        <v>490</v>
      </c>
      <c r="D72" s="79"/>
      <c r="E72" s="352"/>
      <c r="F72" s="353"/>
      <c r="G72" s="353"/>
      <c r="H72" s="354"/>
      <c r="I72" s="41"/>
      <c r="J72" s="83"/>
      <c r="K72" s="361"/>
      <c r="L72" s="362"/>
      <c r="M72" s="4"/>
      <c r="N72" s="25"/>
      <c r="O72" s="25"/>
      <c r="P72" s="25"/>
      <c r="Q72" s="25"/>
      <c r="R72" s="25"/>
      <c r="S72" s="25"/>
      <c r="T72" s="25"/>
      <c r="U72" s="25"/>
      <c r="V72" s="25"/>
      <c r="W72" s="25"/>
      <c r="X72" s="25"/>
      <c r="Y72" s="179"/>
      <c r="Z72" s="9"/>
      <c r="AC72" s="37"/>
      <c r="AD72" s="37"/>
      <c r="AE72" s="37"/>
      <c r="AF72" s="37"/>
      <c r="AL72" s="31"/>
    </row>
    <row r="73" spans="1:38" x14ac:dyDescent="0.25">
      <c r="A73" s="88" t="s">
        <v>519</v>
      </c>
      <c r="B73" s="9" t="s">
        <v>520</v>
      </c>
      <c r="C73" s="9" t="s">
        <v>511</v>
      </c>
      <c r="D73" s="79"/>
      <c r="E73" s="352"/>
      <c r="F73" s="353"/>
      <c r="G73" s="353"/>
      <c r="H73" s="354"/>
      <c r="I73" s="41"/>
      <c r="J73" s="83"/>
      <c r="K73" s="349"/>
      <c r="L73" s="351"/>
      <c r="M73" s="4"/>
      <c r="N73" s="25"/>
      <c r="O73" s="25"/>
      <c r="P73" s="25"/>
      <c r="Q73" s="25"/>
      <c r="R73" s="25"/>
      <c r="S73" s="25"/>
      <c r="T73" s="25"/>
      <c r="U73" s="25"/>
      <c r="V73" s="25"/>
      <c r="W73" s="25"/>
      <c r="X73" s="25"/>
      <c r="Y73" s="179"/>
      <c r="Z73" s="9"/>
      <c r="AC73" s="37"/>
      <c r="AD73" s="37"/>
      <c r="AE73" s="37"/>
      <c r="AF73" s="37"/>
      <c r="AL73" s="31"/>
    </row>
    <row r="74" spans="1:38" x14ac:dyDescent="0.25">
      <c r="A74" s="88" t="s">
        <v>523</v>
      </c>
      <c r="B74" s="9" t="s">
        <v>183</v>
      </c>
      <c r="C74" s="9" t="s">
        <v>524</v>
      </c>
      <c r="D74" s="79"/>
      <c r="E74" s="352"/>
      <c r="F74" s="353"/>
      <c r="G74" s="353"/>
      <c r="H74" s="354"/>
      <c r="I74" s="41"/>
      <c r="J74" s="83"/>
      <c r="K74" s="349"/>
      <c r="L74" s="351"/>
      <c r="M74" s="4"/>
      <c r="N74" s="25"/>
      <c r="O74" s="25"/>
      <c r="P74" s="25"/>
      <c r="Q74" s="25"/>
      <c r="R74" s="25"/>
      <c r="S74" s="25"/>
      <c r="T74" s="25"/>
      <c r="U74" s="25"/>
      <c r="V74" s="25"/>
      <c r="W74" s="25"/>
      <c r="X74" s="25"/>
      <c r="Y74" s="179"/>
      <c r="Z74" s="9"/>
      <c r="AC74" s="37"/>
      <c r="AD74" s="37"/>
      <c r="AE74" s="37"/>
      <c r="AF74" s="37"/>
      <c r="AL74" s="31"/>
    </row>
    <row r="75" spans="1:38" x14ac:dyDescent="0.25">
      <c r="A75" s="88" t="s">
        <v>525</v>
      </c>
      <c r="B75" s="9" t="s">
        <v>200</v>
      </c>
      <c r="C75" s="9"/>
      <c r="D75" s="79"/>
      <c r="E75" s="352"/>
      <c r="F75" s="353"/>
      <c r="G75" s="353"/>
      <c r="H75" s="354"/>
      <c r="I75" s="41"/>
      <c r="J75" s="83"/>
      <c r="K75" s="349"/>
      <c r="L75" s="351"/>
      <c r="M75" s="4"/>
      <c r="N75" s="25"/>
      <c r="O75" s="25"/>
      <c r="P75" s="25"/>
      <c r="Q75" s="25"/>
      <c r="R75" s="25"/>
      <c r="S75" s="25"/>
      <c r="T75" s="25"/>
      <c r="U75" s="25"/>
      <c r="V75" s="25"/>
      <c r="W75" s="25"/>
      <c r="X75" s="25"/>
      <c r="Y75" s="179"/>
      <c r="Z75" s="9"/>
      <c r="AC75" s="37"/>
      <c r="AD75" s="37"/>
      <c r="AE75" s="37"/>
      <c r="AF75" s="37"/>
      <c r="AL75" s="31"/>
    </row>
    <row r="76" spans="1:38" x14ac:dyDescent="0.25">
      <c r="A76" s="88" t="s">
        <v>526</v>
      </c>
      <c r="B76" s="9" t="s">
        <v>527</v>
      </c>
      <c r="C76" s="9" t="s">
        <v>511</v>
      </c>
      <c r="D76" s="43"/>
      <c r="E76" s="352"/>
      <c r="F76" s="353"/>
      <c r="G76" s="353"/>
      <c r="H76" s="354"/>
      <c r="I76" s="36"/>
      <c r="J76" s="43"/>
      <c r="K76" s="349"/>
      <c r="L76" s="351"/>
      <c r="M76" s="86"/>
      <c r="N76" s="25"/>
      <c r="O76" s="25"/>
      <c r="P76" s="25"/>
      <c r="Q76" s="25"/>
      <c r="R76" s="25"/>
      <c r="S76" s="25"/>
      <c r="T76" s="15"/>
      <c r="U76" s="15"/>
      <c r="V76" s="15"/>
      <c r="W76" s="25"/>
      <c r="X76" s="25"/>
      <c r="Y76" s="25"/>
      <c r="Z76" s="48"/>
      <c r="AF76" s="31"/>
    </row>
    <row r="77" spans="1:38" x14ac:dyDescent="0.25">
      <c r="A77" s="88" t="s">
        <v>529</v>
      </c>
      <c r="B77" s="9" t="s">
        <v>530</v>
      </c>
      <c r="C77" s="9" t="s">
        <v>511</v>
      </c>
      <c r="D77" s="43"/>
      <c r="E77" s="352"/>
      <c r="F77" s="353"/>
      <c r="G77" s="353"/>
      <c r="H77" s="354"/>
      <c r="I77" s="36"/>
      <c r="J77" s="43"/>
      <c r="K77" s="349"/>
      <c r="L77" s="351"/>
      <c r="M77" s="34"/>
      <c r="N77" s="25"/>
      <c r="O77" s="25"/>
      <c r="P77" s="25"/>
      <c r="Q77" s="25"/>
      <c r="R77" s="25"/>
      <c r="S77" s="25"/>
      <c r="T77" s="15"/>
      <c r="U77" s="15"/>
      <c r="V77" s="15"/>
      <c r="W77" s="25"/>
      <c r="X77" s="25"/>
      <c r="Y77" s="25"/>
      <c r="Z77" s="48"/>
      <c r="AF77" s="31"/>
    </row>
    <row r="78" spans="1:38" x14ac:dyDescent="0.25">
      <c r="A78" s="88" t="s">
        <v>531</v>
      </c>
      <c r="B78" s="9" t="s">
        <v>200</v>
      </c>
      <c r="C78" s="9" t="s">
        <v>490</v>
      </c>
      <c r="D78" s="43"/>
      <c r="E78" s="352"/>
      <c r="F78" s="353"/>
      <c r="G78" s="353"/>
      <c r="H78" s="354"/>
      <c r="I78" s="36"/>
      <c r="J78" s="43"/>
      <c r="K78" s="349"/>
      <c r="L78" s="351"/>
      <c r="M78" s="34"/>
      <c r="N78" s="25"/>
      <c r="O78" s="25"/>
      <c r="P78" s="25"/>
      <c r="Q78" s="25"/>
      <c r="R78" s="25"/>
      <c r="S78" s="25"/>
      <c r="T78" s="15"/>
      <c r="U78" s="15"/>
      <c r="V78" s="15"/>
      <c r="W78" s="25"/>
      <c r="X78" s="25"/>
      <c r="Y78" s="25"/>
      <c r="Z78" s="48"/>
      <c r="AF78" s="31"/>
    </row>
    <row r="79" spans="1:38" x14ac:dyDescent="0.25">
      <c r="A79" s="88" t="s">
        <v>532</v>
      </c>
      <c r="B79" s="9" t="s">
        <v>200</v>
      </c>
      <c r="C79" s="9" t="s">
        <v>490</v>
      </c>
      <c r="D79" s="79"/>
      <c r="E79" s="352"/>
      <c r="F79" s="353"/>
      <c r="G79" s="353"/>
      <c r="H79" s="354"/>
      <c r="I79" s="4"/>
      <c r="J79" s="43"/>
      <c r="K79" s="349"/>
      <c r="L79" s="351"/>
      <c r="M79" s="34"/>
      <c r="N79" s="25"/>
      <c r="O79" s="25"/>
      <c r="P79" s="25"/>
      <c r="Q79" s="25"/>
      <c r="R79" s="25"/>
      <c r="S79" s="25"/>
      <c r="T79" s="15"/>
      <c r="U79" s="15"/>
      <c r="V79" s="15"/>
      <c r="W79" s="25"/>
      <c r="X79" s="25"/>
      <c r="Y79" s="25"/>
      <c r="Z79" s="48"/>
      <c r="AF79" s="31"/>
    </row>
    <row r="80" spans="1:38" x14ac:dyDescent="0.25">
      <c r="A80" s="88" t="s">
        <v>533</v>
      </c>
      <c r="B80" s="9" t="s">
        <v>200</v>
      </c>
      <c r="C80" s="9" t="s">
        <v>524</v>
      </c>
      <c r="D80" s="43"/>
      <c r="E80" s="352"/>
      <c r="F80" s="353"/>
      <c r="G80" s="353"/>
      <c r="H80" s="354"/>
      <c r="I80" s="41"/>
      <c r="J80" s="43"/>
      <c r="K80" s="349"/>
      <c r="L80" s="351"/>
      <c r="M80" s="34"/>
      <c r="N80" s="25"/>
      <c r="O80" s="25"/>
      <c r="P80" s="25"/>
      <c r="Q80" s="25"/>
      <c r="R80" s="25"/>
      <c r="S80" s="25"/>
      <c r="T80" s="15"/>
      <c r="U80" s="15"/>
      <c r="V80" s="15"/>
      <c r="W80" s="25"/>
      <c r="X80" s="25"/>
      <c r="Y80" s="25"/>
      <c r="Z80" s="48"/>
      <c r="AF80" s="31"/>
    </row>
    <row r="81" spans="1:42" x14ac:dyDescent="0.25">
      <c r="A81" s="88" t="s">
        <v>534</v>
      </c>
      <c r="B81" s="9" t="s">
        <v>188</v>
      </c>
      <c r="C81" s="9" t="s">
        <v>535</v>
      </c>
      <c r="D81" s="9"/>
      <c r="E81" s="352"/>
      <c r="F81" s="353"/>
      <c r="G81" s="353"/>
      <c r="H81" s="354"/>
      <c r="J81" s="43"/>
      <c r="K81" s="349"/>
      <c r="L81" s="351"/>
      <c r="M81" s="34"/>
      <c r="N81" s="25"/>
      <c r="O81" s="25"/>
      <c r="P81" s="25"/>
      <c r="Q81" s="25"/>
      <c r="R81" s="25"/>
      <c r="S81" s="25"/>
      <c r="T81" s="15"/>
      <c r="U81" s="15"/>
      <c r="V81" s="15"/>
      <c r="W81" s="25"/>
      <c r="X81" s="25"/>
      <c r="Y81" s="25"/>
      <c r="Z81" s="48"/>
      <c r="AF81" s="31"/>
    </row>
    <row r="82" spans="1:42" s="37" customFormat="1" x14ac:dyDescent="0.25">
      <c r="A82" s="88" t="s">
        <v>536</v>
      </c>
      <c r="B82" s="9" t="s">
        <v>183</v>
      </c>
      <c r="C82" s="9" t="s">
        <v>490</v>
      </c>
      <c r="D82" s="9"/>
      <c r="E82" s="352"/>
      <c r="F82" s="353"/>
      <c r="G82" s="353"/>
      <c r="H82" s="354"/>
      <c r="I82" s="3"/>
      <c r="J82" s="43"/>
      <c r="K82" s="349"/>
      <c r="L82" s="351"/>
      <c r="M82" s="34"/>
      <c r="N82" s="25"/>
      <c r="O82" s="25"/>
      <c r="P82" s="25"/>
      <c r="Q82" s="25"/>
      <c r="R82" s="25"/>
      <c r="S82" s="25"/>
      <c r="T82" s="15"/>
      <c r="U82" s="15"/>
      <c r="V82" s="15"/>
      <c r="W82" s="25"/>
      <c r="X82" s="25"/>
      <c r="Y82" s="25"/>
      <c r="Z82" s="48"/>
      <c r="AA82" s="3"/>
      <c r="AB82" s="3"/>
      <c r="AC82" s="3"/>
      <c r="AD82" s="3"/>
      <c r="AE82" s="3"/>
      <c r="AF82" s="31"/>
      <c r="AG82" s="3"/>
      <c r="AH82" s="3"/>
      <c r="AI82" s="3"/>
      <c r="AJ82" s="3"/>
      <c r="AK82" s="3"/>
      <c r="AL82" s="3"/>
      <c r="AM82" s="3"/>
      <c r="AN82" s="3"/>
      <c r="AO82" s="3"/>
      <c r="AP82" s="3"/>
    </row>
    <row r="83" spans="1:42" s="37" customFormat="1" x14ac:dyDescent="0.25">
      <c r="A83" s="88" t="s">
        <v>539</v>
      </c>
      <c r="B83" s="9" t="s">
        <v>183</v>
      </c>
      <c r="C83" s="9" t="s">
        <v>511</v>
      </c>
      <c r="D83" s="9"/>
      <c r="E83" s="352"/>
      <c r="F83" s="353"/>
      <c r="G83" s="353"/>
      <c r="H83" s="354"/>
      <c r="I83" s="3"/>
      <c r="J83" s="43"/>
      <c r="K83" s="349"/>
      <c r="L83" s="351"/>
      <c r="M83" s="34"/>
      <c r="N83" s="25"/>
      <c r="O83" s="25"/>
      <c r="P83" s="25"/>
      <c r="Q83" s="25"/>
      <c r="R83" s="25"/>
      <c r="S83" s="25"/>
      <c r="T83" s="15"/>
      <c r="U83" s="15"/>
      <c r="V83" s="15"/>
      <c r="W83" s="25"/>
      <c r="X83" s="25"/>
      <c r="Y83" s="25"/>
      <c r="Z83" s="48"/>
      <c r="AA83" s="3"/>
      <c r="AB83" s="3"/>
      <c r="AC83" s="3"/>
      <c r="AD83" s="3"/>
      <c r="AE83" s="3"/>
      <c r="AF83" s="31"/>
      <c r="AG83" s="3"/>
      <c r="AH83" s="3"/>
      <c r="AI83" s="3"/>
      <c r="AJ83" s="3"/>
      <c r="AK83" s="3"/>
      <c r="AL83" s="3"/>
      <c r="AM83" s="3"/>
      <c r="AN83" s="3"/>
      <c r="AO83" s="3"/>
      <c r="AP83" s="3"/>
    </row>
    <row r="84" spans="1:42" s="37" customFormat="1" x14ac:dyDescent="0.25">
      <c r="A84" s="88" t="s">
        <v>542</v>
      </c>
      <c r="B84" s="9" t="s">
        <v>510</v>
      </c>
      <c r="C84" s="9" t="s">
        <v>490</v>
      </c>
      <c r="D84" s="43"/>
      <c r="E84" s="352"/>
      <c r="F84" s="353"/>
      <c r="G84" s="353"/>
      <c r="H84" s="354"/>
      <c r="I84" s="39"/>
      <c r="J84" s="43"/>
      <c r="K84" s="349"/>
      <c r="L84" s="351"/>
      <c r="M84" s="34"/>
      <c r="N84" s="25"/>
      <c r="O84" s="25"/>
      <c r="P84" s="25"/>
      <c r="Q84" s="25"/>
      <c r="R84" s="25"/>
      <c r="S84" s="25"/>
      <c r="T84" s="15"/>
      <c r="U84" s="15"/>
      <c r="V84" s="15"/>
      <c r="W84" s="25"/>
      <c r="X84" s="25"/>
      <c r="Y84" s="25"/>
      <c r="Z84" s="48"/>
      <c r="AA84" s="3"/>
      <c r="AB84" s="3"/>
      <c r="AC84" s="3"/>
      <c r="AD84" s="3"/>
      <c r="AE84" s="3"/>
      <c r="AF84" s="31"/>
      <c r="AG84" s="3"/>
      <c r="AH84" s="3"/>
      <c r="AI84" s="3"/>
      <c r="AJ84" s="3"/>
      <c r="AK84" s="3"/>
      <c r="AL84" s="3"/>
      <c r="AM84" s="3"/>
      <c r="AN84" s="3"/>
      <c r="AO84" s="3"/>
      <c r="AP84" s="3"/>
    </row>
    <row r="85" spans="1:42" s="37" customFormat="1" x14ac:dyDescent="0.25">
      <c r="A85" s="88" t="s">
        <v>543</v>
      </c>
      <c r="B85" s="9" t="s">
        <v>510</v>
      </c>
      <c r="C85" s="9" t="s">
        <v>511</v>
      </c>
      <c r="D85" s="43"/>
      <c r="E85" s="352"/>
      <c r="F85" s="353"/>
      <c r="G85" s="353"/>
      <c r="H85" s="354"/>
      <c r="I85" s="39"/>
      <c r="J85" s="43"/>
      <c r="K85" s="349"/>
      <c r="L85" s="351"/>
      <c r="M85" s="34"/>
      <c r="N85" s="25"/>
      <c r="O85" s="25"/>
      <c r="P85" s="25"/>
      <c r="Q85" s="25"/>
      <c r="R85" s="25"/>
      <c r="S85" s="25"/>
      <c r="T85" s="15"/>
      <c r="U85" s="15"/>
      <c r="V85" s="15"/>
      <c r="W85" s="25"/>
      <c r="X85" s="25"/>
      <c r="Y85" s="25"/>
      <c r="Z85" s="48"/>
      <c r="AA85" s="3"/>
      <c r="AB85" s="3"/>
      <c r="AC85" s="3"/>
      <c r="AD85" s="3"/>
      <c r="AE85" s="3"/>
      <c r="AF85" s="31"/>
      <c r="AG85" s="3"/>
      <c r="AH85" s="3"/>
      <c r="AI85" s="3"/>
      <c r="AJ85" s="3"/>
      <c r="AK85" s="3"/>
      <c r="AL85" s="3"/>
      <c r="AM85" s="3"/>
      <c r="AN85" s="3"/>
      <c r="AO85" s="3"/>
      <c r="AP85" s="3"/>
    </row>
    <row r="86" spans="1:42" s="37" customFormat="1" x14ac:dyDescent="0.25">
      <c r="A86" s="88" t="s">
        <v>545</v>
      </c>
      <c r="B86" s="9" t="s">
        <v>510</v>
      </c>
      <c r="C86" s="9" t="s">
        <v>511</v>
      </c>
      <c r="D86" s="43"/>
      <c r="E86" s="352"/>
      <c r="F86" s="353"/>
      <c r="G86" s="353"/>
      <c r="H86" s="354"/>
      <c r="I86" s="36"/>
      <c r="J86" s="43"/>
      <c r="K86" s="349"/>
      <c r="L86" s="351"/>
      <c r="M86" s="34"/>
      <c r="N86" s="25"/>
      <c r="O86" s="25"/>
      <c r="P86" s="25"/>
      <c r="Q86" s="25"/>
      <c r="R86" s="25"/>
      <c r="S86" s="25"/>
      <c r="T86" s="15"/>
      <c r="U86" s="15"/>
      <c r="V86" s="15"/>
      <c r="W86" s="25"/>
      <c r="X86" s="25"/>
      <c r="Y86" s="25"/>
      <c r="Z86" s="48"/>
      <c r="AA86" s="3"/>
      <c r="AB86" s="3"/>
      <c r="AC86" s="3"/>
      <c r="AD86" s="3"/>
      <c r="AE86" s="3"/>
      <c r="AF86" s="31"/>
      <c r="AG86" s="3"/>
      <c r="AH86" s="3"/>
      <c r="AI86" s="3"/>
      <c r="AJ86" s="3"/>
      <c r="AK86" s="3"/>
      <c r="AL86" s="3"/>
      <c r="AM86" s="3"/>
      <c r="AN86" s="3"/>
      <c r="AO86" s="3"/>
      <c r="AP86" s="3"/>
    </row>
    <row r="87" spans="1:42" s="37" customFormat="1" x14ac:dyDescent="0.25">
      <c r="A87" s="88" t="s">
        <v>546</v>
      </c>
      <c r="B87" s="9" t="s">
        <v>188</v>
      </c>
      <c r="C87" s="9" t="s">
        <v>490</v>
      </c>
      <c r="D87" s="43"/>
      <c r="E87" s="352"/>
      <c r="F87" s="353"/>
      <c r="G87" s="353"/>
      <c r="H87" s="354"/>
      <c r="I87" s="36"/>
      <c r="J87" s="43"/>
      <c r="K87" s="349"/>
      <c r="L87" s="351"/>
      <c r="M87" s="34"/>
      <c r="N87" s="25"/>
      <c r="O87" s="25"/>
      <c r="P87" s="25"/>
      <c r="Q87" s="25"/>
      <c r="R87" s="25"/>
      <c r="S87" s="25"/>
      <c r="T87" s="15"/>
      <c r="U87" s="15"/>
      <c r="V87" s="15"/>
      <c r="W87" s="25"/>
      <c r="X87" s="25"/>
      <c r="Y87" s="25"/>
      <c r="Z87" s="48"/>
      <c r="AA87" s="3"/>
      <c r="AB87" s="3"/>
      <c r="AC87" s="3"/>
      <c r="AD87" s="3"/>
      <c r="AE87" s="3"/>
      <c r="AF87" s="31"/>
      <c r="AG87" s="3"/>
      <c r="AH87" s="3"/>
      <c r="AI87" s="3"/>
      <c r="AJ87" s="3"/>
      <c r="AK87" s="3"/>
      <c r="AL87" s="3"/>
      <c r="AM87" s="3"/>
      <c r="AN87" s="3"/>
      <c r="AO87" s="3"/>
      <c r="AP87" s="3"/>
    </row>
    <row r="88" spans="1:42" s="37" customFormat="1" x14ac:dyDescent="0.25">
      <c r="A88" s="88" t="s">
        <v>547</v>
      </c>
      <c r="B88" s="9" t="s">
        <v>200</v>
      </c>
      <c r="C88" s="9"/>
      <c r="D88" s="43"/>
      <c r="E88" s="352"/>
      <c r="F88" s="353"/>
      <c r="G88" s="353"/>
      <c r="H88" s="354"/>
      <c r="I88" s="36"/>
      <c r="J88" s="43"/>
      <c r="K88" s="349"/>
      <c r="L88" s="351"/>
      <c r="M88" s="34"/>
      <c r="N88" s="25"/>
      <c r="O88" s="25"/>
      <c r="P88" s="25"/>
      <c r="Q88" s="25"/>
      <c r="R88" s="25"/>
      <c r="S88" s="25"/>
      <c r="T88" s="15"/>
      <c r="U88" s="15"/>
      <c r="V88" s="15"/>
      <c r="W88" s="25"/>
      <c r="X88" s="25"/>
      <c r="Y88" s="25"/>
      <c r="Z88" s="48"/>
      <c r="AA88" s="3"/>
      <c r="AB88" s="3"/>
      <c r="AC88" s="3"/>
      <c r="AD88" s="3"/>
      <c r="AE88" s="3"/>
      <c r="AF88" s="31"/>
      <c r="AG88" s="3"/>
      <c r="AH88" s="3"/>
      <c r="AI88" s="3"/>
      <c r="AJ88" s="3"/>
      <c r="AK88" s="3"/>
      <c r="AL88" s="3"/>
      <c r="AM88" s="3"/>
      <c r="AN88" s="3"/>
      <c r="AO88" s="3"/>
      <c r="AP88" s="3"/>
    </row>
    <row r="89" spans="1:42" s="37" customFormat="1" x14ac:dyDescent="0.25">
      <c r="A89" s="88" t="s">
        <v>548</v>
      </c>
      <c r="B89" s="9" t="s">
        <v>510</v>
      </c>
      <c r="C89" s="9" t="s">
        <v>511</v>
      </c>
      <c r="D89" s="43"/>
      <c r="E89" s="352"/>
      <c r="F89" s="353"/>
      <c r="G89" s="353"/>
      <c r="H89" s="354"/>
      <c r="I89" s="36"/>
      <c r="J89" s="43"/>
      <c r="K89" s="349"/>
      <c r="L89" s="351"/>
      <c r="M89" s="34"/>
      <c r="N89" s="25"/>
      <c r="O89" s="25"/>
      <c r="P89" s="25"/>
      <c r="Q89" s="25"/>
      <c r="R89" s="25"/>
      <c r="S89" s="25"/>
      <c r="T89" s="15"/>
      <c r="U89" s="15"/>
      <c r="V89" s="15"/>
      <c r="W89" s="25"/>
      <c r="X89" s="25"/>
      <c r="Y89" s="25"/>
      <c r="Z89" s="48"/>
      <c r="AA89" s="3"/>
      <c r="AB89" s="3"/>
      <c r="AC89" s="3"/>
      <c r="AD89" s="3"/>
      <c r="AE89" s="3"/>
      <c r="AF89" s="31"/>
      <c r="AG89" s="3"/>
      <c r="AH89" s="3"/>
      <c r="AI89" s="3"/>
      <c r="AJ89" s="3"/>
      <c r="AK89" s="3"/>
      <c r="AL89" s="3"/>
      <c r="AM89" s="3"/>
      <c r="AN89" s="3"/>
      <c r="AO89" s="3"/>
      <c r="AP89" s="3"/>
    </row>
    <row r="90" spans="1:42" s="37" customFormat="1" x14ac:dyDescent="0.25">
      <c r="A90" s="88" t="s">
        <v>549</v>
      </c>
      <c r="B90" s="9" t="s">
        <v>510</v>
      </c>
      <c r="C90" s="9" t="s">
        <v>511</v>
      </c>
      <c r="D90" s="30"/>
      <c r="E90" s="352"/>
      <c r="F90" s="353"/>
      <c r="G90" s="353"/>
      <c r="H90" s="354"/>
      <c r="I90" s="34"/>
      <c r="J90" s="78"/>
      <c r="K90" s="349"/>
      <c r="L90" s="351"/>
      <c r="M90" s="34"/>
      <c r="N90" s="15"/>
      <c r="O90" s="25"/>
      <c r="P90" s="25"/>
      <c r="Q90" s="25"/>
      <c r="R90" s="25"/>
      <c r="S90" s="25"/>
      <c r="T90" s="25"/>
      <c r="U90" s="25"/>
      <c r="V90" s="25"/>
      <c r="W90" s="25"/>
      <c r="X90" s="25"/>
      <c r="Y90" s="25"/>
      <c r="Z90" s="48"/>
      <c r="AA90" s="3"/>
      <c r="AB90" s="3"/>
      <c r="AC90" s="3"/>
      <c r="AD90" s="3"/>
      <c r="AE90" s="3"/>
      <c r="AF90" s="31"/>
      <c r="AG90" s="3"/>
      <c r="AH90" s="3"/>
      <c r="AI90" s="3"/>
      <c r="AJ90" s="3"/>
      <c r="AK90" s="3"/>
      <c r="AL90" s="3"/>
      <c r="AM90" s="3"/>
      <c r="AN90" s="3"/>
      <c r="AO90" s="3"/>
      <c r="AP90" s="3"/>
    </row>
    <row r="91" spans="1:42" s="37" customFormat="1" x14ac:dyDescent="0.25">
      <c r="A91" s="88" t="s">
        <v>550</v>
      </c>
      <c r="B91" s="9" t="s">
        <v>200</v>
      </c>
      <c r="C91" s="9" t="s">
        <v>490</v>
      </c>
      <c r="D91" s="30"/>
      <c r="E91" s="352"/>
      <c r="F91" s="353"/>
      <c r="G91" s="353"/>
      <c r="H91" s="354"/>
      <c r="I91" s="34"/>
      <c r="J91" s="78"/>
      <c r="K91" s="349"/>
      <c r="L91" s="351"/>
      <c r="M91" s="34"/>
      <c r="N91" s="15"/>
      <c r="O91" s="25"/>
      <c r="P91" s="25"/>
      <c r="Q91" s="25"/>
      <c r="R91" s="25"/>
      <c r="S91" s="25"/>
      <c r="T91" s="25"/>
      <c r="U91" s="25"/>
      <c r="V91" s="25"/>
      <c r="W91" s="25"/>
      <c r="X91" s="25"/>
      <c r="Y91" s="25"/>
      <c r="Z91" s="48"/>
      <c r="AA91" s="3"/>
      <c r="AB91" s="3"/>
      <c r="AC91" s="3"/>
      <c r="AD91" s="3"/>
      <c r="AE91" s="3"/>
      <c r="AF91" s="31"/>
      <c r="AG91" s="3"/>
      <c r="AH91" s="3"/>
      <c r="AI91" s="3"/>
      <c r="AJ91" s="3"/>
      <c r="AK91" s="3"/>
      <c r="AL91" s="3"/>
      <c r="AM91" s="3"/>
      <c r="AN91" s="3"/>
      <c r="AO91" s="3"/>
      <c r="AP91" s="3"/>
    </row>
    <row r="92" spans="1:42" s="37" customFormat="1" x14ac:dyDescent="0.25">
      <c r="A92" s="88" t="s">
        <v>551</v>
      </c>
      <c r="B92" s="9" t="s">
        <v>510</v>
      </c>
      <c r="C92" s="9" t="s">
        <v>511</v>
      </c>
      <c r="D92" s="30"/>
      <c r="E92" s="352"/>
      <c r="F92" s="353"/>
      <c r="G92" s="353"/>
      <c r="H92" s="354"/>
      <c r="I92" s="34"/>
      <c r="J92" s="78"/>
      <c r="K92" s="349"/>
      <c r="L92" s="351"/>
      <c r="M92" s="34"/>
      <c r="N92" s="15"/>
      <c r="O92" s="25"/>
      <c r="P92" s="25"/>
      <c r="Q92" s="25"/>
      <c r="R92" s="25"/>
      <c r="S92" s="25"/>
      <c r="T92" s="25"/>
      <c r="U92" s="25"/>
      <c r="V92" s="25"/>
      <c r="W92" s="25"/>
      <c r="X92" s="25"/>
      <c r="Y92" s="25"/>
      <c r="Z92" s="48"/>
      <c r="AA92" s="3"/>
      <c r="AB92" s="3"/>
      <c r="AC92" s="3"/>
      <c r="AD92" s="3"/>
      <c r="AE92" s="3"/>
      <c r="AF92" s="31"/>
      <c r="AG92" s="3"/>
      <c r="AH92" s="3"/>
      <c r="AI92" s="3"/>
      <c r="AJ92" s="3"/>
      <c r="AK92" s="3"/>
      <c r="AL92" s="3"/>
      <c r="AM92" s="3"/>
      <c r="AN92" s="3"/>
      <c r="AO92" s="3"/>
      <c r="AP92" s="3"/>
    </row>
    <row r="93" spans="1:42" s="37" customFormat="1" x14ac:dyDescent="0.25">
      <c r="A93" s="88" t="s">
        <v>552</v>
      </c>
      <c r="B93" s="9" t="s">
        <v>200</v>
      </c>
      <c r="C93" s="9" t="s">
        <v>490</v>
      </c>
      <c r="D93" s="30"/>
      <c r="E93" s="352"/>
      <c r="F93" s="353"/>
      <c r="G93" s="353"/>
      <c r="H93" s="354"/>
      <c r="I93" s="34"/>
      <c r="J93" s="78"/>
      <c r="K93" s="349"/>
      <c r="L93" s="351"/>
      <c r="M93" s="34"/>
      <c r="N93" s="15"/>
      <c r="O93" s="25"/>
      <c r="P93" s="25"/>
      <c r="Q93" s="25"/>
      <c r="R93" s="25"/>
      <c r="S93" s="25"/>
      <c r="T93" s="25"/>
      <c r="U93" s="25"/>
      <c r="V93" s="25"/>
      <c r="W93" s="25"/>
      <c r="X93" s="25"/>
      <c r="Y93" s="25"/>
      <c r="Z93" s="48"/>
      <c r="AA93" s="3"/>
      <c r="AB93" s="3"/>
      <c r="AC93" s="3"/>
      <c r="AD93" s="3"/>
      <c r="AE93" s="3"/>
      <c r="AF93" s="31"/>
      <c r="AG93" s="3"/>
      <c r="AH93" s="3"/>
      <c r="AI93" s="3"/>
      <c r="AJ93" s="3"/>
      <c r="AK93" s="3"/>
      <c r="AL93" s="3"/>
      <c r="AM93" s="3"/>
      <c r="AN93" s="3"/>
      <c r="AO93" s="3"/>
      <c r="AP93" s="3"/>
    </row>
    <row r="94" spans="1:42" s="37" customFormat="1" x14ac:dyDescent="0.25">
      <c r="A94" s="88" t="s">
        <v>555</v>
      </c>
      <c r="B94" s="9" t="s">
        <v>188</v>
      </c>
      <c r="C94" s="9" t="s">
        <v>556</v>
      </c>
      <c r="D94" s="30"/>
      <c r="E94" s="352"/>
      <c r="F94" s="353"/>
      <c r="G94" s="353"/>
      <c r="H94" s="354"/>
      <c r="I94" s="34"/>
      <c r="J94" s="78"/>
      <c r="K94" s="349"/>
      <c r="L94" s="351"/>
      <c r="M94" s="34"/>
      <c r="N94" s="15"/>
      <c r="O94" s="25"/>
      <c r="P94" s="25"/>
      <c r="Q94" s="25"/>
      <c r="R94" s="25"/>
      <c r="S94" s="25"/>
      <c r="T94" s="25"/>
      <c r="U94" s="25"/>
      <c r="V94" s="25"/>
      <c r="W94" s="25"/>
      <c r="X94" s="25"/>
      <c r="Y94" s="25"/>
      <c r="Z94" s="48"/>
      <c r="AA94" s="3"/>
      <c r="AB94" s="3"/>
      <c r="AC94" s="3"/>
      <c r="AD94" s="3"/>
      <c r="AE94" s="3"/>
      <c r="AF94" s="31"/>
      <c r="AG94" s="3"/>
      <c r="AH94" s="3"/>
      <c r="AI94" s="3"/>
      <c r="AJ94" s="3"/>
      <c r="AK94" s="3"/>
      <c r="AL94" s="3"/>
      <c r="AM94" s="3"/>
      <c r="AN94" s="3"/>
      <c r="AO94" s="3"/>
      <c r="AP94" s="3"/>
    </row>
    <row r="95" spans="1:42" s="37" customFormat="1" x14ac:dyDescent="0.25">
      <c r="A95" s="88" t="s">
        <v>557</v>
      </c>
      <c r="B95" s="9" t="s">
        <v>510</v>
      </c>
      <c r="C95" s="9" t="s">
        <v>511</v>
      </c>
      <c r="D95" s="30"/>
      <c r="E95" s="352"/>
      <c r="F95" s="353"/>
      <c r="G95" s="353"/>
      <c r="H95" s="354"/>
      <c r="I95" s="34"/>
      <c r="J95" s="78"/>
      <c r="K95" s="349"/>
      <c r="L95" s="351"/>
      <c r="M95" s="34"/>
      <c r="N95" s="15"/>
      <c r="O95" s="25"/>
      <c r="P95" s="25"/>
      <c r="Q95" s="25"/>
      <c r="R95" s="25"/>
      <c r="S95" s="25"/>
      <c r="T95" s="25"/>
      <c r="U95" s="25"/>
      <c r="V95" s="25"/>
      <c r="W95" s="25"/>
      <c r="X95" s="25"/>
      <c r="Y95" s="25"/>
      <c r="Z95" s="48"/>
      <c r="AA95" s="3"/>
      <c r="AB95" s="3"/>
      <c r="AC95" s="3"/>
      <c r="AD95" s="3"/>
      <c r="AE95" s="3"/>
      <c r="AF95" s="31"/>
      <c r="AG95" s="3"/>
      <c r="AH95" s="3"/>
      <c r="AI95" s="3"/>
      <c r="AJ95" s="3"/>
      <c r="AK95" s="3"/>
      <c r="AL95" s="3"/>
      <c r="AM95" s="3"/>
      <c r="AN95" s="3"/>
      <c r="AO95" s="3"/>
      <c r="AP95" s="3"/>
    </row>
    <row r="96" spans="1:42" s="37" customFormat="1" x14ac:dyDescent="0.25">
      <c r="A96" s="88" t="s">
        <v>558</v>
      </c>
      <c r="B96" s="9" t="s">
        <v>510</v>
      </c>
      <c r="C96" s="9" t="s">
        <v>511</v>
      </c>
      <c r="D96" s="30"/>
      <c r="E96" s="352"/>
      <c r="F96" s="353"/>
      <c r="G96" s="353"/>
      <c r="H96" s="354"/>
      <c r="I96" s="34"/>
      <c r="J96" s="78"/>
      <c r="K96" s="349"/>
      <c r="L96" s="351"/>
      <c r="M96" s="34"/>
      <c r="N96" s="15"/>
      <c r="O96" s="25"/>
      <c r="P96" s="25"/>
      <c r="Q96" s="25"/>
      <c r="R96" s="25"/>
      <c r="S96" s="25"/>
      <c r="T96" s="25"/>
      <c r="U96" s="25"/>
      <c r="V96" s="25"/>
      <c r="W96" s="25"/>
      <c r="X96" s="25"/>
      <c r="Y96" s="25"/>
      <c r="Z96" s="48"/>
      <c r="AA96" s="3"/>
      <c r="AB96" s="3"/>
      <c r="AC96" s="3"/>
      <c r="AD96" s="3"/>
      <c r="AE96" s="3"/>
      <c r="AF96" s="31"/>
      <c r="AG96" s="3"/>
      <c r="AH96" s="3"/>
      <c r="AI96" s="3"/>
      <c r="AJ96" s="3"/>
      <c r="AK96" s="3"/>
      <c r="AL96" s="3"/>
      <c r="AM96" s="3"/>
      <c r="AN96" s="3"/>
      <c r="AO96" s="3"/>
      <c r="AP96" s="3"/>
    </row>
    <row r="97" spans="1:41" s="37" customFormat="1" x14ac:dyDescent="0.25">
      <c r="A97" s="50"/>
      <c r="B97" s="3"/>
      <c r="C97" s="14"/>
      <c r="D97" s="286"/>
      <c r="E97" s="286"/>
      <c r="F97" s="286"/>
      <c r="G97" s="34"/>
      <c r="H97" s="34"/>
      <c r="I97" s="34"/>
      <c r="J97" s="39"/>
      <c r="K97" s="34"/>
      <c r="L97" s="34"/>
      <c r="M97" s="3"/>
      <c r="N97" s="86"/>
      <c r="O97" s="86"/>
      <c r="P97" s="86"/>
      <c r="Q97" s="86"/>
      <c r="T97" s="39"/>
      <c r="U97" s="39"/>
      <c r="Z97" s="3"/>
      <c r="AA97" s="3"/>
      <c r="AB97" s="3"/>
      <c r="AC97" s="3"/>
      <c r="AD97" s="3"/>
      <c r="AE97" s="31"/>
      <c r="AF97" s="3"/>
      <c r="AG97" s="3"/>
      <c r="AH97" s="3"/>
      <c r="AI97" s="3"/>
      <c r="AJ97" s="3"/>
      <c r="AK97" s="3"/>
      <c r="AL97" s="3"/>
      <c r="AM97" s="3"/>
      <c r="AN97" s="3"/>
      <c r="AO97" s="3"/>
    </row>
    <row r="98" spans="1:41" s="37" customFormat="1" x14ac:dyDescent="0.25">
      <c r="A98" s="50"/>
      <c r="B98" s="3"/>
      <c r="C98" s="14"/>
      <c r="D98" s="286"/>
      <c r="E98" s="286"/>
      <c r="F98" s="286"/>
      <c r="G98" s="34"/>
      <c r="H98" s="34"/>
      <c r="I98" s="34"/>
      <c r="J98" s="39"/>
      <c r="K98" s="34"/>
      <c r="L98" s="34"/>
      <c r="M98" s="3"/>
      <c r="N98" s="86"/>
      <c r="O98" s="86"/>
      <c r="P98" s="86"/>
      <c r="Q98" s="86"/>
      <c r="T98" s="39"/>
      <c r="U98" s="39"/>
      <c r="Z98" s="3"/>
      <c r="AA98" s="3"/>
      <c r="AB98" s="3"/>
      <c r="AC98" s="3"/>
      <c r="AD98" s="3"/>
      <c r="AE98" s="31"/>
      <c r="AF98" s="3"/>
      <c r="AG98" s="3"/>
      <c r="AH98" s="3"/>
      <c r="AI98" s="3"/>
      <c r="AJ98" s="3"/>
      <c r="AK98" s="3"/>
      <c r="AL98" s="3"/>
      <c r="AM98" s="3"/>
      <c r="AN98" s="3"/>
      <c r="AO98" s="3"/>
    </row>
    <row r="99" spans="1:41" s="37" customFormat="1" x14ac:dyDescent="0.25">
      <c r="A99" s="50"/>
      <c r="B99" s="3"/>
      <c r="C99" s="14"/>
      <c r="D99" s="286"/>
      <c r="E99" s="286"/>
      <c r="F99" s="286"/>
      <c r="G99" s="34"/>
      <c r="H99" s="34"/>
      <c r="I99" s="34"/>
      <c r="J99" s="39"/>
      <c r="K99" s="34"/>
      <c r="L99" s="34"/>
      <c r="M99" s="3"/>
      <c r="N99" s="86"/>
      <c r="O99" s="86"/>
      <c r="P99" s="86"/>
      <c r="Q99" s="86"/>
      <c r="T99" s="39"/>
      <c r="U99" s="39"/>
      <c r="Z99" s="3"/>
      <c r="AA99" s="3"/>
      <c r="AB99" s="3"/>
      <c r="AC99" s="3"/>
      <c r="AD99" s="3"/>
      <c r="AE99" s="31"/>
      <c r="AF99" s="3"/>
      <c r="AG99" s="3"/>
      <c r="AH99" s="3"/>
      <c r="AI99" s="3"/>
      <c r="AJ99" s="3"/>
      <c r="AK99" s="3"/>
      <c r="AL99" s="3"/>
      <c r="AM99" s="3"/>
      <c r="AN99" s="3"/>
      <c r="AO99" s="3"/>
    </row>
    <row r="100" spans="1:41" s="37" customFormat="1" x14ac:dyDescent="0.25">
      <c r="A100" s="50"/>
      <c r="B100" s="3"/>
      <c r="C100" s="14"/>
      <c r="D100" s="286"/>
      <c r="E100" s="286"/>
      <c r="F100" s="286"/>
      <c r="G100" s="34"/>
      <c r="H100" s="34"/>
      <c r="I100" s="34"/>
      <c r="J100" s="39"/>
      <c r="K100" s="34"/>
      <c r="L100" s="34"/>
      <c r="M100" s="3"/>
      <c r="N100" s="86"/>
      <c r="O100" s="86"/>
      <c r="P100" s="86"/>
      <c r="Q100" s="86"/>
      <c r="T100" s="39"/>
      <c r="U100" s="39"/>
      <c r="Z100" s="3"/>
      <c r="AA100" s="3"/>
      <c r="AB100" s="3"/>
      <c r="AC100" s="3"/>
      <c r="AD100" s="3"/>
      <c r="AE100" s="31"/>
      <c r="AF100" s="3"/>
      <c r="AG100" s="3"/>
      <c r="AH100" s="3"/>
      <c r="AI100" s="3"/>
      <c r="AJ100" s="3"/>
      <c r="AK100" s="3"/>
      <c r="AL100" s="3"/>
      <c r="AM100" s="3"/>
      <c r="AN100" s="3"/>
      <c r="AO100" s="3"/>
    </row>
    <row r="101" spans="1:41" s="37" customFormat="1" x14ac:dyDescent="0.25">
      <c r="A101" s="50"/>
      <c r="B101" s="3"/>
      <c r="C101" s="14"/>
      <c r="D101" s="286"/>
      <c r="E101" s="286"/>
      <c r="F101" s="286"/>
      <c r="G101" s="34"/>
      <c r="H101" s="34"/>
      <c r="I101" s="34"/>
      <c r="J101" s="39"/>
      <c r="K101" s="34"/>
      <c r="L101" s="34"/>
      <c r="M101" s="3"/>
      <c r="N101" s="86"/>
      <c r="O101" s="86"/>
      <c r="P101" s="86"/>
      <c r="Q101" s="86"/>
      <c r="T101" s="39"/>
      <c r="U101" s="39"/>
      <c r="Z101" s="3"/>
      <c r="AA101" s="3"/>
      <c r="AB101" s="3"/>
      <c r="AC101" s="3"/>
      <c r="AD101" s="3"/>
      <c r="AE101" s="31"/>
      <c r="AF101" s="3"/>
      <c r="AG101" s="3"/>
      <c r="AH101" s="3"/>
      <c r="AI101" s="3"/>
      <c r="AJ101" s="3"/>
      <c r="AK101" s="3"/>
      <c r="AL101" s="3"/>
      <c r="AM101" s="3"/>
      <c r="AN101" s="3"/>
      <c r="AO101" s="3"/>
    </row>
    <row r="102" spans="1:41" s="37" customFormat="1" x14ac:dyDescent="0.25">
      <c r="A102" s="50"/>
      <c r="B102" s="3"/>
      <c r="C102" s="14"/>
      <c r="D102" s="286"/>
      <c r="E102" s="286"/>
      <c r="F102" s="286"/>
      <c r="G102" s="34"/>
      <c r="H102" s="34"/>
      <c r="I102" s="34"/>
      <c r="J102" s="39"/>
      <c r="K102" s="34"/>
      <c r="L102" s="34"/>
      <c r="M102" s="3"/>
      <c r="N102" s="86"/>
      <c r="O102" s="86"/>
      <c r="P102" s="86"/>
      <c r="Q102" s="86"/>
      <c r="T102" s="39"/>
      <c r="U102" s="39"/>
      <c r="Z102" s="3"/>
      <c r="AA102" s="3"/>
      <c r="AB102" s="3"/>
      <c r="AC102" s="3"/>
      <c r="AD102" s="3"/>
      <c r="AE102" s="31"/>
      <c r="AF102" s="3"/>
      <c r="AG102" s="3"/>
      <c r="AH102" s="3"/>
      <c r="AI102" s="3"/>
      <c r="AJ102" s="3"/>
      <c r="AK102" s="3"/>
      <c r="AL102" s="3"/>
      <c r="AM102" s="3"/>
      <c r="AN102" s="3"/>
      <c r="AO102" s="3"/>
    </row>
    <row r="103" spans="1:41" s="37" customFormat="1" x14ac:dyDescent="0.25">
      <c r="A103" s="50"/>
      <c r="B103" s="3"/>
      <c r="C103" s="14"/>
      <c r="D103" s="286"/>
      <c r="E103" s="286"/>
      <c r="F103" s="286"/>
      <c r="G103" s="34"/>
      <c r="H103" s="34"/>
      <c r="I103" s="34"/>
      <c r="J103" s="39"/>
      <c r="K103" s="34"/>
      <c r="L103" s="34"/>
      <c r="M103" s="3"/>
      <c r="N103" s="86"/>
      <c r="O103" s="86"/>
      <c r="P103" s="86"/>
      <c r="Q103" s="86"/>
      <c r="T103" s="39"/>
      <c r="U103" s="39"/>
      <c r="Z103" s="3"/>
      <c r="AA103" s="3"/>
      <c r="AB103" s="3"/>
      <c r="AC103" s="3"/>
      <c r="AD103" s="3"/>
      <c r="AE103" s="31"/>
      <c r="AF103" s="3"/>
      <c r="AG103" s="3"/>
      <c r="AH103" s="3"/>
      <c r="AI103" s="3"/>
      <c r="AJ103" s="3"/>
      <c r="AK103" s="3"/>
      <c r="AL103" s="3"/>
      <c r="AM103" s="3"/>
      <c r="AN103" s="3"/>
      <c r="AO103" s="3"/>
    </row>
    <row r="104" spans="1:41" s="37" customFormat="1" x14ac:dyDescent="0.25">
      <c r="A104" s="50"/>
      <c r="B104" s="3"/>
      <c r="C104" s="14"/>
      <c r="D104" s="286"/>
      <c r="E104" s="286"/>
      <c r="F104" s="286"/>
      <c r="G104" s="34"/>
      <c r="H104" s="34"/>
      <c r="I104" s="34"/>
      <c r="J104" s="39"/>
      <c r="K104" s="34"/>
      <c r="L104" s="34"/>
      <c r="M104" s="3"/>
      <c r="N104" s="86"/>
      <c r="O104" s="86"/>
      <c r="P104" s="86"/>
      <c r="Q104" s="86"/>
      <c r="T104" s="39"/>
      <c r="U104" s="39"/>
      <c r="Z104" s="3"/>
      <c r="AA104" s="3"/>
      <c r="AB104" s="3"/>
      <c r="AC104" s="3"/>
      <c r="AD104" s="3"/>
      <c r="AE104" s="31"/>
      <c r="AF104" s="3"/>
      <c r="AG104" s="3"/>
      <c r="AH104" s="3"/>
      <c r="AI104" s="3"/>
      <c r="AJ104" s="3"/>
      <c r="AK104" s="3"/>
      <c r="AL104" s="3"/>
      <c r="AM104" s="3"/>
      <c r="AN104" s="3"/>
      <c r="AO104" s="3"/>
    </row>
    <row r="105" spans="1:41" s="37" customFormat="1" x14ac:dyDescent="0.25">
      <c r="A105" s="50"/>
      <c r="B105" s="3"/>
      <c r="C105" s="14"/>
      <c r="D105" s="286"/>
      <c r="E105" s="286"/>
      <c r="F105" s="286"/>
      <c r="G105" s="34"/>
      <c r="H105" s="34"/>
      <c r="I105" s="34"/>
      <c r="J105" s="39"/>
      <c r="K105" s="34"/>
      <c r="L105" s="34"/>
      <c r="M105" s="3"/>
      <c r="N105" s="86"/>
      <c r="O105" s="86"/>
      <c r="P105" s="86"/>
      <c r="Q105" s="86"/>
      <c r="T105" s="39"/>
      <c r="U105" s="39"/>
      <c r="Z105" s="3"/>
      <c r="AA105" s="3"/>
      <c r="AB105" s="3"/>
      <c r="AC105" s="3"/>
      <c r="AD105" s="3"/>
      <c r="AE105" s="31"/>
      <c r="AF105" s="3"/>
      <c r="AG105" s="3"/>
      <c r="AH105" s="3"/>
      <c r="AI105" s="3"/>
      <c r="AJ105" s="3"/>
      <c r="AK105" s="3"/>
      <c r="AL105" s="3"/>
      <c r="AM105" s="3"/>
      <c r="AN105" s="3"/>
      <c r="AO105" s="3"/>
    </row>
    <row r="106" spans="1:41" s="37" customFormat="1" x14ac:dyDescent="0.25">
      <c r="A106" s="50"/>
      <c r="B106" s="3"/>
      <c r="C106" s="14"/>
      <c r="D106" s="286"/>
      <c r="E106" s="286"/>
      <c r="F106" s="286"/>
      <c r="G106" s="34"/>
      <c r="H106" s="34"/>
      <c r="I106" s="34"/>
      <c r="J106" s="39"/>
      <c r="K106" s="34"/>
      <c r="L106" s="34"/>
      <c r="M106" s="3"/>
      <c r="N106" s="86"/>
      <c r="O106" s="86"/>
      <c r="P106" s="86"/>
      <c r="Q106" s="86"/>
      <c r="T106" s="39"/>
      <c r="U106" s="39"/>
      <c r="Z106" s="3"/>
      <c r="AA106" s="3"/>
      <c r="AB106" s="3"/>
      <c r="AC106" s="3"/>
      <c r="AD106" s="3"/>
      <c r="AE106" s="31"/>
      <c r="AF106" s="3"/>
      <c r="AG106" s="3"/>
      <c r="AH106" s="3"/>
      <c r="AI106" s="3"/>
      <c r="AJ106" s="3"/>
      <c r="AK106" s="3"/>
      <c r="AL106" s="3"/>
      <c r="AM106" s="3"/>
      <c r="AN106" s="3"/>
      <c r="AO106" s="3"/>
    </row>
    <row r="107" spans="1:41" s="37" customFormat="1" x14ac:dyDescent="0.25">
      <c r="A107" s="50"/>
      <c r="B107" s="3"/>
      <c r="C107" s="14"/>
      <c r="D107" s="286"/>
      <c r="E107" s="286"/>
      <c r="F107" s="286"/>
      <c r="G107" s="34"/>
      <c r="H107" s="34"/>
      <c r="I107" s="34"/>
      <c r="J107" s="39"/>
      <c r="K107" s="34"/>
      <c r="L107" s="34"/>
      <c r="M107" s="3"/>
      <c r="N107" s="86"/>
      <c r="O107" s="86"/>
      <c r="P107" s="86"/>
      <c r="Q107" s="86"/>
      <c r="T107" s="39"/>
      <c r="U107" s="39"/>
      <c r="Z107" s="3"/>
      <c r="AA107" s="3"/>
      <c r="AB107" s="3"/>
      <c r="AC107" s="3"/>
      <c r="AD107" s="3"/>
      <c r="AE107" s="31"/>
      <c r="AF107" s="3"/>
      <c r="AG107" s="3"/>
      <c r="AH107" s="3"/>
      <c r="AI107" s="3"/>
      <c r="AJ107" s="3"/>
      <c r="AK107" s="3"/>
      <c r="AL107" s="3"/>
      <c r="AM107" s="3"/>
      <c r="AN107" s="3"/>
      <c r="AO107" s="3"/>
    </row>
    <row r="108" spans="1:41" s="37" customFormat="1" x14ac:dyDescent="0.25">
      <c r="A108" s="50"/>
      <c r="B108" s="3"/>
      <c r="C108" s="14"/>
      <c r="D108" s="286"/>
      <c r="E108" s="286"/>
      <c r="F108" s="286"/>
      <c r="G108" s="34"/>
      <c r="H108" s="34"/>
      <c r="I108" s="34"/>
      <c r="J108" s="39"/>
      <c r="K108" s="34"/>
      <c r="L108" s="34"/>
      <c r="M108" s="3"/>
      <c r="N108" s="86"/>
      <c r="O108" s="86"/>
      <c r="P108" s="86"/>
      <c r="Q108" s="86"/>
      <c r="T108" s="39"/>
      <c r="U108" s="39"/>
      <c r="Z108" s="3"/>
      <c r="AA108" s="3"/>
      <c r="AB108" s="3"/>
      <c r="AC108" s="3"/>
      <c r="AD108" s="3"/>
      <c r="AE108" s="31"/>
      <c r="AF108" s="3"/>
      <c r="AG108" s="3"/>
      <c r="AH108" s="3"/>
      <c r="AI108" s="3"/>
      <c r="AJ108" s="3"/>
      <c r="AK108" s="3"/>
      <c r="AL108" s="3"/>
      <c r="AM108" s="3"/>
      <c r="AN108" s="3"/>
      <c r="AO108" s="3"/>
    </row>
    <row r="109" spans="1:41" s="37" customFormat="1" x14ac:dyDescent="0.25">
      <c r="A109" s="50"/>
      <c r="B109" s="3"/>
      <c r="C109" s="14"/>
      <c r="D109" s="286"/>
      <c r="E109" s="286"/>
      <c r="F109" s="286"/>
      <c r="G109" s="34"/>
      <c r="H109" s="34"/>
      <c r="I109" s="34"/>
      <c r="J109" s="39"/>
      <c r="K109" s="34"/>
      <c r="L109" s="34"/>
      <c r="M109" s="3"/>
      <c r="N109" s="86"/>
      <c r="O109" s="86"/>
      <c r="P109" s="86"/>
      <c r="Q109" s="86"/>
      <c r="T109" s="39"/>
      <c r="U109" s="39"/>
      <c r="Z109" s="3"/>
      <c r="AA109" s="3"/>
      <c r="AB109" s="3"/>
      <c r="AC109" s="3"/>
      <c r="AD109" s="3"/>
      <c r="AE109" s="31"/>
      <c r="AF109" s="3"/>
      <c r="AG109" s="3"/>
      <c r="AH109" s="3"/>
      <c r="AI109" s="3"/>
      <c r="AJ109" s="3"/>
      <c r="AK109" s="3"/>
      <c r="AL109" s="3"/>
      <c r="AM109" s="3"/>
      <c r="AN109" s="3"/>
      <c r="AO109" s="3"/>
    </row>
    <row r="110" spans="1:41" s="37" customFormat="1" x14ac:dyDescent="0.25">
      <c r="A110" s="50"/>
      <c r="B110" s="3"/>
      <c r="C110" s="14"/>
      <c r="D110" s="286"/>
      <c r="E110" s="286"/>
      <c r="F110" s="286"/>
      <c r="G110" s="34"/>
      <c r="H110" s="34"/>
      <c r="I110" s="34"/>
      <c r="J110" s="39"/>
      <c r="K110" s="34"/>
      <c r="L110" s="34"/>
      <c r="M110" s="3"/>
      <c r="N110" s="86"/>
      <c r="O110" s="86"/>
      <c r="P110" s="86"/>
      <c r="Q110" s="86"/>
      <c r="T110" s="39"/>
      <c r="U110" s="39"/>
      <c r="Z110" s="3"/>
      <c r="AA110" s="3"/>
      <c r="AB110" s="3"/>
      <c r="AC110" s="3"/>
      <c r="AD110" s="3"/>
      <c r="AE110" s="31"/>
      <c r="AF110" s="3"/>
      <c r="AG110" s="3"/>
      <c r="AH110" s="3"/>
      <c r="AI110" s="3"/>
      <c r="AJ110" s="3"/>
      <c r="AK110" s="3"/>
      <c r="AL110" s="3"/>
      <c r="AM110" s="3"/>
      <c r="AN110" s="3"/>
      <c r="AO110" s="3"/>
    </row>
    <row r="111" spans="1:41" s="37" customFormat="1" x14ac:dyDescent="0.25">
      <c r="A111" s="50"/>
      <c r="B111" s="3"/>
      <c r="C111" s="14"/>
      <c r="D111" s="286"/>
      <c r="E111" s="286"/>
      <c r="F111" s="286"/>
      <c r="G111" s="34"/>
      <c r="H111" s="34"/>
      <c r="I111" s="34"/>
      <c r="J111" s="39"/>
      <c r="K111" s="34"/>
      <c r="L111" s="34"/>
      <c r="M111" s="3"/>
      <c r="N111" s="86"/>
      <c r="O111" s="86"/>
      <c r="P111" s="86"/>
      <c r="Q111" s="86"/>
      <c r="T111" s="39"/>
      <c r="U111" s="39"/>
      <c r="Z111" s="3"/>
      <c r="AA111" s="3"/>
      <c r="AB111" s="3"/>
      <c r="AC111" s="3"/>
      <c r="AD111" s="3"/>
      <c r="AE111" s="31"/>
      <c r="AF111" s="3"/>
      <c r="AG111" s="3"/>
      <c r="AH111" s="3"/>
      <c r="AI111" s="3"/>
      <c r="AJ111" s="3"/>
      <c r="AK111" s="3"/>
      <c r="AL111" s="3"/>
      <c r="AM111" s="3"/>
      <c r="AN111" s="3"/>
      <c r="AO111" s="3"/>
    </row>
    <row r="112" spans="1:41" s="37" customFormat="1" x14ac:dyDescent="0.25">
      <c r="A112" s="50"/>
      <c r="B112" s="3"/>
      <c r="C112" s="14"/>
      <c r="D112" s="286"/>
      <c r="E112" s="286"/>
      <c r="F112" s="286"/>
      <c r="G112" s="34"/>
      <c r="H112" s="34"/>
      <c r="I112" s="34"/>
      <c r="J112" s="39"/>
      <c r="K112" s="34"/>
      <c r="L112" s="34"/>
      <c r="M112" s="3"/>
      <c r="N112" s="86"/>
      <c r="O112" s="86"/>
      <c r="P112" s="86"/>
      <c r="Q112" s="86"/>
      <c r="T112" s="39"/>
      <c r="U112" s="39"/>
      <c r="Z112" s="3"/>
      <c r="AA112" s="3"/>
      <c r="AB112" s="3"/>
      <c r="AC112" s="3"/>
      <c r="AD112" s="3"/>
      <c r="AE112" s="31"/>
      <c r="AF112" s="3"/>
      <c r="AG112" s="3"/>
      <c r="AH112" s="3"/>
      <c r="AI112" s="3"/>
      <c r="AJ112" s="3"/>
      <c r="AK112" s="3"/>
      <c r="AL112" s="3"/>
      <c r="AM112" s="3"/>
      <c r="AN112" s="3"/>
      <c r="AO112" s="3"/>
    </row>
    <row r="113" spans="1:41" s="37" customFormat="1" x14ac:dyDescent="0.25">
      <c r="A113" s="50"/>
      <c r="B113" s="3"/>
      <c r="C113" s="14"/>
      <c r="D113" s="286"/>
      <c r="E113" s="286"/>
      <c r="F113" s="286"/>
      <c r="G113" s="34"/>
      <c r="H113" s="34"/>
      <c r="I113" s="34"/>
      <c r="J113" s="39"/>
      <c r="K113" s="34"/>
      <c r="L113" s="34"/>
      <c r="M113" s="3"/>
      <c r="N113" s="86"/>
      <c r="O113" s="86"/>
      <c r="P113" s="86"/>
      <c r="Q113" s="86"/>
      <c r="T113" s="39"/>
      <c r="U113" s="39"/>
      <c r="Z113" s="3"/>
      <c r="AA113" s="3"/>
      <c r="AB113" s="3"/>
      <c r="AC113" s="3"/>
      <c r="AD113" s="3"/>
      <c r="AE113" s="31"/>
      <c r="AF113" s="3"/>
      <c r="AG113" s="3"/>
      <c r="AH113" s="3"/>
      <c r="AI113" s="3"/>
      <c r="AJ113" s="3"/>
      <c r="AK113" s="3"/>
      <c r="AL113" s="3"/>
      <c r="AM113" s="3"/>
      <c r="AN113" s="3"/>
      <c r="AO113" s="3"/>
    </row>
    <row r="114" spans="1:41" s="37" customFormat="1" x14ac:dyDescent="0.25">
      <c r="A114" s="50"/>
      <c r="B114" s="3"/>
      <c r="C114" s="14"/>
      <c r="D114" s="286"/>
      <c r="E114" s="286"/>
      <c r="F114" s="286"/>
      <c r="G114" s="34"/>
      <c r="H114" s="34"/>
      <c r="I114" s="34"/>
      <c r="J114" s="39"/>
      <c r="K114" s="34"/>
      <c r="L114" s="34"/>
      <c r="M114" s="3"/>
      <c r="N114" s="86"/>
      <c r="O114" s="86"/>
      <c r="P114" s="86"/>
      <c r="Q114" s="86"/>
      <c r="T114" s="39"/>
      <c r="U114" s="39"/>
      <c r="Z114" s="3"/>
      <c r="AA114" s="3"/>
      <c r="AB114" s="3"/>
      <c r="AC114" s="3"/>
      <c r="AD114" s="3"/>
      <c r="AE114" s="31"/>
      <c r="AF114" s="3"/>
      <c r="AG114" s="3"/>
      <c r="AH114" s="3"/>
      <c r="AI114" s="3"/>
      <c r="AJ114" s="3"/>
      <c r="AK114" s="3"/>
      <c r="AL114" s="3"/>
      <c r="AM114" s="3"/>
      <c r="AN114" s="3"/>
      <c r="AO114" s="3"/>
    </row>
  </sheetData>
  <mergeCells count="197">
    <mergeCell ref="J2:L2"/>
    <mergeCell ref="D3:F3"/>
    <mergeCell ref="G3:H3"/>
    <mergeCell ref="D4:F4"/>
    <mergeCell ref="G4:H4"/>
    <mergeCell ref="D5:F5"/>
    <mergeCell ref="G5:H5"/>
    <mergeCell ref="D9:F9"/>
    <mergeCell ref="G9:H9"/>
    <mergeCell ref="D10:F10"/>
    <mergeCell ref="G10:H10"/>
    <mergeCell ref="D11:F11"/>
    <mergeCell ref="G11:H11"/>
    <mergeCell ref="D6:F6"/>
    <mergeCell ref="G6:H6"/>
    <mergeCell ref="D7:F7"/>
    <mergeCell ref="G7:H7"/>
    <mergeCell ref="D8:F8"/>
    <mergeCell ref="G8:H8"/>
    <mergeCell ref="D15:F15"/>
    <mergeCell ref="G15:H15"/>
    <mergeCell ref="D16:F16"/>
    <mergeCell ref="G16:H16"/>
    <mergeCell ref="D17:F17"/>
    <mergeCell ref="G17:H17"/>
    <mergeCell ref="D12:F12"/>
    <mergeCell ref="G12:H12"/>
    <mergeCell ref="D13:F13"/>
    <mergeCell ref="G13:H13"/>
    <mergeCell ref="D14:F14"/>
    <mergeCell ref="G14:H14"/>
    <mergeCell ref="D21:F21"/>
    <mergeCell ref="G21:H21"/>
    <mergeCell ref="D22:F22"/>
    <mergeCell ref="G22:H22"/>
    <mergeCell ref="D23:F23"/>
    <mergeCell ref="G23:H23"/>
    <mergeCell ref="D18:F18"/>
    <mergeCell ref="G18:H18"/>
    <mergeCell ref="D19:F19"/>
    <mergeCell ref="G19:H19"/>
    <mergeCell ref="D20:F20"/>
    <mergeCell ref="G20:H20"/>
    <mergeCell ref="D27:F27"/>
    <mergeCell ref="G27:H27"/>
    <mergeCell ref="D28:F28"/>
    <mergeCell ref="G28:H28"/>
    <mergeCell ref="D29:F29"/>
    <mergeCell ref="G29:H29"/>
    <mergeCell ref="D24:F24"/>
    <mergeCell ref="G24:H24"/>
    <mergeCell ref="D25:F25"/>
    <mergeCell ref="G25:H25"/>
    <mergeCell ref="D26:F26"/>
    <mergeCell ref="G26:H26"/>
    <mergeCell ref="D33:F33"/>
    <mergeCell ref="G33:H33"/>
    <mergeCell ref="D34:F34"/>
    <mergeCell ref="G34:H34"/>
    <mergeCell ref="D35:F35"/>
    <mergeCell ref="G35:H35"/>
    <mergeCell ref="D30:F30"/>
    <mergeCell ref="G30:H30"/>
    <mergeCell ref="D31:F31"/>
    <mergeCell ref="G31:H31"/>
    <mergeCell ref="D32:F32"/>
    <mergeCell ref="G32:H32"/>
    <mergeCell ref="D39:F39"/>
    <mergeCell ref="G39:H39"/>
    <mergeCell ref="D40:F40"/>
    <mergeCell ref="G40:H40"/>
    <mergeCell ref="D41:F41"/>
    <mergeCell ref="G41:H41"/>
    <mergeCell ref="D36:F36"/>
    <mergeCell ref="G36:H36"/>
    <mergeCell ref="D37:F37"/>
    <mergeCell ref="G37:H37"/>
    <mergeCell ref="D38:F38"/>
    <mergeCell ref="G38:H38"/>
    <mergeCell ref="D48:F48"/>
    <mergeCell ref="D49:F49"/>
    <mergeCell ref="D50:F50"/>
    <mergeCell ref="N51:Y51"/>
    <mergeCell ref="E52:G52"/>
    <mergeCell ref="D42:F42"/>
    <mergeCell ref="D43:F43"/>
    <mergeCell ref="D44:F44"/>
    <mergeCell ref="D45:F45"/>
    <mergeCell ref="D46:F46"/>
    <mergeCell ref="D47:F47"/>
    <mergeCell ref="E56:H56"/>
    <mergeCell ref="K56:L56"/>
    <mergeCell ref="E57:H57"/>
    <mergeCell ref="E59:H59"/>
    <mergeCell ref="K59:L59"/>
    <mergeCell ref="E60:H60"/>
    <mergeCell ref="K60:L60"/>
    <mergeCell ref="E53:H53"/>
    <mergeCell ref="K53:L53"/>
    <mergeCell ref="E54:H54"/>
    <mergeCell ref="K54:L54"/>
    <mergeCell ref="E55:H55"/>
    <mergeCell ref="K55:L55"/>
    <mergeCell ref="E58:H58"/>
    <mergeCell ref="K57:L57"/>
    <mergeCell ref="K58:L58"/>
    <mergeCell ref="E64:H64"/>
    <mergeCell ref="K64:L64"/>
    <mergeCell ref="E65:H65"/>
    <mergeCell ref="K65:L65"/>
    <mergeCell ref="E66:H66"/>
    <mergeCell ref="K66:L66"/>
    <mergeCell ref="E61:H61"/>
    <mergeCell ref="K61:L61"/>
    <mergeCell ref="E62:H62"/>
    <mergeCell ref="K62:L62"/>
    <mergeCell ref="E63:H63"/>
    <mergeCell ref="K63:L63"/>
    <mergeCell ref="K72:L72"/>
    <mergeCell ref="E73:H73"/>
    <mergeCell ref="K73:L73"/>
    <mergeCell ref="E74:H74"/>
    <mergeCell ref="K74:L74"/>
    <mergeCell ref="E69:H69"/>
    <mergeCell ref="K69:L69"/>
    <mergeCell ref="E70:H70"/>
    <mergeCell ref="K70:L70"/>
    <mergeCell ref="E71:H71"/>
    <mergeCell ref="K71:L71"/>
    <mergeCell ref="K78:L78"/>
    <mergeCell ref="E79:H79"/>
    <mergeCell ref="K79:L79"/>
    <mergeCell ref="E80:H80"/>
    <mergeCell ref="K80:L80"/>
    <mergeCell ref="E75:H75"/>
    <mergeCell ref="K75:L75"/>
    <mergeCell ref="E76:H76"/>
    <mergeCell ref="K76:L76"/>
    <mergeCell ref="E77:H77"/>
    <mergeCell ref="K77:L77"/>
    <mergeCell ref="K84:L84"/>
    <mergeCell ref="E85:H85"/>
    <mergeCell ref="K85:L85"/>
    <mergeCell ref="E86:H86"/>
    <mergeCell ref="K86:L86"/>
    <mergeCell ref="E81:H81"/>
    <mergeCell ref="K81:L81"/>
    <mergeCell ref="E82:H82"/>
    <mergeCell ref="K82:L82"/>
    <mergeCell ref="E83:H83"/>
    <mergeCell ref="K83:L83"/>
    <mergeCell ref="K90:L90"/>
    <mergeCell ref="E91:H91"/>
    <mergeCell ref="K91:L91"/>
    <mergeCell ref="E92:H92"/>
    <mergeCell ref="K92:L92"/>
    <mergeCell ref="E87:H87"/>
    <mergeCell ref="K87:L87"/>
    <mergeCell ref="E88:H88"/>
    <mergeCell ref="K88:L88"/>
    <mergeCell ref="E89:H89"/>
    <mergeCell ref="K89:L89"/>
    <mergeCell ref="K96:L96"/>
    <mergeCell ref="D97:F97"/>
    <mergeCell ref="D98:F98"/>
    <mergeCell ref="D99:F99"/>
    <mergeCell ref="D100:F100"/>
    <mergeCell ref="E93:H93"/>
    <mergeCell ref="K93:L93"/>
    <mergeCell ref="E94:H94"/>
    <mergeCell ref="K94:L94"/>
    <mergeCell ref="E95:H95"/>
    <mergeCell ref="K95:L95"/>
    <mergeCell ref="K67:L67"/>
    <mergeCell ref="K68:L68"/>
    <mergeCell ref="B51:L51"/>
    <mergeCell ref="E67:H67"/>
    <mergeCell ref="E68:H68"/>
    <mergeCell ref="D113:F113"/>
    <mergeCell ref="D114:F114"/>
    <mergeCell ref="D107:F107"/>
    <mergeCell ref="D108:F108"/>
    <mergeCell ref="D109:F109"/>
    <mergeCell ref="D110:F110"/>
    <mergeCell ref="D111:F111"/>
    <mergeCell ref="D112:F112"/>
    <mergeCell ref="D101:F101"/>
    <mergeCell ref="D102:F102"/>
    <mergeCell ref="D103:F103"/>
    <mergeCell ref="D104:F104"/>
    <mergeCell ref="D105:F105"/>
    <mergeCell ref="D106:F106"/>
    <mergeCell ref="E96:H96"/>
    <mergeCell ref="E90:H90"/>
    <mergeCell ref="E84:H84"/>
    <mergeCell ref="E78:H78"/>
    <mergeCell ref="E72:H72"/>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M32"/>
  <sheetViews>
    <sheetView zoomScale="90" zoomScaleNormal="90" workbookViewId="0">
      <selection activeCell="M15" sqref="M15"/>
    </sheetView>
  </sheetViews>
  <sheetFormatPr defaultColWidth="9.33203125" defaultRowHeight="13.8" x14ac:dyDescent="0.25"/>
  <cols>
    <col min="1" max="1" width="24.21875" style="3" customWidth="1"/>
    <col min="2" max="15" width="14.88671875" style="3" customWidth="1"/>
    <col min="16" max="16384" width="9.33203125" style="3"/>
  </cols>
  <sheetData>
    <row r="1" spans="1:39" x14ac:dyDescent="0.25">
      <c r="A1" s="4" t="s">
        <v>290</v>
      </c>
      <c r="B1" s="7" t="s">
        <v>660</v>
      </c>
      <c r="C1" s="7"/>
      <c r="D1" s="7"/>
      <c r="F1" s="29"/>
    </row>
    <row r="2" spans="1:39" x14ac:dyDescent="0.25">
      <c r="A2" s="4"/>
      <c r="B2" s="203" t="s">
        <v>6</v>
      </c>
      <c r="C2" s="203"/>
      <c r="F2" s="29"/>
    </row>
    <row r="3" spans="1:39" x14ac:dyDescent="0.25">
      <c r="A3" s="4"/>
      <c r="F3" s="29"/>
    </row>
    <row r="4" spans="1:39" x14ac:dyDescent="0.25">
      <c r="A4" s="52" t="s">
        <v>388</v>
      </c>
      <c r="B4" s="70"/>
      <c r="C4" s="33"/>
      <c r="D4" s="33"/>
      <c r="E4" s="33"/>
      <c r="F4" s="29"/>
    </row>
    <row r="5" spans="1:39" x14ac:dyDescent="0.25">
      <c r="A5" s="52" t="s">
        <v>657</v>
      </c>
      <c r="B5" s="70"/>
      <c r="C5" s="33"/>
      <c r="D5" s="33"/>
      <c r="E5" s="33"/>
      <c r="F5" s="29"/>
    </row>
    <row r="6" spans="1:39" ht="16.2" x14ac:dyDescent="0.25">
      <c r="A6" s="52" t="s">
        <v>615</v>
      </c>
      <c r="B6" s="85">
        <v>0.25</v>
      </c>
      <c r="C6" s="3" t="s">
        <v>448</v>
      </c>
      <c r="D6" s="33"/>
      <c r="F6" s="33"/>
      <c r="G6" s="33"/>
    </row>
    <row r="7" spans="1:39" x14ac:dyDescent="0.25">
      <c r="A7" s="33"/>
      <c r="B7" s="33"/>
      <c r="C7" s="33"/>
      <c r="D7" s="33"/>
      <c r="E7" s="33"/>
      <c r="F7" s="29"/>
    </row>
    <row r="8" spans="1:39" ht="14.4" customHeight="1" x14ac:dyDescent="0.25">
      <c r="A8" s="279" t="s">
        <v>689</v>
      </c>
      <c r="B8" s="279"/>
      <c r="C8" s="279"/>
      <c r="D8" s="280" t="s">
        <v>672</v>
      </c>
      <c r="E8" s="280"/>
      <c r="F8" s="280"/>
      <c r="G8" s="280"/>
      <c r="H8" s="280"/>
      <c r="I8" s="280"/>
      <c r="J8" s="280"/>
      <c r="K8" s="280"/>
      <c r="L8" s="280"/>
      <c r="M8" s="37"/>
      <c r="N8" s="37"/>
      <c r="O8" s="37"/>
      <c r="P8" s="37"/>
      <c r="Q8" s="37"/>
      <c r="R8" s="37"/>
      <c r="S8" s="37"/>
      <c r="T8" s="37"/>
      <c r="U8" s="37"/>
      <c r="V8" s="37"/>
      <c r="W8" s="37"/>
      <c r="X8" s="37"/>
      <c r="Y8" s="37"/>
      <c r="Z8" s="37"/>
      <c r="AA8" s="41"/>
      <c r="AB8" s="4"/>
      <c r="AC8" s="4"/>
      <c r="AD8" s="42"/>
      <c r="AE8" s="42"/>
      <c r="AF8" s="42"/>
      <c r="AG8" s="42"/>
      <c r="AH8" s="4"/>
      <c r="AI8" s="4"/>
      <c r="AJ8" s="4"/>
      <c r="AK8" s="4"/>
    </row>
    <row r="9" spans="1:39" ht="12" customHeight="1" x14ac:dyDescent="0.25">
      <c r="A9" s="6"/>
      <c r="C9" s="37" t="s">
        <v>391</v>
      </c>
      <c r="D9" s="37" t="s">
        <v>392</v>
      </c>
      <c r="E9" s="37" t="s">
        <v>393</v>
      </c>
      <c r="F9" s="37" t="s">
        <v>394</v>
      </c>
      <c r="G9" s="37" t="s">
        <v>395</v>
      </c>
      <c r="H9" s="37" t="s">
        <v>396</v>
      </c>
      <c r="I9" s="37" t="s">
        <v>397</v>
      </c>
      <c r="J9" s="37" t="s">
        <v>398</v>
      </c>
      <c r="K9" s="37" t="s">
        <v>399</v>
      </c>
      <c r="L9" s="37" t="s">
        <v>400</v>
      </c>
    </row>
    <row r="10" spans="1:39" x14ac:dyDescent="0.25">
      <c r="A10" s="361" t="s">
        <v>690</v>
      </c>
      <c r="B10" s="362"/>
      <c r="C10" s="47"/>
      <c r="D10" s="47"/>
      <c r="E10" s="47"/>
      <c r="F10" s="47"/>
      <c r="G10" s="47"/>
      <c r="H10" s="47"/>
      <c r="I10" s="47"/>
      <c r="J10" s="47"/>
      <c r="K10" s="47"/>
      <c r="L10" s="47"/>
      <c r="M10" s="37" t="s">
        <v>404</v>
      </c>
    </row>
    <row r="11" spans="1:39" x14ac:dyDescent="0.25">
      <c r="A11" s="361" t="s">
        <v>292</v>
      </c>
      <c r="B11" s="362"/>
      <c r="C11" s="95" t="str">
        <f>IF(C10="","",(C10*(1/$B$6)))</f>
        <v/>
      </c>
      <c r="D11" s="95" t="str">
        <f t="shared" ref="D11:K11" si="0">IF(D10="","",(D10*(1/$B$6)))</f>
        <v/>
      </c>
      <c r="E11" s="95" t="str">
        <f t="shared" si="0"/>
        <v/>
      </c>
      <c r="F11" s="95" t="str">
        <f t="shared" si="0"/>
        <v/>
      </c>
      <c r="G11" s="95" t="str">
        <f t="shared" si="0"/>
        <v/>
      </c>
      <c r="H11" s="95" t="str">
        <f t="shared" si="0"/>
        <v/>
      </c>
      <c r="I11" s="95" t="str">
        <f t="shared" si="0"/>
        <v/>
      </c>
      <c r="J11" s="95" t="str">
        <f t="shared" si="0"/>
        <v/>
      </c>
      <c r="K11" s="95" t="str">
        <f t="shared" si="0"/>
        <v/>
      </c>
      <c r="L11" s="95" t="str">
        <f>IF(L10="","",(L10*(1/$B$6)))</f>
        <v/>
      </c>
      <c r="M11" s="85" t="e">
        <f>AVERAGE(C11:L11)</f>
        <v>#DIV/0!</v>
      </c>
    </row>
    <row r="12" spans="1:39" ht="19.2" customHeight="1" x14ac:dyDescent="0.25">
      <c r="A12" s="51"/>
      <c r="B12" s="51"/>
      <c r="C12" s="53"/>
      <c r="F12" s="29"/>
    </row>
    <row r="13" spans="1:39" x14ac:dyDescent="0.25">
      <c r="A13" s="320" t="s">
        <v>673</v>
      </c>
      <c r="B13" s="320"/>
      <c r="C13" s="320"/>
      <c r="D13" s="4"/>
      <c r="E13" s="14"/>
      <c r="F13" s="14"/>
      <c r="G13" s="14"/>
      <c r="H13" s="14"/>
      <c r="I13" s="14"/>
      <c r="J13" s="14"/>
      <c r="K13" s="14"/>
      <c r="L13" s="14"/>
      <c r="M13" s="14"/>
      <c r="N13" s="14"/>
      <c r="O13" s="14"/>
      <c r="P13" s="14"/>
      <c r="Q13" s="14"/>
      <c r="R13" s="14"/>
      <c r="S13" s="14"/>
      <c r="T13" s="35"/>
      <c r="U13" s="35"/>
      <c r="V13" s="35"/>
      <c r="W13" s="35"/>
      <c r="X13" s="35"/>
      <c r="Y13" s="35"/>
      <c r="Z13" s="35"/>
      <c r="AA13" s="14"/>
      <c r="AB13" s="14"/>
      <c r="AC13" s="36"/>
      <c r="AF13" s="13"/>
      <c r="AG13" s="13"/>
      <c r="AH13" s="13"/>
      <c r="AI13" s="13"/>
      <c r="AL13" s="34"/>
      <c r="AM13" s="34"/>
    </row>
    <row r="14" spans="1:39" ht="17.399999999999999" x14ac:dyDescent="0.35">
      <c r="A14" s="414" t="s">
        <v>573</v>
      </c>
      <c r="B14" s="414"/>
      <c r="C14" s="175">
        <v>8.9999999999999998E-4</v>
      </c>
      <c r="D14" s="4"/>
      <c r="E14" s="4" t="s">
        <v>697</v>
      </c>
      <c r="F14" s="93"/>
      <c r="G14" s="37"/>
      <c r="H14" s="37"/>
      <c r="I14" s="37"/>
      <c r="J14" s="14"/>
      <c r="K14" s="117"/>
      <c r="L14" s="117"/>
      <c r="M14" s="14"/>
      <c r="N14" s="14"/>
      <c r="O14" s="14"/>
      <c r="P14" s="14"/>
      <c r="Q14" s="14"/>
      <c r="R14" s="14"/>
      <c r="S14" s="14"/>
      <c r="T14" s="35"/>
      <c r="U14" s="35"/>
      <c r="V14" s="35"/>
      <c r="W14" s="35"/>
      <c r="X14" s="35"/>
      <c r="Y14" s="35"/>
      <c r="Z14" s="35"/>
      <c r="AA14" s="14"/>
      <c r="AB14" s="14"/>
      <c r="AC14" s="36"/>
      <c r="AF14" s="13"/>
      <c r="AG14" s="13"/>
      <c r="AH14" s="13"/>
      <c r="AI14" s="13"/>
      <c r="AL14" s="34"/>
      <c r="AM14" s="34"/>
    </row>
    <row r="15" spans="1:39" ht="12.6" customHeight="1" x14ac:dyDescent="0.25">
      <c r="A15" s="4"/>
      <c r="B15" s="4"/>
      <c r="C15" s="4"/>
      <c r="D15" s="4"/>
      <c r="E15" s="14"/>
      <c r="F15" s="14"/>
      <c r="G15" s="14"/>
      <c r="H15" s="14"/>
      <c r="I15" s="14"/>
      <c r="J15" s="14"/>
      <c r="K15" s="14"/>
      <c r="L15" s="14"/>
      <c r="M15" s="14"/>
      <c r="N15" s="14"/>
      <c r="O15" s="14"/>
      <c r="P15" s="14"/>
      <c r="Q15" s="14"/>
      <c r="R15" s="14"/>
      <c r="S15" s="14"/>
      <c r="T15" s="35"/>
      <c r="U15" s="35"/>
      <c r="V15" s="35"/>
      <c r="W15" s="35"/>
      <c r="X15" s="35"/>
      <c r="Y15" s="35"/>
      <c r="Z15" s="35"/>
      <c r="AA15" s="14"/>
      <c r="AB15" s="14"/>
      <c r="AC15" s="36"/>
      <c r="AF15" s="13"/>
      <c r="AG15" s="13"/>
      <c r="AH15" s="13"/>
      <c r="AI15" s="13"/>
      <c r="AL15" s="34"/>
      <c r="AM15" s="34"/>
    </row>
    <row r="16" spans="1:39" ht="21" customHeight="1" x14ac:dyDescent="0.25">
      <c r="A16" s="415" t="s">
        <v>632</v>
      </c>
      <c r="B16" s="416"/>
      <c r="C16" s="96" t="e">
        <f>(M11*C14)</f>
        <v>#DIV/0!</v>
      </c>
      <c r="E16" s="3" t="s">
        <v>304</v>
      </c>
    </row>
    <row r="17" spans="1:39" x14ac:dyDescent="0.25">
      <c r="C17" s="4"/>
      <c r="D17" s="4"/>
      <c r="E17" s="4"/>
      <c r="F17" s="4"/>
      <c r="I17" s="4"/>
      <c r="O17" s="14"/>
      <c r="P17" s="14"/>
      <c r="Q17" s="14"/>
      <c r="R17" s="14"/>
      <c r="S17" s="14"/>
      <c r="T17" s="14"/>
      <c r="U17" s="14"/>
      <c r="V17" s="14"/>
      <c r="W17" s="35"/>
      <c r="X17" s="35"/>
      <c r="Y17" s="35"/>
      <c r="Z17" s="35"/>
      <c r="AA17" s="14"/>
      <c r="AB17" s="14"/>
      <c r="AC17" s="36"/>
      <c r="AF17" s="13"/>
      <c r="AG17" s="13"/>
      <c r="AH17" s="13"/>
      <c r="AI17" s="13"/>
      <c r="AL17" s="34"/>
      <c r="AM17" s="34"/>
    </row>
    <row r="18" spans="1:39" x14ac:dyDescent="0.25">
      <c r="A18" s="320" t="s">
        <v>70</v>
      </c>
      <c r="B18" s="320"/>
      <c r="C18" s="320"/>
      <c r="D18" s="345" t="s">
        <v>674</v>
      </c>
      <c r="E18" s="345"/>
      <c r="F18" s="423" t="s">
        <v>631</v>
      </c>
      <c r="G18" s="423"/>
      <c r="H18" s="423"/>
      <c r="I18" s="423"/>
      <c r="J18" s="423"/>
      <c r="K18" s="423"/>
      <c r="L18" s="423"/>
      <c r="M18" s="423"/>
      <c r="N18" s="423"/>
      <c r="O18" s="14"/>
      <c r="P18" s="14"/>
      <c r="Q18" s="14"/>
      <c r="R18" s="14"/>
      <c r="S18" s="14"/>
      <c r="T18" s="14"/>
      <c r="U18" s="14"/>
      <c r="V18" s="14"/>
      <c r="W18" s="35"/>
      <c r="X18" s="35"/>
      <c r="Y18" s="35"/>
      <c r="Z18" s="35"/>
      <c r="AA18" s="14"/>
      <c r="AB18" s="14"/>
      <c r="AC18" s="36"/>
      <c r="AF18" s="13"/>
      <c r="AG18" s="13"/>
      <c r="AH18" s="13"/>
      <c r="AI18" s="13"/>
      <c r="AL18" s="34"/>
      <c r="AM18" s="34"/>
    </row>
    <row r="19" spans="1:39" x14ac:dyDescent="0.25">
      <c r="A19" s="417" t="s">
        <v>289</v>
      </c>
      <c r="B19" s="418"/>
      <c r="C19" s="101" t="s">
        <v>611</v>
      </c>
      <c r="D19" s="48" t="s">
        <v>8</v>
      </c>
      <c r="E19" s="191" t="s">
        <v>9</v>
      </c>
      <c r="F19" s="148" t="s">
        <v>10</v>
      </c>
      <c r="G19" s="148" t="s">
        <v>11</v>
      </c>
      <c r="H19" s="148" t="s">
        <v>12</v>
      </c>
      <c r="I19" s="148" t="s">
        <v>13</v>
      </c>
      <c r="J19" s="148" t="s">
        <v>14</v>
      </c>
      <c r="K19" s="148" t="s">
        <v>15</v>
      </c>
      <c r="L19" s="148" t="s">
        <v>16</v>
      </c>
      <c r="M19" s="148" t="s">
        <v>17</v>
      </c>
      <c r="N19" s="148" t="s">
        <v>18</v>
      </c>
      <c r="O19" s="14"/>
      <c r="P19" s="14"/>
      <c r="Q19" s="14"/>
      <c r="R19" s="14"/>
      <c r="S19" s="14"/>
      <c r="T19" s="14"/>
      <c r="U19" s="14"/>
      <c r="V19" s="14"/>
      <c r="W19" s="35"/>
      <c r="X19" s="35"/>
      <c r="Y19" s="35"/>
      <c r="Z19" s="35"/>
      <c r="AA19" s="14"/>
      <c r="AB19" s="14"/>
      <c r="AC19" s="36"/>
      <c r="AF19" s="13"/>
      <c r="AG19" s="13"/>
      <c r="AH19" s="13"/>
      <c r="AI19" s="13"/>
      <c r="AL19" s="34"/>
      <c r="AM19" s="34"/>
    </row>
    <row r="20" spans="1:39" x14ac:dyDescent="0.25">
      <c r="A20" s="419"/>
      <c r="B20" s="420"/>
      <c r="C20" s="12" t="s">
        <v>20</v>
      </c>
      <c r="D20" s="12" t="s">
        <v>21</v>
      </c>
      <c r="E20" s="149" t="s">
        <v>731</v>
      </c>
      <c r="F20" s="149" t="s">
        <v>732</v>
      </c>
      <c r="G20" s="149" t="s">
        <v>24</v>
      </c>
      <c r="H20" s="149" t="s">
        <v>25</v>
      </c>
      <c r="I20" s="149" t="s">
        <v>26</v>
      </c>
      <c r="J20" s="149" t="s">
        <v>27</v>
      </c>
      <c r="K20" s="149" t="s">
        <v>28</v>
      </c>
      <c r="L20" s="149" t="s">
        <v>29</v>
      </c>
      <c r="M20" s="149" t="s">
        <v>30</v>
      </c>
      <c r="N20" s="149" t="s">
        <v>31</v>
      </c>
      <c r="O20" s="14"/>
      <c r="P20" s="14"/>
      <c r="Q20" s="14"/>
      <c r="R20" s="14"/>
      <c r="S20" s="14"/>
      <c r="T20" s="14"/>
      <c r="U20" s="14"/>
      <c r="V20" s="14"/>
      <c r="W20" s="35"/>
      <c r="X20" s="35"/>
      <c r="Y20" s="35"/>
      <c r="Z20" s="35"/>
      <c r="AA20" s="14"/>
      <c r="AB20" s="14"/>
      <c r="AC20" s="36"/>
      <c r="AF20" s="13"/>
      <c r="AG20" s="13"/>
      <c r="AH20" s="13"/>
      <c r="AI20" s="13"/>
      <c r="AL20" s="34"/>
      <c r="AM20" s="34"/>
    </row>
    <row r="21" spans="1:39" x14ac:dyDescent="0.25">
      <c r="A21" s="412" t="s">
        <v>645</v>
      </c>
      <c r="B21" s="413"/>
      <c r="C21" s="197"/>
      <c r="D21" s="198"/>
      <c r="E21" s="171">
        <v>0</v>
      </c>
      <c r="F21" s="171">
        <v>0</v>
      </c>
      <c r="G21" s="171">
        <v>0</v>
      </c>
      <c r="H21" s="171">
        <v>0</v>
      </c>
      <c r="I21" s="171">
        <v>0</v>
      </c>
      <c r="J21" s="171">
        <v>0</v>
      </c>
      <c r="K21" s="171">
        <v>0</v>
      </c>
      <c r="L21" s="171">
        <v>0</v>
      </c>
      <c r="M21" s="171">
        <v>0</v>
      </c>
      <c r="N21" s="171">
        <v>0</v>
      </c>
      <c r="O21" s="14"/>
      <c r="P21" s="14"/>
      <c r="Q21" s="14"/>
      <c r="R21" s="14"/>
      <c r="S21" s="14"/>
      <c r="T21" s="14"/>
      <c r="U21" s="14"/>
      <c r="V21" s="14"/>
      <c r="W21" s="35"/>
      <c r="X21" s="35"/>
      <c r="Y21" s="35"/>
      <c r="Z21" s="35"/>
      <c r="AA21" s="14"/>
      <c r="AB21" s="14"/>
      <c r="AC21" s="36"/>
      <c r="AF21" s="13"/>
      <c r="AG21" s="13"/>
      <c r="AH21" s="13"/>
      <c r="AI21" s="13"/>
      <c r="AL21" s="34"/>
      <c r="AM21" s="34"/>
    </row>
    <row r="22" spans="1:39" x14ac:dyDescent="0.25">
      <c r="A22" s="421" t="s">
        <v>646</v>
      </c>
      <c r="B22" s="421"/>
      <c r="C22" s="25">
        <f>IF(C21=0,0,(C21/($C$21+$D$21)))</f>
        <v>0</v>
      </c>
      <c r="D22" s="25">
        <f>IF(D21=0,0,(D21/($C$21+$D$21)))</f>
        <v>0</v>
      </c>
      <c r="E22" s="171">
        <v>0</v>
      </c>
      <c r="F22" s="171">
        <v>0</v>
      </c>
      <c r="G22" s="171">
        <v>0</v>
      </c>
      <c r="H22" s="171">
        <v>0</v>
      </c>
      <c r="I22" s="171">
        <v>0</v>
      </c>
      <c r="J22" s="171">
        <v>0</v>
      </c>
      <c r="K22" s="171">
        <v>0</v>
      </c>
      <c r="L22" s="171">
        <v>0</v>
      </c>
      <c r="M22" s="171">
        <v>0</v>
      </c>
      <c r="N22" s="171">
        <v>0</v>
      </c>
      <c r="O22" s="14"/>
      <c r="P22" s="14"/>
      <c r="Q22" s="14"/>
      <c r="R22" s="14"/>
      <c r="S22" s="14"/>
      <c r="T22" s="14"/>
      <c r="U22" s="14"/>
      <c r="V22" s="14"/>
      <c r="W22" s="35"/>
      <c r="X22" s="35"/>
      <c r="Y22" s="35"/>
      <c r="Z22" s="35"/>
      <c r="AA22" s="14"/>
      <c r="AB22" s="14"/>
      <c r="AC22" s="36"/>
      <c r="AF22" s="13"/>
      <c r="AG22" s="13"/>
      <c r="AH22" s="13"/>
      <c r="AI22" s="13"/>
      <c r="AL22" s="34"/>
      <c r="AM22" s="34"/>
    </row>
    <row r="23" spans="1:39" x14ac:dyDescent="0.25">
      <c r="O23" s="14"/>
      <c r="P23" s="14"/>
      <c r="Q23" s="14"/>
      <c r="R23" s="14"/>
      <c r="S23" s="14"/>
      <c r="T23" s="14"/>
      <c r="U23" s="14"/>
      <c r="V23" s="14"/>
      <c r="W23" s="35"/>
      <c r="X23" s="35"/>
      <c r="Y23" s="35"/>
      <c r="Z23" s="35"/>
      <c r="AA23" s="14"/>
      <c r="AB23" s="14"/>
      <c r="AC23" s="36"/>
      <c r="AF23" s="13"/>
      <c r="AG23" s="13"/>
      <c r="AH23" s="13"/>
      <c r="AI23" s="13"/>
      <c r="AL23" s="34"/>
      <c r="AM23" s="34"/>
    </row>
    <row r="24" spans="1:39" x14ac:dyDescent="0.25">
      <c r="A24" s="320" t="s">
        <v>691</v>
      </c>
      <c r="B24" s="320"/>
      <c r="C24" s="35"/>
      <c r="D24" s="35"/>
      <c r="E24" s="35"/>
      <c r="F24" s="35"/>
      <c r="G24" s="35"/>
      <c r="H24" s="35"/>
      <c r="I24" s="35"/>
      <c r="J24" s="35"/>
      <c r="K24" s="35"/>
      <c r="L24" s="35"/>
      <c r="M24" s="35"/>
      <c r="N24" s="35"/>
      <c r="O24" s="14"/>
      <c r="P24" s="14"/>
      <c r="Q24" s="14"/>
      <c r="R24" s="14"/>
      <c r="S24" s="14"/>
      <c r="T24" s="14"/>
      <c r="U24" s="14"/>
      <c r="V24" s="14"/>
      <c r="W24" s="14"/>
      <c r="X24" s="14"/>
      <c r="Y24" s="14"/>
      <c r="Z24" s="14"/>
      <c r="AA24" s="14"/>
      <c r="AB24" s="14"/>
      <c r="AC24" s="36"/>
      <c r="AF24" s="13"/>
      <c r="AG24" s="13"/>
      <c r="AH24" s="13"/>
      <c r="AI24" s="13"/>
      <c r="AL24" s="34"/>
      <c r="AM24" s="34"/>
    </row>
    <row r="25" spans="1:39" s="72" customFormat="1" ht="42.75" customHeight="1" x14ac:dyDescent="0.3">
      <c r="A25" s="307" t="s">
        <v>667</v>
      </c>
      <c r="B25" s="307"/>
      <c r="C25" s="194">
        <f>IF($B$4="",0,($C$16*C22))</f>
        <v>0</v>
      </c>
      <c r="D25" s="194">
        <f t="shared" ref="D25:N25" si="1">IF($B$4="",0,($C$16*D22))</f>
        <v>0</v>
      </c>
      <c r="E25" s="194">
        <f t="shared" si="1"/>
        <v>0</v>
      </c>
      <c r="F25" s="194">
        <f t="shared" si="1"/>
        <v>0</v>
      </c>
      <c r="G25" s="194">
        <f t="shared" si="1"/>
        <v>0</v>
      </c>
      <c r="H25" s="194">
        <f t="shared" si="1"/>
        <v>0</v>
      </c>
      <c r="I25" s="194">
        <f t="shared" si="1"/>
        <v>0</v>
      </c>
      <c r="J25" s="194">
        <f t="shared" si="1"/>
        <v>0</v>
      </c>
      <c r="K25" s="194">
        <f t="shared" si="1"/>
        <v>0</v>
      </c>
      <c r="L25" s="194">
        <f t="shared" si="1"/>
        <v>0</v>
      </c>
      <c r="M25" s="194">
        <f t="shared" si="1"/>
        <v>0</v>
      </c>
      <c r="N25" s="194">
        <f t="shared" si="1"/>
        <v>0</v>
      </c>
      <c r="O25" s="162">
        <f>SUM(C25:N25)</f>
        <v>0</v>
      </c>
      <c r="P25" s="62"/>
      <c r="Q25" s="62"/>
      <c r="R25" s="62"/>
      <c r="S25" s="62"/>
      <c r="T25" s="62"/>
      <c r="U25" s="62"/>
      <c r="V25" s="62"/>
      <c r="W25" s="62"/>
      <c r="X25" s="62"/>
      <c r="Y25" s="62"/>
      <c r="Z25" s="62"/>
      <c r="AA25" s="62"/>
      <c r="AB25" s="62"/>
      <c r="AC25" s="71"/>
      <c r="AF25" s="73"/>
      <c r="AG25" s="73"/>
      <c r="AH25" s="73"/>
      <c r="AI25" s="73"/>
      <c r="AL25" s="74"/>
      <c r="AM25" s="74"/>
    </row>
    <row r="26" spans="1:39" x14ac:dyDescent="0.25">
      <c r="A26" s="54"/>
      <c r="B26" s="5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36"/>
      <c r="AF26" s="13"/>
      <c r="AG26" s="13"/>
      <c r="AH26" s="13"/>
      <c r="AI26" s="13"/>
      <c r="AL26" s="34"/>
      <c r="AM26" s="34"/>
    </row>
    <row r="27" spans="1:39" ht="15.6" customHeight="1" x14ac:dyDescent="0.25">
      <c r="A27" s="422" t="s">
        <v>693</v>
      </c>
      <c r="B27" s="422"/>
      <c r="C27" s="422"/>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36"/>
      <c r="AF27" s="13"/>
      <c r="AG27" s="13"/>
      <c r="AH27" s="13"/>
      <c r="AI27" s="13"/>
      <c r="AL27" s="34"/>
      <c r="AM27" s="34"/>
    </row>
    <row r="28" spans="1:39" ht="16.2" x14ac:dyDescent="0.35">
      <c r="A28" s="4" t="s">
        <v>4</v>
      </c>
      <c r="B28" s="411" t="s">
        <v>625</v>
      </c>
      <c r="C28" s="411"/>
      <c r="D28" s="411"/>
      <c r="E28" s="411"/>
    </row>
    <row r="29" spans="1:39" x14ac:dyDescent="0.25">
      <c r="A29" s="6" t="s">
        <v>298</v>
      </c>
      <c r="B29" s="187">
        <v>3.5000000000000004E-5</v>
      </c>
      <c r="F29" s="111"/>
    </row>
    <row r="30" spans="1:39" x14ac:dyDescent="0.25">
      <c r="A30" s="6" t="s">
        <v>299</v>
      </c>
      <c r="B30" s="187">
        <v>1E-3</v>
      </c>
      <c r="F30" s="111"/>
    </row>
    <row r="31" spans="1:39" x14ac:dyDescent="0.25">
      <c r="A31" s="6" t="s">
        <v>300</v>
      </c>
      <c r="B31" s="187">
        <v>1.7600000000000001E-3</v>
      </c>
      <c r="F31" s="111"/>
    </row>
    <row r="32" spans="1:39" x14ac:dyDescent="0.25">
      <c r="A32" s="4" t="s">
        <v>404</v>
      </c>
      <c r="B32" s="188">
        <f>AVERAGE(B29:B31)</f>
        <v>9.3166666666666669E-4</v>
      </c>
    </row>
  </sheetData>
  <mergeCells count="17">
    <mergeCell ref="D8:L8"/>
    <mergeCell ref="A8:C8"/>
    <mergeCell ref="A13:C13"/>
    <mergeCell ref="A18:C18"/>
    <mergeCell ref="F18:N18"/>
    <mergeCell ref="D18:E18"/>
    <mergeCell ref="A10:B10"/>
    <mergeCell ref="A11:B11"/>
    <mergeCell ref="B28:E28"/>
    <mergeCell ref="A25:B25"/>
    <mergeCell ref="A21:B21"/>
    <mergeCell ref="A14:B14"/>
    <mergeCell ref="A16:B16"/>
    <mergeCell ref="A19:B20"/>
    <mergeCell ref="A22:B22"/>
    <mergeCell ref="A24:B24"/>
    <mergeCell ref="A27:C27"/>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M34"/>
  <sheetViews>
    <sheetView zoomScale="90" zoomScaleNormal="90" workbookViewId="0">
      <selection activeCell="C19" sqref="C19"/>
    </sheetView>
  </sheetViews>
  <sheetFormatPr defaultColWidth="9.33203125" defaultRowHeight="14.4" x14ac:dyDescent="0.3"/>
  <cols>
    <col min="1" max="1" width="24.21875" style="3" customWidth="1"/>
    <col min="2" max="16" width="14.88671875" style="3" customWidth="1"/>
    <col min="17" max="17" width="9.33203125" style="3"/>
  </cols>
  <sheetData>
    <row r="1" spans="1:39" x14ac:dyDescent="0.3">
      <c r="A1" s="4" t="s">
        <v>297</v>
      </c>
      <c r="B1" s="7" t="s">
        <v>660</v>
      </c>
      <c r="C1" s="7"/>
      <c r="D1" s="7"/>
      <c r="F1" s="29"/>
      <c r="I1" s="92"/>
    </row>
    <row r="2" spans="1:39" x14ac:dyDescent="0.3">
      <c r="A2" s="4"/>
      <c r="B2" s="203" t="s">
        <v>6</v>
      </c>
      <c r="C2" s="203"/>
      <c r="F2" s="29"/>
      <c r="I2" s="92"/>
    </row>
    <row r="3" spans="1:39" x14ac:dyDescent="0.3">
      <c r="A3" s="4"/>
      <c r="F3" s="29"/>
      <c r="I3" s="92"/>
    </row>
    <row r="4" spans="1:39" x14ac:dyDescent="0.3">
      <c r="A4" s="52" t="s">
        <v>388</v>
      </c>
      <c r="B4" s="70"/>
      <c r="C4" s="33"/>
      <c r="D4" s="33"/>
      <c r="E4" s="33"/>
      <c r="F4" s="29"/>
      <c r="I4" s="92"/>
    </row>
    <row r="5" spans="1:39" x14ac:dyDescent="0.3">
      <c r="A5" s="52" t="s">
        <v>657</v>
      </c>
      <c r="B5" s="70"/>
      <c r="C5" s="33"/>
      <c r="D5" s="33"/>
      <c r="E5" s="33"/>
      <c r="F5" s="29"/>
      <c r="I5" s="92"/>
    </row>
    <row r="6" spans="1:39" ht="16.8" x14ac:dyDescent="0.3">
      <c r="A6" s="52" t="s">
        <v>615</v>
      </c>
      <c r="B6" s="85">
        <v>0.25</v>
      </c>
      <c r="C6" s="3" t="s">
        <v>448</v>
      </c>
      <c r="D6" s="33"/>
      <c r="F6" s="29"/>
      <c r="I6" s="92"/>
    </row>
    <row r="7" spans="1:39" x14ac:dyDescent="0.3">
      <c r="A7" s="33"/>
      <c r="B7" s="33"/>
      <c r="C7" s="33"/>
      <c r="D7" s="33"/>
      <c r="E7" s="33"/>
      <c r="F7" s="29"/>
      <c r="I7" s="92"/>
    </row>
    <row r="8" spans="1:39" ht="12" customHeight="1" x14ac:dyDescent="0.3">
      <c r="A8" s="279" t="s">
        <v>671</v>
      </c>
      <c r="B8" s="279"/>
      <c r="C8" s="279"/>
      <c r="D8" s="280" t="s">
        <v>672</v>
      </c>
      <c r="E8" s="280"/>
      <c r="F8" s="280"/>
      <c r="G8" s="280"/>
      <c r="H8" s="280"/>
      <c r="I8" s="280"/>
      <c r="J8" s="280"/>
      <c r="K8" s="280"/>
      <c r="L8" s="280"/>
    </row>
    <row r="9" spans="1:39" ht="12" customHeight="1" x14ac:dyDescent="0.3">
      <c r="A9" s="4"/>
      <c r="C9" s="37" t="s">
        <v>391</v>
      </c>
      <c r="D9" s="37" t="s">
        <v>392</v>
      </c>
      <c r="E9" s="37" t="s">
        <v>393</v>
      </c>
      <c r="F9" s="37" t="s">
        <v>394</v>
      </c>
      <c r="G9" s="37" t="s">
        <v>395</v>
      </c>
      <c r="H9" s="37" t="s">
        <v>396</v>
      </c>
      <c r="I9" s="37" t="s">
        <v>397</v>
      </c>
      <c r="J9" s="37" t="s">
        <v>398</v>
      </c>
      <c r="K9" s="37" t="s">
        <v>399</v>
      </c>
      <c r="L9" s="37" t="s">
        <v>400</v>
      </c>
    </row>
    <row r="10" spans="1:39" x14ac:dyDescent="0.3">
      <c r="A10" s="361" t="s">
        <v>402</v>
      </c>
      <c r="B10" s="362"/>
      <c r="C10" s="47"/>
      <c r="D10" s="47"/>
      <c r="E10" s="47"/>
      <c r="F10" s="47"/>
      <c r="G10" s="47"/>
      <c r="H10" s="47"/>
      <c r="I10" s="47"/>
      <c r="J10" s="47"/>
      <c r="K10" s="47"/>
      <c r="L10" s="47"/>
      <c r="M10" s="37" t="s">
        <v>404</v>
      </c>
    </row>
    <row r="11" spans="1:39" x14ac:dyDescent="0.3">
      <c r="A11" s="361" t="s">
        <v>403</v>
      </c>
      <c r="B11" s="362"/>
      <c r="C11" s="95" t="str">
        <f>IF(C10="","",(C10*(1/$B$6)))</f>
        <v/>
      </c>
      <c r="D11" s="95" t="str">
        <f t="shared" ref="D11:L11" si="0">IF(D10="","",(D10*(1/$B$6)))</f>
        <v/>
      </c>
      <c r="E11" s="95" t="str">
        <f t="shared" si="0"/>
        <v/>
      </c>
      <c r="F11" s="95" t="str">
        <f t="shared" si="0"/>
        <v/>
      </c>
      <c r="G11" s="95" t="str">
        <f t="shared" si="0"/>
        <v/>
      </c>
      <c r="H11" s="95" t="str">
        <f t="shared" si="0"/>
        <v/>
      </c>
      <c r="I11" s="95" t="str">
        <f t="shared" si="0"/>
        <v/>
      </c>
      <c r="J11" s="95" t="str">
        <f t="shared" si="0"/>
        <v/>
      </c>
      <c r="K11" s="95" t="str">
        <f t="shared" si="0"/>
        <v/>
      </c>
      <c r="L11" s="95" t="str">
        <f t="shared" si="0"/>
        <v/>
      </c>
      <c r="M11" s="86" t="e">
        <f>AVERAGE(C11,D11,E11,F11,G11,H11,I11,J11,K11,L11)</f>
        <v>#DIV/0!</v>
      </c>
    </row>
    <row r="12" spans="1:39" x14ac:dyDescent="0.3">
      <c r="C12" s="14"/>
      <c r="D12" s="14"/>
      <c r="E12" s="14"/>
      <c r="F12" s="14"/>
      <c r="G12" s="14"/>
      <c r="H12" s="14"/>
      <c r="I12" s="14"/>
      <c r="J12" s="14"/>
      <c r="K12" s="14"/>
      <c r="L12" s="14"/>
    </row>
    <row r="13" spans="1:39" x14ac:dyDescent="0.3">
      <c r="A13" s="320" t="s">
        <v>673</v>
      </c>
      <c r="B13" s="320"/>
      <c r="C13" s="320"/>
      <c r="D13" s="4"/>
      <c r="E13" s="14"/>
      <c r="F13" s="14"/>
      <c r="G13" s="14"/>
      <c r="H13" s="14"/>
      <c r="I13" s="14"/>
      <c r="J13" s="14"/>
      <c r="K13" s="14"/>
      <c r="L13" s="14"/>
      <c r="M13" s="14"/>
      <c r="N13" s="14"/>
      <c r="O13" s="14"/>
      <c r="P13" s="14"/>
      <c r="Q13" s="14"/>
      <c r="R13" s="14"/>
      <c r="S13" s="14"/>
      <c r="T13" s="35"/>
      <c r="U13" s="35"/>
      <c r="V13" s="35"/>
      <c r="W13" s="35"/>
      <c r="X13" s="35"/>
      <c r="Y13" s="35"/>
      <c r="Z13" s="35"/>
      <c r="AA13" s="14"/>
      <c r="AB13" s="14"/>
      <c r="AC13" s="36"/>
      <c r="AD13" s="3"/>
      <c r="AE13" s="3"/>
      <c r="AF13" s="13"/>
      <c r="AG13" s="13"/>
      <c r="AH13" s="13"/>
      <c r="AI13" s="13"/>
      <c r="AJ13" s="3"/>
      <c r="AK13" s="3"/>
      <c r="AL13" s="34"/>
      <c r="AM13" s="34"/>
    </row>
    <row r="14" spans="1:39" ht="17.399999999999999" x14ac:dyDescent="0.35">
      <c r="A14" s="414" t="s">
        <v>291</v>
      </c>
      <c r="B14" s="414"/>
      <c r="C14" s="175">
        <v>2.2000000000000001E-4</v>
      </c>
      <c r="D14" s="4"/>
      <c r="E14" s="301" t="s">
        <v>694</v>
      </c>
      <c r="F14" s="301"/>
      <c r="G14" s="301"/>
      <c r="H14" s="301"/>
      <c r="I14" s="301"/>
      <c r="J14" s="301"/>
      <c r="K14" s="301"/>
      <c r="L14" s="14"/>
      <c r="M14" s="14"/>
      <c r="N14" s="14"/>
      <c r="O14" s="14"/>
      <c r="P14" s="14"/>
      <c r="Q14" s="14"/>
      <c r="R14" s="14"/>
      <c r="S14" s="14"/>
      <c r="T14" s="35"/>
      <c r="U14" s="35"/>
      <c r="V14" s="35"/>
      <c r="W14" s="35"/>
      <c r="X14" s="35"/>
      <c r="Y14" s="35"/>
      <c r="Z14" s="35"/>
      <c r="AA14" s="14"/>
      <c r="AB14" s="14"/>
      <c r="AC14" s="36"/>
      <c r="AD14" s="3"/>
      <c r="AE14" s="3"/>
      <c r="AF14" s="13"/>
      <c r="AG14" s="13"/>
      <c r="AH14" s="13"/>
      <c r="AI14" s="13"/>
      <c r="AJ14" s="3"/>
      <c r="AK14" s="3"/>
      <c r="AL14" s="34"/>
      <c r="AM14" s="34"/>
    </row>
    <row r="15" spans="1:39" ht="9" customHeight="1" x14ac:dyDescent="0.3">
      <c r="A15" s="4"/>
      <c r="B15" s="4"/>
      <c r="C15" s="4"/>
      <c r="D15" s="4"/>
      <c r="E15" s="14"/>
      <c r="F15" s="14"/>
      <c r="G15" s="14"/>
      <c r="H15" s="14"/>
      <c r="I15" s="14"/>
      <c r="J15" s="14"/>
      <c r="K15" s="14"/>
      <c r="L15" s="14"/>
      <c r="M15" s="14"/>
      <c r="N15" s="14"/>
      <c r="O15" s="14"/>
      <c r="P15" s="14"/>
      <c r="Q15" s="14"/>
      <c r="R15" s="14"/>
      <c r="S15" s="14"/>
      <c r="T15" s="35"/>
      <c r="U15" s="35"/>
      <c r="V15" s="35"/>
      <c r="W15" s="35"/>
      <c r="X15" s="35"/>
      <c r="Y15" s="35"/>
      <c r="Z15" s="35"/>
      <c r="AA15" s="14"/>
      <c r="AB15" s="14"/>
      <c r="AC15" s="36"/>
      <c r="AD15" s="3"/>
      <c r="AE15" s="3"/>
      <c r="AF15" s="13"/>
      <c r="AG15" s="13"/>
      <c r="AH15" s="13"/>
      <c r="AI15" s="13"/>
      <c r="AJ15" s="3"/>
      <c r="AK15" s="3"/>
      <c r="AL15" s="34"/>
      <c r="AM15" s="34"/>
    </row>
    <row r="16" spans="1:39" ht="21" customHeight="1" x14ac:dyDescent="0.3">
      <c r="A16" s="415" t="s">
        <v>632</v>
      </c>
      <c r="B16" s="416"/>
      <c r="C16" s="96" t="e">
        <f>(M11*C14)</f>
        <v>#DIV/0!</v>
      </c>
      <c r="E16" s="3" t="s">
        <v>304</v>
      </c>
    </row>
    <row r="17" spans="1:39" x14ac:dyDescent="0.3">
      <c r="A17"/>
      <c r="C17" s="14"/>
      <c r="D17" s="14"/>
      <c r="E17" s="14"/>
      <c r="F17" s="14"/>
      <c r="G17" s="14"/>
      <c r="H17" s="14"/>
      <c r="I17" s="14"/>
      <c r="J17" s="14"/>
      <c r="K17" s="14"/>
      <c r="L17" s="14"/>
      <c r="M17" s="14"/>
      <c r="N17" s="14"/>
      <c r="O17" s="14"/>
      <c r="P17" s="35"/>
      <c r="Q17" s="35"/>
      <c r="R17" s="35"/>
      <c r="S17" s="35"/>
      <c r="T17" s="35"/>
      <c r="U17" s="35"/>
      <c r="V17" s="35"/>
      <c r="W17" s="35"/>
      <c r="X17" s="35"/>
      <c r="Y17" s="35"/>
      <c r="Z17" s="35"/>
      <c r="AA17" s="14"/>
      <c r="AB17" s="14"/>
      <c r="AC17" s="36"/>
      <c r="AD17" s="3"/>
      <c r="AE17" s="3"/>
      <c r="AF17" s="13"/>
      <c r="AG17" s="13"/>
      <c r="AH17" s="13"/>
      <c r="AI17" s="13"/>
      <c r="AJ17" s="3"/>
      <c r="AK17" s="3"/>
      <c r="AL17" s="34"/>
      <c r="AM17" s="34"/>
    </row>
    <row r="18" spans="1:39" x14ac:dyDescent="0.3">
      <c r="A18" s="320" t="s">
        <v>70</v>
      </c>
      <c r="B18" s="320"/>
      <c r="C18" s="320"/>
      <c r="D18" s="345" t="s">
        <v>674</v>
      </c>
      <c r="E18" s="345"/>
      <c r="F18" s="423" t="s">
        <v>631</v>
      </c>
      <c r="G18" s="423"/>
      <c r="H18" s="423"/>
      <c r="I18" s="423"/>
      <c r="J18" s="423"/>
      <c r="K18" s="423"/>
      <c r="L18" s="423"/>
      <c r="M18" s="423"/>
      <c r="N18" s="423"/>
      <c r="O18" s="14"/>
      <c r="P18" s="14"/>
      <c r="Q18" s="14"/>
      <c r="R18" s="14"/>
      <c r="S18" s="14"/>
      <c r="T18" s="14"/>
      <c r="U18" s="14"/>
      <c r="V18" s="14"/>
      <c r="W18" s="35"/>
      <c r="X18" s="35"/>
      <c r="Y18" s="35"/>
      <c r="Z18" s="35"/>
      <c r="AA18" s="14"/>
      <c r="AB18" s="14"/>
      <c r="AC18" s="36"/>
      <c r="AD18" s="3"/>
      <c r="AE18" s="3"/>
      <c r="AF18" s="13"/>
      <c r="AG18" s="13"/>
      <c r="AH18" s="13"/>
      <c r="AI18" s="13"/>
      <c r="AJ18" s="3"/>
      <c r="AK18" s="3"/>
      <c r="AL18" s="34"/>
      <c r="AM18" s="34"/>
    </row>
    <row r="19" spans="1:39" x14ac:dyDescent="0.3">
      <c r="A19" s="417" t="s">
        <v>289</v>
      </c>
      <c r="B19" s="418"/>
      <c r="C19" s="101" t="s">
        <v>611</v>
      </c>
      <c r="D19" s="48" t="s">
        <v>8</v>
      </c>
      <c r="E19" s="191" t="s">
        <v>9</v>
      </c>
      <c r="F19" s="148" t="s">
        <v>10</v>
      </c>
      <c r="G19" s="148" t="s">
        <v>11</v>
      </c>
      <c r="H19" s="148" t="s">
        <v>12</v>
      </c>
      <c r="I19" s="148" t="s">
        <v>13</v>
      </c>
      <c r="J19" s="148" t="s">
        <v>14</v>
      </c>
      <c r="K19" s="148" t="s">
        <v>15</v>
      </c>
      <c r="L19" s="148" t="s">
        <v>16</v>
      </c>
      <c r="M19" s="148" t="s">
        <v>17</v>
      </c>
      <c r="N19" s="148" t="s">
        <v>18</v>
      </c>
      <c r="O19" s="14"/>
      <c r="P19" s="14"/>
      <c r="Q19" s="14"/>
      <c r="R19" s="14"/>
      <c r="S19" s="14"/>
      <c r="T19" s="14"/>
      <c r="U19" s="14"/>
      <c r="V19" s="14"/>
      <c r="W19" s="35"/>
      <c r="X19" s="35"/>
      <c r="Y19" s="35"/>
      <c r="Z19" s="35"/>
      <c r="AA19" s="14"/>
      <c r="AB19" s="14"/>
      <c r="AC19" s="36"/>
      <c r="AD19" s="3"/>
      <c r="AE19" s="3"/>
      <c r="AF19" s="13"/>
      <c r="AG19" s="13"/>
      <c r="AH19" s="13"/>
      <c r="AI19" s="13"/>
      <c r="AJ19" s="3"/>
      <c r="AK19" s="3"/>
      <c r="AL19" s="34"/>
      <c r="AM19" s="34"/>
    </row>
    <row r="20" spans="1:39" x14ac:dyDescent="0.3">
      <c r="A20" s="419"/>
      <c r="B20" s="420"/>
      <c r="C20" s="12" t="s">
        <v>20</v>
      </c>
      <c r="D20" s="12" t="s">
        <v>21</v>
      </c>
      <c r="E20" s="149" t="s">
        <v>731</v>
      </c>
      <c r="F20" s="149" t="s">
        <v>732</v>
      </c>
      <c r="G20" s="149" t="s">
        <v>24</v>
      </c>
      <c r="H20" s="149" t="s">
        <v>25</v>
      </c>
      <c r="I20" s="149" t="s">
        <v>26</v>
      </c>
      <c r="J20" s="149" t="s">
        <v>27</v>
      </c>
      <c r="K20" s="149" t="s">
        <v>28</v>
      </c>
      <c r="L20" s="149" t="s">
        <v>29</v>
      </c>
      <c r="M20" s="149" t="s">
        <v>30</v>
      </c>
      <c r="N20" s="149" t="s">
        <v>31</v>
      </c>
      <c r="O20" s="14"/>
      <c r="P20" s="14"/>
      <c r="Q20" s="14"/>
      <c r="R20" s="14"/>
      <c r="S20" s="14"/>
      <c r="T20" s="14"/>
      <c r="U20" s="14"/>
      <c r="V20" s="14"/>
      <c r="W20" s="35"/>
      <c r="X20" s="35"/>
      <c r="Y20" s="35"/>
      <c r="Z20" s="35"/>
      <c r="AA20" s="14"/>
      <c r="AB20" s="14"/>
      <c r="AC20" s="36"/>
      <c r="AD20" s="3"/>
      <c r="AE20" s="3"/>
      <c r="AF20" s="13"/>
      <c r="AG20" s="13"/>
      <c r="AH20" s="13"/>
      <c r="AI20" s="13"/>
      <c r="AJ20" s="3"/>
      <c r="AK20" s="3"/>
      <c r="AL20" s="34"/>
      <c r="AM20" s="34"/>
    </row>
    <row r="21" spans="1:39" x14ac:dyDescent="0.3">
      <c r="A21" s="412" t="s">
        <v>645</v>
      </c>
      <c r="B21" s="424"/>
      <c r="C21" s="197"/>
      <c r="D21" s="198"/>
      <c r="E21" s="171">
        <v>0</v>
      </c>
      <c r="F21" s="171">
        <v>0</v>
      </c>
      <c r="G21" s="171">
        <v>0</v>
      </c>
      <c r="H21" s="171">
        <v>0</v>
      </c>
      <c r="I21" s="171">
        <v>0</v>
      </c>
      <c r="J21" s="171">
        <v>0</v>
      </c>
      <c r="K21" s="171">
        <v>0</v>
      </c>
      <c r="L21" s="171">
        <v>0</v>
      </c>
      <c r="M21" s="171">
        <v>0</v>
      </c>
      <c r="N21" s="171">
        <v>0</v>
      </c>
      <c r="O21" s="14"/>
      <c r="P21" s="14"/>
      <c r="Q21" s="14"/>
      <c r="R21" s="14"/>
      <c r="S21" s="14"/>
      <c r="T21" s="14"/>
      <c r="U21" s="14"/>
      <c r="V21" s="14"/>
      <c r="W21" s="35"/>
      <c r="X21" s="35"/>
      <c r="Y21" s="35"/>
      <c r="Z21" s="35"/>
      <c r="AA21" s="14"/>
      <c r="AB21" s="14"/>
      <c r="AC21" s="36"/>
      <c r="AD21" s="3"/>
      <c r="AE21" s="3"/>
      <c r="AF21" s="13"/>
      <c r="AG21" s="13"/>
      <c r="AH21" s="13"/>
      <c r="AI21" s="13"/>
      <c r="AJ21" s="3"/>
      <c r="AK21" s="3"/>
      <c r="AL21" s="34"/>
      <c r="AM21" s="34"/>
    </row>
    <row r="22" spans="1:39" x14ac:dyDescent="0.3">
      <c r="A22" s="421" t="s">
        <v>646</v>
      </c>
      <c r="B22" s="421"/>
      <c r="C22" s="25">
        <f>IF(C21=0,0,(C21/($C$21+$D$21)))</f>
        <v>0</v>
      </c>
      <c r="D22" s="25">
        <f>IF(D21=0,0,(D21/($C$21+$D$21)))</f>
        <v>0</v>
      </c>
      <c r="E22" s="171">
        <v>0</v>
      </c>
      <c r="F22" s="171">
        <v>0</v>
      </c>
      <c r="G22" s="171">
        <v>0</v>
      </c>
      <c r="H22" s="171">
        <v>0</v>
      </c>
      <c r="I22" s="171">
        <v>0</v>
      </c>
      <c r="J22" s="171">
        <v>0</v>
      </c>
      <c r="K22" s="171">
        <v>0</v>
      </c>
      <c r="L22" s="171">
        <v>0</v>
      </c>
      <c r="M22" s="171">
        <v>0</v>
      </c>
      <c r="N22" s="171">
        <v>0</v>
      </c>
      <c r="O22" s="14"/>
      <c r="P22" s="14"/>
      <c r="Q22" s="14"/>
      <c r="R22" s="14"/>
      <c r="S22" s="14"/>
      <c r="T22" s="14"/>
      <c r="U22" s="14"/>
      <c r="V22" s="14"/>
      <c r="W22" s="35"/>
      <c r="X22" s="35"/>
      <c r="Y22" s="35"/>
      <c r="Z22" s="35"/>
      <c r="AA22" s="14"/>
      <c r="AB22" s="14"/>
      <c r="AC22" s="36"/>
      <c r="AD22" s="3"/>
      <c r="AE22" s="3"/>
      <c r="AF22" s="13"/>
      <c r="AG22" s="13"/>
      <c r="AH22" s="13"/>
      <c r="AI22" s="13"/>
      <c r="AJ22" s="3"/>
      <c r="AK22" s="3"/>
      <c r="AL22" s="34"/>
      <c r="AM22" s="34"/>
    </row>
    <row r="23" spans="1:39" x14ac:dyDescent="0.3">
      <c r="A23"/>
      <c r="B23"/>
      <c r="C23"/>
      <c r="D23"/>
      <c r="E23"/>
      <c r="F23"/>
      <c r="G23"/>
      <c r="H23"/>
      <c r="I23"/>
      <c r="J23"/>
      <c r="K23"/>
      <c r="L23"/>
      <c r="M23"/>
      <c r="N23"/>
      <c r="O23" s="14"/>
      <c r="P23" s="14"/>
      <c r="Q23" s="14"/>
      <c r="R23" s="14"/>
      <c r="S23" s="14"/>
      <c r="T23" s="14"/>
      <c r="U23" s="14"/>
      <c r="V23" s="14"/>
      <c r="W23" s="35"/>
      <c r="X23" s="35"/>
      <c r="Y23" s="35"/>
      <c r="Z23" s="35"/>
      <c r="AA23" s="14"/>
      <c r="AB23" s="14"/>
      <c r="AC23" s="36"/>
      <c r="AD23" s="3"/>
      <c r="AE23" s="3"/>
      <c r="AF23" s="13"/>
      <c r="AG23" s="13"/>
      <c r="AH23" s="13"/>
      <c r="AI23" s="13"/>
      <c r="AJ23" s="3"/>
      <c r="AK23" s="3"/>
      <c r="AL23" s="34"/>
      <c r="AM23" s="34"/>
    </row>
    <row r="24" spans="1:39" x14ac:dyDescent="0.3">
      <c r="A24" s="279" t="s">
        <v>692</v>
      </c>
      <c r="B24" s="279"/>
      <c r="C24" s="320"/>
      <c r="D24"/>
      <c r="E24"/>
      <c r="F24"/>
      <c r="G24"/>
      <c r="H24"/>
      <c r="I24"/>
      <c r="J24"/>
      <c r="K24"/>
      <c r="L24"/>
      <c r="M24"/>
      <c r="N24"/>
      <c r="O24" s="14"/>
      <c r="P24" s="14"/>
      <c r="Q24" s="14"/>
      <c r="R24" s="14"/>
      <c r="S24" s="14"/>
      <c r="T24" s="14"/>
      <c r="U24" s="14"/>
      <c r="V24" s="14"/>
      <c r="W24" s="35"/>
      <c r="X24" s="35"/>
      <c r="Y24" s="35"/>
      <c r="Z24" s="35"/>
      <c r="AA24" s="14"/>
      <c r="AB24" s="14"/>
      <c r="AC24" s="36"/>
      <c r="AD24" s="3"/>
      <c r="AE24" s="3"/>
      <c r="AF24" s="13"/>
      <c r="AG24" s="13"/>
      <c r="AH24" s="13"/>
      <c r="AI24" s="13"/>
      <c r="AJ24" s="3"/>
      <c r="AK24" s="3"/>
      <c r="AL24" s="34"/>
      <c r="AM24" s="34"/>
    </row>
    <row r="25" spans="1:39" s="75" customFormat="1" ht="42.75" customHeight="1" x14ac:dyDescent="0.3">
      <c r="A25" s="309" t="s">
        <v>667</v>
      </c>
      <c r="B25" s="310"/>
      <c r="C25" s="194">
        <f>IF($B$4="",0,($C$16*C22))</f>
        <v>0</v>
      </c>
      <c r="D25" s="194">
        <f t="shared" ref="D25:N25" si="1">IF($B$4="",0,($C$16*D22))</f>
        <v>0</v>
      </c>
      <c r="E25" s="194">
        <f t="shared" si="1"/>
        <v>0</v>
      </c>
      <c r="F25" s="194">
        <f t="shared" si="1"/>
        <v>0</v>
      </c>
      <c r="G25" s="194">
        <f t="shared" si="1"/>
        <v>0</v>
      </c>
      <c r="H25" s="194">
        <f t="shared" si="1"/>
        <v>0</v>
      </c>
      <c r="I25" s="194">
        <f t="shared" si="1"/>
        <v>0</v>
      </c>
      <c r="J25" s="194">
        <f t="shared" si="1"/>
        <v>0</v>
      </c>
      <c r="K25" s="194">
        <f t="shared" si="1"/>
        <v>0</v>
      </c>
      <c r="L25" s="194">
        <f t="shared" si="1"/>
        <v>0</v>
      </c>
      <c r="M25" s="194">
        <f t="shared" si="1"/>
        <v>0</v>
      </c>
      <c r="N25" s="194">
        <f t="shared" si="1"/>
        <v>0</v>
      </c>
      <c r="O25" s="162">
        <f>SUM(C25:N25)</f>
        <v>0</v>
      </c>
      <c r="P25" s="62"/>
      <c r="Q25" s="62"/>
      <c r="R25" s="62"/>
      <c r="S25" s="62"/>
      <c r="T25" s="62"/>
      <c r="U25" s="62"/>
      <c r="V25" s="62"/>
      <c r="W25" s="62"/>
      <c r="X25" s="62"/>
      <c r="Y25" s="62"/>
      <c r="Z25" s="62"/>
      <c r="AA25" s="62"/>
      <c r="AB25" s="62"/>
      <c r="AC25" s="71"/>
      <c r="AD25" s="72"/>
      <c r="AE25" s="72"/>
      <c r="AF25" s="73"/>
      <c r="AG25" s="73"/>
      <c r="AH25" s="73"/>
      <c r="AI25" s="73"/>
      <c r="AJ25" s="72"/>
      <c r="AK25" s="72"/>
      <c r="AL25" s="74"/>
      <c r="AM25" s="74"/>
    </row>
    <row r="26" spans="1:39" x14ac:dyDescent="0.3">
      <c r="A26" s="54"/>
      <c r="B26" s="5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36"/>
      <c r="AD26" s="3"/>
      <c r="AE26" s="3"/>
      <c r="AF26" s="13"/>
      <c r="AG26" s="13"/>
      <c r="AH26" s="13"/>
      <c r="AI26" s="13"/>
      <c r="AJ26" s="3"/>
      <c r="AK26" s="3"/>
      <c r="AL26" s="34"/>
      <c r="AM26" s="34"/>
    </row>
    <row r="27" spans="1:39" x14ac:dyDescent="0.3">
      <c r="A27" s="301" t="s">
        <v>698</v>
      </c>
      <c r="B27" s="301"/>
      <c r="C27" s="301"/>
    </row>
    <row r="28" spans="1:39" ht="16.2" x14ac:dyDescent="0.35">
      <c r="A28" s="4" t="s">
        <v>4</v>
      </c>
      <c r="B28" s="411" t="s">
        <v>625</v>
      </c>
      <c r="C28" s="411"/>
      <c r="D28" s="411"/>
      <c r="E28" s="411"/>
    </row>
    <row r="29" spans="1:39" x14ac:dyDescent="0.3">
      <c r="A29" s="6" t="s">
        <v>301</v>
      </c>
      <c r="B29" s="35">
        <v>1.4000000000000001E-4</v>
      </c>
    </row>
    <row r="30" spans="1:39" x14ac:dyDescent="0.3">
      <c r="A30" s="6" t="s">
        <v>302</v>
      </c>
      <c r="B30" s="35">
        <v>1.4000000000000001E-4</v>
      </c>
    </row>
    <row r="31" spans="1:39" x14ac:dyDescent="0.3">
      <c r="A31" s="6" t="s">
        <v>575</v>
      </c>
      <c r="B31" s="35">
        <v>1.4000000000000001E-4</v>
      </c>
    </row>
    <row r="32" spans="1:39" x14ac:dyDescent="0.3">
      <c r="A32" s="6" t="s">
        <v>576</v>
      </c>
      <c r="B32" s="35">
        <v>1.4000000000000001E-4</v>
      </c>
    </row>
    <row r="33" spans="1:6" x14ac:dyDescent="0.3">
      <c r="A33" s="6" t="s">
        <v>303</v>
      </c>
      <c r="B33" s="35">
        <v>5.4000000000000001E-4</v>
      </c>
    </row>
    <row r="34" spans="1:6" x14ac:dyDescent="0.3">
      <c r="A34" s="4" t="s">
        <v>404</v>
      </c>
      <c r="B34" s="39">
        <f>AVERAGE(B29:B33)</f>
        <v>2.2000000000000001E-4</v>
      </c>
      <c r="C34" s="108"/>
      <c r="D34" s="108"/>
      <c r="E34" s="108"/>
      <c r="F34" s="187"/>
    </row>
  </sheetData>
  <mergeCells count="18">
    <mergeCell ref="B28:E28"/>
    <mergeCell ref="A16:B16"/>
    <mergeCell ref="A19:B20"/>
    <mergeCell ref="A21:B21"/>
    <mergeCell ref="A22:B22"/>
    <mergeCell ref="A27:C27"/>
    <mergeCell ref="A24:C24"/>
    <mergeCell ref="A25:B25"/>
    <mergeCell ref="D8:L8"/>
    <mergeCell ref="A13:C13"/>
    <mergeCell ref="A18:C18"/>
    <mergeCell ref="D18:E18"/>
    <mergeCell ref="F18:N18"/>
    <mergeCell ref="E14:K14"/>
    <mergeCell ref="A14:B14"/>
    <mergeCell ref="A10:B10"/>
    <mergeCell ref="A11:B11"/>
    <mergeCell ref="A8:C8"/>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31938-2A34-4ABA-86FB-2AB7F913EB9C}">
  <dimension ref="A1:P50"/>
  <sheetViews>
    <sheetView tabSelected="1" zoomScale="72" zoomScaleNormal="72" workbookViewId="0">
      <selection activeCell="T36" sqref="T36"/>
    </sheetView>
  </sheetViews>
  <sheetFormatPr defaultColWidth="11.5546875" defaultRowHeight="14.4" x14ac:dyDescent="0.3"/>
  <cols>
    <col min="1" max="1" width="23.6640625" customWidth="1"/>
    <col min="2" max="2" width="15.6640625" customWidth="1"/>
    <col min="3" max="3" width="23.77734375" customWidth="1"/>
  </cols>
  <sheetData>
    <row r="1" spans="1:16" x14ac:dyDescent="0.3">
      <c r="A1" s="4" t="s">
        <v>67</v>
      </c>
      <c r="B1" s="7" t="s">
        <v>660</v>
      </c>
      <c r="C1" s="7"/>
      <c r="D1" s="7"/>
      <c r="E1" s="3"/>
      <c r="F1" s="29"/>
      <c r="G1" s="3"/>
      <c r="H1" s="3"/>
      <c r="I1" s="3"/>
      <c r="J1" s="3"/>
      <c r="K1" s="3"/>
      <c r="L1" s="3"/>
      <c r="M1" s="3"/>
      <c r="N1" s="3"/>
      <c r="O1" s="3"/>
      <c r="P1" s="3"/>
    </row>
    <row r="2" spans="1:16" x14ac:dyDescent="0.3">
      <c r="A2" s="4"/>
      <c r="B2" s="203" t="s">
        <v>6</v>
      </c>
      <c r="C2" s="203"/>
      <c r="D2" s="3"/>
      <c r="E2" s="3"/>
      <c r="F2" s="29"/>
      <c r="G2" s="3"/>
      <c r="H2" s="3"/>
      <c r="I2" s="3"/>
      <c r="J2" s="3"/>
      <c r="K2" s="3"/>
      <c r="L2" s="3"/>
      <c r="M2" s="3"/>
      <c r="N2" s="3"/>
      <c r="O2" s="3"/>
      <c r="P2" s="3"/>
    </row>
    <row r="3" spans="1:16" x14ac:dyDescent="0.3">
      <c r="A3" s="4"/>
      <c r="B3" s="3"/>
      <c r="C3" s="3"/>
      <c r="D3" s="3"/>
      <c r="E3" s="3"/>
      <c r="F3" s="29"/>
      <c r="G3" s="3"/>
      <c r="H3" s="3"/>
      <c r="I3" s="3"/>
      <c r="J3" s="32"/>
      <c r="K3" s="3"/>
      <c r="L3" s="3"/>
      <c r="M3" s="3"/>
      <c r="N3" s="100"/>
      <c r="O3" s="99"/>
      <c r="P3" s="3"/>
    </row>
    <row r="4" spans="1:16" x14ac:dyDescent="0.3">
      <c r="A4" s="52" t="s">
        <v>388</v>
      </c>
      <c r="B4" s="70">
        <v>1</v>
      </c>
      <c r="C4" s="33"/>
      <c r="D4" s="33"/>
      <c r="E4" s="33"/>
      <c r="F4" s="29"/>
      <c r="G4" s="3"/>
      <c r="H4" s="3"/>
      <c r="I4" s="3"/>
      <c r="J4" s="117"/>
      <c r="K4" s="14"/>
      <c r="L4" s="3"/>
      <c r="M4" s="3"/>
      <c r="N4" s="99"/>
      <c r="O4" s="123"/>
      <c r="P4" s="3"/>
    </row>
    <row r="5" spans="1:16" x14ac:dyDescent="0.3">
      <c r="A5" s="52" t="s">
        <v>711</v>
      </c>
      <c r="B5" s="70">
        <v>1</v>
      </c>
      <c r="C5" s="33"/>
      <c r="D5" s="33"/>
      <c r="E5" s="33"/>
      <c r="F5" s="29"/>
      <c r="G5" s="3"/>
      <c r="H5" s="3"/>
      <c r="I5" s="3"/>
      <c r="J5" s="117"/>
      <c r="K5" s="14"/>
      <c r="L5" s="3"/>
      <c r="M5" s="3"/>
      <c r="N5" s="99"/>
      <c r="O5" s="123"/>
      <c r="P5" s="3"/>
    </row>
    <row r="6" spans="1:16" ht="16.8" x14ac:dyDescent="0.3">
      <c r="A6" s="52" t="s">
        <v>615</v>
      </c>
      <c r="B6" s="85">
        <v>0.25</v>
      </c>
      <c r="C6" s="3" t="s">
        <v>448</v>
      </c>
      <c r="D6" s="33"/>
      <c r="E6" s="3"/>
      <c r="F6" s="29"/>
      <c r="G6" s="3"/>
      <c r="H6" s="3"/>
      <c r="I6" s="3"/>
      <c r="J6" s="3"/>
      <c r="K6" s="3"/>
      <c r="L6" s="3"/>
      <c r="M6" s="3"/>
      <c r="N6" s="3"/>
      <c r="O6" s="3"/>
      <c r="P6" s="3"/>
    </row>
    <row r="7" spans="1:16" x14ac:dyDescent="0.3">
      <c r="A7" s="4"/>
      <c r="B7" s="4"/>
      <c r="C7" s="4"/>
      <c r="D7" s="4"/>
      <c r="E7" s="4"/>
      <c r="F7" s="4"/>
      <c r="G7" s="4"/>
      <c r="H7" s="4"/>
      <c r="I7" s="4"/>
      <c r="J7" s="117"/>
      <c r="K7" s="14"/>
      <c r="L7" s="37"/>
      <c r="M7" s="3"/>
      <c r="N7" s="3"/>
      <c r="O7" s="124"/>
      <c r="P7" s="3"/>
    </row>
    <row r="8" spans="1:16" x14ac:dyDescent="0.3">
      <c r="A8" s="320" t="s">
        <v>675</v>
      </c>
      <c r="B8" s="320"/>
      <c r="C8" s="320"/>
      <c r="D8" s="3"/>
      <c r="E8" s="437" t="s">
        <v>574</v>
      </c>
      <c r="F8" s="438"/>
      <c r="G8" s="438"/>
      <c r="H8" s="438"/>
      <c r="I8" s="439"/>
      <c r="J8" s="117"/>
      <c r="K8" s="3"/>
      <c r="L8" s="3"/>
      <c r="M8" s="3"/>
      <c r="N8" s="3"/>
      <c r="O8" s="124"/>
      <c r="P8" s="3"/>
    </row>
    <row r="9" spans="1:16" ht="16.8" x14ac:dyDescent="0.3">
      <c r="A9" s="361" t="s">
        <v>677</v>
      </c>
      <c r="B9" s="362"/>
      <c r="C9" s="12">
        <v>6</v>
      </c>
      <c r="D9" s="3"/>
      <c r="E9" s="285" t="s">
        <v>700</v>
      </c>
      <c r="F9" s="286"/>
      <c r="G9" s="286"/>
      <c r="H9" s="286"/>
      <c r="I9" s="440"/>
      <c r="J9" s="117"/>
      <c r="K9" s="14"/>
      <c r="L9" s="3"/>
      <c r="M9" s="3"/>
      <c r="N9" s="3"/>
      <c r="O9" s="124"/>
      <c r="P9" s="3"/>
    </row>
    <row r="10" spans="1:16" ht="16.8" x14ac:dyDescent="0.3">
      <c r="A10" s="3"/>
      <c r="B10" s="3"/>
      <c r="C10" s="14"/>
      <c r="D10" s="3"/>
      <c r="E10" s="441" t="s">
        <v>701</v>
      </c>
      <c r="F10" s="442"/>
      <c r="G10" s="442"/>
      <c r="H10" s="442"/>
      <c r="I10" s="443"/>
      <c r="J10" s="117"/>
      <c r="K10" s="14"/>
      <c r="L10" s="3"/>
      <c r="M10" s="3"/>
      <c r="N10" s="3"/>
      <c r="O10" s="124"/>
      <c r="P10" s="3"/>
    </row>
    <row r="11" spans="1:16" x14ac:dyDescent="0.3">
      <c r="A11" s="4"/>
      <c r="B11" s="4"/>
      <c r="C11" s="37"/>
      <c r="D11" s="4"/>
      <c r="E11" s="3"/>
      <c r="F11" s="3"/>
      <c r="G11" s="3"/>
      <c r="H11" s="3"/>
      <c r="I11" s="3"/>
      <c r="J11" s="3"/>
      <c r="K11" s="3"/>
      <c r="L11" s="3"/>
      <c r="M11" s="3"/>
      <c r="N11" s="3"/>
      <c r="O11" s="3"/>
      <c r="P11" s="3"/>
    </row>
    <row r="12" spans="1:16" x14ac:dyDescent="0.3">
      <c r="A12" s="279" t="s">
        <v>676</v>
      </c>
      <c r="B12" s="279"/>
      <c r="C12" s="279"/>
      <c r="D12" s="345" t="s">
        <v>688</v>
      </c>
      <c r="E12" s="345"/>
      <c r="F12" s="345"/>
      <c r="G12" s="345"/>
      <c r="H12" s="345"/>
      <c r="I12" s="345"/>
      <c r="J12" s="345"/>
      <c r="K12" s="429" t="s">
        <v>593</v>
      </c>
      <c r="L12" s="429"/>
      <c r="M12" s="429"/>
      <c r="N12" s="429"/>
      <c r="O12" s="429"/>
      <c r="P12" s="3"/>
    </row>
    <row r="13" spans="1:16" x14ac:dyDescent="0.3">
      <c r="A13" s="430"/>
      <c r="B13" s="431"/>
      <c r="C13" s="432"/>
      <c r="D13" s="48" t="s">
        <v>611</v>
      </c>
      <c r="E13" s="48" t="s">
        <v>8</v>
      </c>
      <c r="F13" s="110" t="s">
        <v>9</v>
      </c>
      <c r="G13" s="48" t="s">
        <v>10</v>
      </c>
      <c r="H13" s="48" t="s">
        <v>11</v>
      </c>
      <c r="I13" s="48" t="s">
        <v>12</v>
      </c>
      <c r="J13" s="137" t="s">
        <v>13</v>
      </c>
      <c r="K13" s="148" t="s">
        <v>14</v>
      </c>
      <c r="L13" s="148" t="s">
        <v>15</v>
      </c>
      <c r="M13" s="148" t="s">
        <v>16</v>
      </c>
      <c r="N13" s="148" t="s">
        <v>17</v>
      </c>
      <c r="O13" s="148" t="s">
        <v>18</v>
      </c>
      <c r="P13" s="3"/>
    </row>
    <row r="14" spans="1:16" x14ac:dyDescent="0.3">
      <c r="A14" s="433"/>
      <c r="B14" s="434"/>
      <c r="C14" s="435"/>
      <c r="D14" s="12" t="s">
        <v>20</v>
      </c>
      <c r="E14" s="12" t="s">
        <v>21</v>
      </c>
      <c r="F14" s="12" t="s">
        <v>731</v>
      </c>
      <c r="G14" s="12" t="s">
        <v>732</v>
      </c>
      <c r="H14" s="12" t="s">
        <v>24</v>
      </c>
      <c r="I14" s="12" t="s">
        <v>25</v>
      </c>
      <c r="J14" s="12" t="s">
        <v>26</v>
      </c>
      <c r="K14" s="149" t="s">
        <v>27</v>
      </c>
      <c r="L14" s="149" t="s">
        <v>28</v>
      </c>
      <c r="M14" s="149" t="s">
        <v>29</v>
      </c>
      <c r="N14" s="149" t="s">
        <v>30</v>
      </c>
      <c r="O14" s="149" t="s">
        <v>31</v>
      </c>
      <c r="P14" s="37"/>
    </row>
    <row r="15" spans="1:16" x14ac:dyDescent="0.3">
      <c r="A15" s="421" t="s">
        <v>594</v>
      </c>
      <c r="B15" s="421"/>
      <c r="C15" s="421"/>
      <c r="D15" s="122"/>
      <c r="E15" s="122"/>
      <c r="F15" s="122"/>
      <c r="G15" s="122"/>
      <c r="H15" s="122"/>
      <c r="I15" s="122"/>
      <c r="J15" s="122"/>
      <c r="K15" s="149" t="s">
        <v>595</v>
      </c>
      <c r="L15" s="149" t="s">
        <v>595</v>
      </c>
      <c r="M15" s="149" t="s">
        <v>595</v>
      </c>
      <c r="N15" s="149" t="s">
        <v>595</v>
      </c>
      <c r="O15" s="149" t="s">
        <v>595</v>
      </c>
      <c r="P15" s="37"/>
    </row>
    <row r="16" spans="1:16" x14ac:dyDescent="0.3">
      <c r="A16" s="421" t="s">
        <v>641</v>
      </c>
      <c r="B16" s="421"/>
      <c r="C16" s="421"/>
      <c r="D16" s="85">
        <f>SUM(D15:J15)</f>
        <v>0</v>
      </c>
      <c r="E16" s="85"/>
      <c r="F16" s="85"/>
      <c r="G16" s="85"/>
      <c r="H16" s="85"/>
      <c r="I16" s="85"/>
      <c r="J16" s="85"/>
      <c r="K16" s="106"/>
      <c r="L16" s="106"/>
      <c r="M16" s="106"/>
      <c r="N16" s="106"/>
      <c r="O16" s="106"/>
      <c r="P16" s="37"/>
    </row>
    <row r="17" spans="1:16" x14ac:dyDescent="0.3">
      <c r="A17" s="421" t="s">
        <v>642</v>
      </c>
      <c r="B17" s="421"/>
      <c r="C17" s="421"/>
      <c r="D17" s="85" t="e">
        <f>(D15/$D$16)</f>
        <v>#DIV/0!</v>
      </c>
      <c r="E17" s="85" t="e">
        <f>(E15/$D$16)</f>
        <v>#DIV/0!</v>
      </c>
      <c r="F17" s="85" t="e">
        <f t="shared" ref="F17:J17" si="0">(F15/$D$16)</f>
        <v>#DIV/0!</v>
      </c>
      <c r="G17" s="85" t="e">
        <f t="shared" si="0"/>
        <v>#DIV/0!</v>
      </c>
      <c r="H17" s="85" t="e">
        <f t="shared" si="0"/>
        <v>#DIV/0!</v>
      </c>
      <c r="I17" s="85" t="e">
        <f t="shared" si="0"/>
        <v>#DIV/0!</v>
      </c>
      <c r="J17" s="200" t="e">
        <f t="shared" si="0"/>
        <v>#DIV/0!</v>
      </c>
      <c r="K17" s="192">
        <v>0</v>
      </c>
      <c r="L17" s="192">
        <v>0</v>
      </c>
      <c r="M17" s="192">
        <v>0</v>
      </c>
      <c r="N17" s="192">
        <v>0</v>
      </c>
      <c r="O17" s="192">
        <v>0</v>
      </c>
      <c r="P17" s="37"/>
    </row>
    <row r="18" spans="1:16" x14ac:dyDescent="0.3">
      <c r="A18" s="421" t="s">
        <v>643</v>
      </c>
      <c r="B18" s="421"/>
      <c r="C18" s="421"/>
      <c r="D18" s="184"/>
      <c r="E18" s="184"/>
      <c r="F18" s="184"/>
      <c r="G18" s="184"/>
      <c r="H18" s="184"/>
      <c r="I18" s="184"/>
      <c r="J18" s="184"/>
      <c r="K18" s="192">
        <v>0</v>
      </c>
      <c r="L18" s="192">
        <v>0</v>
      </c>
      <c r="M18" s="192">
        <v>0</v>
      </c>
      <c r="N18" s="192">
        <v>0</v>
      </c>
      <c r="O18" s="192">
        <v>0</v>
      </c>
      <c r="P18" s="37"/>
    </row>
    <row r="19" spans="1:16" x14ac:dyDescent="0.3">
      <c r="A19" s="210" t="s">
        <v>845</v>
      </c>
      <c r="B19" s="210"/>
      <c r="C19" s="210"/>
      <c r="D19" s="270"/>
      <c r="E19" s="195"/>
      <c r="F19" s="195"/>
      <c r="G19" s="195"/>
      <c r="H19" s="195"/>
      <c r="I19" s="195"/>
      <c r="J19" s="195"/>
      <c r="K19" s="224"/>
      <c r="L19" s="224"/>
      <c r="M19" s="224"/>
      <c r="N19" s="224"/>
      <c r="O19" s="224"/>
      <c r="P19" s="37"/>
    </row>
    <row r="20" spans="1:16" x14ac:dyDescent="0.3">
      <c r="A20" s="412" t="s">
        <v>846</v>
      </c>
      <c r="B20" s="436"/>
      <c r="C20" s="413"/>
      <c r="D20" s="271" t="e">
        <f>$D$19/D18</f>
        <v>#DIV/0!</v>
      </c>
      <c r="E20" s="271" t="e">
        <f t="shared" ref="E20:J20" si="1">$D$19/E18</f>
        <v>#DIV/0!</v>
      </c>
      <c r="F20" s="271" t="e">
        <f t="shared" si="1"/>
        <v>#DIV/0!</v>
      </c>
      <c r="G20" s="271" t="e">
        <f t="shared" si="1"/>
        <v>#DIV/0!</v>
      </c>
      <c r="H20" s="271" t="e">
        <f t="shared" si="1"/>
        <v>#DIV/0!</v>
      </c>
      <c r="I20" s="271" t="e">
        <f t="shared" si="1"/>
        <v>#DIV/0!</v>
      </c>
      <c r="J20" s="271" t="e">
        <f t="shared" si="1"/>
        <v>#DIV/0!</v>
      </c>
      <c r="K20" s="224"/>
      <c r="L20" s="224"/>
      <c r="M20" s="224"/>
      <c r="N20" s="224"/>
      <c r="O20" s="224"/>
      <c r="P20" s="37"/>
    </row>
    <row r="21" spans="1:16" x14ac:dyDescent="0.3">
      <c r="A21" s="32"/>
      <c r="B21" s="32"/>
      <c r="C21" s="223"/>
      <c r="D21" s="195"/>
      <c r="E21" s="195"/>
      <c r="F21" s="195"/>
      <c r="G21" s="195"/>
      <c r="H21" s="195"/>
      <c r="I21" s="195"/>
      <c r="J21" s="195"/>
      <c r="K21" s="224"/>
      <c r="L21" s="224"/>
      <c r="M21" s="224"/>
      <c r="N21" s="224"/>
      <c r="O21" s="224"/>
      <c r="P21" s="37"/>
    </row>
    <row r="22" spans="1:16" x14ac:dyDescent="0.3">
      <c r="A22" s="421" t="s">
        <v>699</v>
      </c>
      <c r="B22" s="421"/>
      <c r="C22" s="421"/>
      <c r="D22" s="195"/>
      <c r="E22" s="195"/>
      <c r="F22" s="195"/>
      <c r="G22" s="195"/>
      <c r="H22" s="195"/>
      <c r="I22" s="195"/>
      <c r="J22" s="196"/>
      <c r="K22" s="224"/>
      <c r="L22" s="224"/>
      <c r="M22" s="224"/>
      <c r="N22" s="224"/>
      <c r="O22" s="224"/>
      <c r="P22" s="37"/>
    </row>
    <row r="23" spans="1:16" x14ac:dyDescent="0.3">
      <c r="A23" s="303" t="s">
        <v>702</v>
      </c>
      <c r="B23" s="303"/>
      <c r="C23" s="427"/>
      <c r="D23" s="146"/>
      <c r="E23" s="146"/>
      <c r="F23" s="146"/>
      <c r="G23" s="146"/>
      <c r="H23" s="146"/>
      <c r="I23" s="146"/>
      <c r="J23" s="146"/>
      <c r="K23" s="192">
        <v>0</v>
      </c>
      <c r="L23" s="192">
        <v>0</v>
      </c>
      <c r="M23" s="192">
        <v>0</v>
      </c>
      <c r="N23" s="192">
        <v>0</v>
      </c>
      <c r="O23" s="192">
        <v>0</v>
      </c>
      <c r="P23" s="3"/>
    </row>
    <row r="24" spans="1:16" x14ac:dyDescent="0.3">
      <c r="A24" s="303" t="s">
        <v>703</v>
      </c>
      <c r="B24" s="303"/>
      <c r="C24" s="427"/>
      <c r="D24" s="146"/>
      <c r="E24" s="146"/>
      <c r="F24" s="146"/>
      <c r="G24" s="146"/>
      <c r="H24" s="146"/>
      <c r="I24" s="146"/>
      <c r="J24" s="146"/>
      <c r="K24" s="192">
        <v>0</v>
      </c>
      <c r="L24" s="192">
        <v>0</v>
      </c>
      <c r="M24" s="192">
        <v>0</v>
      </c>
      <c r="N24" s="192">
        <v>0</v>
      </c>
      <c r="O24" s="192">
        <v>0</v>
      </c>
      <c r="P24" s="37"/>
    </row>
    <row r="25" spans="1:16" x14ac:dyDescent="0.3">
      <c r="A25" s="303" t="s">
        <v>704</v>
      </c>
      <c r="B25" s="303"/>
      <c r="C25" s="427"/>
      <c r="D25" s="146"/>
      <c r="E25" s="146"/>
      <c r="F25" s="146"/>
      <c r="G25" s="146"/>
      <c r="H25" s="146"/>
      <c r="I25" s="146"/>
      <c r="J25" s="146"/>
      <c r="K25" s="192">
        <v>0</v>
      </c>
      <c r="L25" s="192">
        <v>0</v>
      </c>
      <c r="M25" s="192">
        <v>0</v>
      </c>
      <c r="N25" s="192">
        <v>0</v>
      </c>
      <c r="O25" s="192">
        <v>0</v>
      </c>
      <c r="P25" s="37"/>
    </row>
    <row r="26" spans="1:16" x14ac:dyDescent="0.3">
      <c r="A26" s="303" t="s">
        <v>705</v>
      </c>
      <c r="B26" s="303"/>
      <c r="C26" s="427"/>
      <c r="D26" s="146"/>
      <c r="E26" s="146"/>
      <c r="F26" s="146"/>
      <c r="G26" s="146"/>
      <c r="H26" s="146"/>
      <c r="I26" s="146"/>
      <c r="J26" s="146"/>
      <c r="K26" s="192">
        <v>0</v>
      </c>
      <c r="L26" s="192">
        <v>0</v>
      </c>
      <c r="M26" s="192">
        <v>0</v>
      </c>
      <c r="N26" s="192">
        <v>0</v>
      </c>
      <c r="O26" s="192">
        <v>0</v>
      </c>
      <c r="P26" s="37"/>
    </row>
    <row r="27" spans="1:16" x14ac:dyDescent="0.3">
      <c r="A27" s="303" t="s">
        <v>706</v>
      </c>
      <c r="B27" s="303"/>
      <c r="C27" s="427"/>
      <c r="D27" s="146"/>
      <c r="E27" s="146"/>
      <c r="F27" s="146"/>
      <c r="G27" s="146"/>
      <c r="H27" s="146"/>
      <c r="I27" s="146"/>
      <c r="J27" s="146"/>
      <c r="K27" s="192">
        <v>0</v>
      </c>
      <c r="L27" s="192">
        <v>0</v>
      </c>
      <c r="M27" s="192">
        <v>0</v>
      </c>
      <c r="N27" s="192">
        <v>0</v>
      </c>
      <c r="O27" s="192">
        <v>0</v>
      </c>
      <c r="P27" s="37"/>
    </row>
    <row r="28" spans="1:16" x14ac:dyDescent="0.3">
      <c r="A28" s="303" t="s">
        <v>707</v>
      </c>
      <c r="B28" s="303"/>
      <c r="C28" s="427"/>
      <c r="D28" s="146"/>
      <c r="E28" s="146"/>
      <c r="F28" s="146"/>
      <c r="G28" s="146"/>
      <c r="H28" s="146"/>
      <c r="I28" s="146"/>
      <c r="J28" s="146"/>
      <c r="K28" s="192">
        <v>0</v>
      </c>
      <c r="L28" s="192">
        <v>0</v>
      </c>
      <c r="M28" s="192">
        <v>0</v>
      </c>
      <c r="N28" s="192">
        <v>0</v>
      </c>
      <c r="O28" s="192">
        <v>0</v>
      </c>
      <c r="P28" s="37"/>
    </row>
    <row r="29" spans="1:16" x14ac:dyDescent="0.3">
      <c r="A29" s="303" t="s">
        <v>708</v>
      </c>
      <c r="B29" s="303"/>
      <c r="C29" s="427"/>
      <c r="D29" s="146"/>
      <c r="E29" s="146"/>
      <c r="F29" s="146"/>
      <c r="G29" s="146"/>
      <c r="H29" s="146"/>
      <c r="I29" s="146"/>
      <c r="J29" s="146"/>
      <c r="K29" s="192">
        <v>0</v>
      </c>
      <c r="L29" s="192">
        <v>0</v>
      </c>
      <c r="M29" s="192">
        <v>0</v>
      </c>
      <c r="N29" s="192">
        <v>0</v>
      </c>
      <c r="O29" s="192">
        <v>0</v>
      </c>
      <c r="P29" s="37"/>
    </row>
    <row r="30" spans="1:16" x14ac:dyDescent="0.3">
      <c r="A30" s="303" t="s">
        <v>709</v>
      </c>
      <c r="B30" s="303"/>
      <c r="C30" s="427"/>
      <c r="D30" s="146"/>
      <c r="E30" s="146"/>
      <c r="F30" s="146"/>
      <c r="G30" s="146"/>
      <c r="H30" s="146"/>
      <c r="I30" s="146"/>
      <c r="J30" s="146"/>
      <c r="K30" s="192">
        <v>0</v>
      </c>
      <c r="L30" s="192">
        <v>0</v>
      </c>
      <c r="M30" s="192">
        <v>0</v>
      </c>
      <c r="N30" s="192">
        <v>0</v>
      </c>
      <c r="O30" s="192">
        <v>0</v>
      </c>
      <c r="P30" s="37"/>
    </row>
    <row r="31" spans="1:16" x14ac:dyDescent="0.3">
      <c r="A31" s="303" t="s">
        <v>710</v>
      </c>
      <c r="B31" s="303"/>
      <c r="C31" s="427"/>
      <c r="D31" s="146"/>
      <c r="E31" s="146"/>
      <c r="F31" s="146"/>
      <c r="G31" s="146"/>
      <c r="H31" s="146"/>
      <c r="I31" s="146"/>
      <c r="J31" s="146"/>
      <c r="K31" s="192">
        <v>0</v>
      </c>
      <c r="L31" s="192">
        <v>0</v>
      </c>
      <c r="M31" s="192">
        <v>0</v>
      </c>
      <c r="N31" s="192">
        <v>0</v>
      </c>
      <c r="O31" s="192">
        <v>0</v>
      </c>
      <c r="P31" s="37"/>
    </row>
    <row r="32" spans="1:16" x14ac:dyDescent="0.3">
      <c r="A32" s="421" t="s">
        <v>644</v>
      </c>
      <c r="B32" s="421"/>
      <c r="C32" s="421"/>
      <c r="D32" s="146"/>
      <c r="E32" s="146"/>
      <c r="F32" s="146"/>
      <c r="G32" s="146"/>
      <c r="H32" s="146"/>
      <c r="I32" s="146"/>
      <c r="J32" s="146"/>
      <c r="K32" s="192">
        <v>0</v>
      </c>
      <c r="L32" s="192">
        <v>0</v>
      </c>
      <c r="M32" s="192">
        <v>0</v>
      </c>
      <c r="N32" s="192">
        <v>0</v>
      </c>
      <c r="O32" s="192">
        <v>0</v>
      </c>
      <c r="P32" s="37"/>
    </row>
    <row r="33" spans="1:16" x14ac:dyDescent="0.3">
      <c r="A33" s="32"/>
      <c r="B33" s="32"/>
      <c r="C33" s="32"/>
      <c r="D33" s="214"/>
      <c r="E33" s="214"/>
      <c r="F33" s="214"/>
      <c r="G33" s="214"/>
      <c r="H33" s="214"/>
      <c r="I33" s="214"/>
      <c r="J33" s="214"/>
      <c r="K33" s="224"/>
      <c r="L33" s="224"/>
      <c r="M33" s="224"/>
      <c r="N33" s="224"/>
      <c r="O33" s="224"/>
      <c r="P33" s="37"/>
    </row>
    <row r="34" spans="1:16" x14ac:dyDescent="0.3">
      <c r="A34" s="428" t="s">
        <v>608</v>
      </c>
      <c r="B34" s="428"/>
      <c r="C34" s="428"/>
      <c r="D34" s="199">
        <f>SUM(D23:D32)</f>
        <v>0</v>
      </c>
      <c r="E34" s="199">
        <f t="shared" ref="E34:J34" si="2">SUM(E23:E32)</f>
        <v>0</v>
      </c>
      <c r="F34" s="199">
        <f t="shared" si="2"/>
        <v>0</v>
      </c>
      <c r="G34" s="199">
        <f t="shared" si="2"/>
        <v>0</v>
      </c>
      <c r="H34" s="199">
        <f t="shared" si="2"/>
        <v>0</v>
      </c>
      <c r="I34" s="199">
        <f t="shared" si="2"/>
        <v>0</v>
      </c>
      <c r="J34" s="199">
        <f t="shared" si="2"/>
        <v>0</v>
      </c>
      <c r="K34" s="273">
        <v>0</v>
      </c>
      <c r="L34" s="192">
        <v>0</v>
      </c>
      <c r="M34" s="192">
        <v>0</v>
      </c>
      <c r="N34" s="192">
        <v>0</v>
      </c>
      <c r="O34" s="192">
        <v>0</v>
      </c>
      <c r="P34" s="37"/>
    </row>
    <row r="35" spans="1:16" x14ac:dyDescent="0.3">
      <c r="A35" s="32" t="s">
        <v>847</v>
      </c>
      <c r="B35" s="32"/>
      <c r="C35" s="32"/>
      <c r="D35" s="199" t="e">
        <f>D34/D18*100</f>
        <v>#DIV/0!</v>
      </c>
      <c r="E35" s="199" t="e">
        <f t="shared" ref="E35:J35" si="3">E34/E18*100</f>
        <v>#DIV/0!</v>
      </c>
      <c r="F35" s="199" t="e">
        <f t="shared" si="3"/>
        <v>#DIV/0!</v>
      </c>
      <c r="G35" s="199" t="e">
        <f t="shared" si="3"/>
        <v>#DIV/0!</v>
      </c>
      <c r="H35" s="199" t="e">
        <f t="shared" si="3"/>
        <v>#DIV/0!</v>
      </c>
      <c r="I35" s="199" t="e">
        <f t="shared" si="3"/>
        <v>#DIV/0!</v>
      </c>
      <c r="J35" s="199" t="e">
        <f t="shared" si="3"/>
        <v>#DIV/0!</v>
      </c>
      <c r="K35" s="224"/>
      <c r="L35" s="224"/>
      <c r="M35" s="224"/>
      <c r="N35" s="224"/>
      <c r="O35" s="224"/>
      <c r="P35" s="37"/>
    </row>
    <row r="36" spans="1:16" x14ac:dyDescent="0.3">
      <c r="A36" s="4" t="s">
        <v>848</v>
      </c>
      <c r="B36" s="4"/>
      <c r="C36" s="4"/>
      <c r="D36" s="272" t="e">
        <f>D34*D20</f>
        <v>#DIV/0!</v>
      </c>
      <c r="E36" s="272" t="e">
        <f t="shared" ref="E36:J36" si="4">E34*E20</f>
        <v>#DIV/0!</v>
      </c>
      <c r="F36" s="272" t="e">
        <f t="shared" si="4"/>
        <v>#DIV/0!</v>
      </c>
      <c r="G36" s="272" t="e">
        <f t="shared" si="4"/>
        <v>#DIV/0!</v>
      </c>
      <c r="H36" s="272" t="e">
        <f t="shared" si="4"/>
        <v>#DIV/0!</v>
      </c>
      <c r="I36" s="272" t="e">
        <f t="shared" si="4"/>
        <v>#DIV/0!</v>
      </c>
      <c r="J36" s="272" t="e">
        <f t="shared" si="4"/>
        <v>#DIV/0!</v>
      </c>
      <c r="K36" s="185"/>
      <c r="L36" s="185"/>
      <c r="M36" s="185"/>
      <c r="N36" s="185"/>
      <c r="O36" s="185"/>
      <c r="P36" s="86"/>
    </row>
    <row r="37" spans="1:16" x14ac:dyDescent="0.3">
      <c r="A37" s="4"/>
      <c r="B37" s="4"/>
      <c r="C37" s="4"/>
      <c r="D37" s="108"/>
      <c r="E37" s="108"/>
      <c r="F37" s="108"/>
      <c r="G37" s="108"/>
      <c r="H37" s="108"/>
      <c r="I37" s="108"/>
      <c r="J37" s="108"/>
      <c r="K37" s="185"/>
      <c r="L37" s="185"/>
      <c r="M37" s="185"/>
      <c r="N37" s="185"/>
      <c r="O37" s="185"/>
      <c r="P37" s="86"/>
    </row>
    <row r="38" spans="1:16" x14ac:dyDescent="0.3">
      <c r="A38" s="425" t="s">
        <v>596</v>
      </c>
      <c r="B38" s="425"/>
      <c r="C38" s="426"/>
      <c r="D38" s="212" t="e">
        <f>SUMPRODUCT(D35:J35,D17:J17)</f>
        <v>#DIV/0!</v>
      </c>
      <c r="E38" s="193"/>
      <c r="F38" s="3"/>
      <c r="G38" s="29"/>
      <c r="H38" s="3"/>
      <c r="I38" s="3"/>
      <c r="J38" s="3"/>
      <c r="K38" s="117"/>
      <c r="L38" s="14"/>
      <c r="M38" s="3"/>
      <c r="N38" s="3"/>
      <c r="O38" s="3"/>
      <c r="P38" s="45"/>
    </row>
    <row r="39" spans="1:16" ht="17.399999999999999" x14ac:dyDescent="0.35">
      <c r="A39" s="425" t="s">
        <v>683</v>
      </c>
      <c r="B39" s="425"/>
      <c r="C39" s="426"/>
      <c r="D39" s="212" t="e">
        <f>D38*C9</f>
        <v>#DIV/0!</v>
      </c>
      <c r="E39" s="152"/>
      <c r="F39" s="3"/>
      <c r="G39" s="29"/>
      <c r="H39" s="3"/>
      <c r="I39" s="3"/>
      <c r="J39" s="3"/>
      <c r="K39" s="117"/>
      <c r="L39" s="14"/>
      <c r="M39" s="3"/>
      <c r="N39" s="3"/>
      <c r="O39" s="3"/>
      <c r="P39" s="45"/>
    </row>
    <row r="40" spans="1:16" x14ac:dyDescent="0.3">
      <c r="A40" s="3"/>
      <c r="B40" s="3"/>
      <c r="C40" s="3"/>
      <c r="D40" s="124"/>
      <c r="E40" s="3"/>
      <c r="F40" s="3"/>
      <c r="G40" s="29"/>
      <c r="H40" s="3"/>
      <c r="I40" s="3"/>
      <c r="J40" s="3"/>
      <c r="K40" s="117"/>
      <c r="L40" s="14"/>
      <c r="M40" s="3"/>
      <c r="N40" s="3"/>
      <c r="O40" s="3"/>
      <c r="P40" s="124"/>
    </row>
    <row r="41" spans="1:16" ht="16.8" x14ac:dyDescent="0.3">
      <c r="A41" s="279" t="s">
        <v>678</v>
      </c>
      <c r="B41" s="279"/>
      <c r="C41" s="279"/>
      <c r="D41" s="4"/>
      <c r="E41" s="4"/>
      <c r="F41" s="51"/>
      <c r="G41" s="51"/>
      <c r="H41" s="51"/>
      <c r="I41" s="51"/>
      <c r="J41" s="51"/>
      <c r="K41" s="3"/>
      <c r="L41" s="3"/>
      <c r="M41" s="3"/>
      <c r="N41" s="3"/>
      <c r="O41" s="3"/>
      <c r="P41" s="14"/>
    </row>
    <row r="42" spans="1:16" x14ac:dyDescent="0.3">
      <c r="A42" s="307" t="s">
        <v>667</v>
      </c>
      <c r="B42" s="307"/>
      <c r="C42" s="307"/>
      <c r="D42" s="194" t="e">
        <f t="shared" ref="D42:O42" si="5">IF($B$4="","",(($D$39/1000)*D17))</f>
        <v>#DIV/0!</v>
      </c>
      <c r="E42" s="194" t="e">
        <f t="shared" si="5"/>
        <v>#DIV/0!</v>
      </c>
      <c r="F42" s="194" t="e">
        <f t="shared" si="5"/>
        <v>#DIV/0!</v>
      </c>
      <c r="G42" s="194" t="e">
        <f t="shared" si="5"/>
        <v>#DIV/0!</v>
      </c>
      <c r="H42" s="194" t="e">
        <f t="shared" si="5"/>
        <v>#DIV/0!</v>
      </c>
      <c r="I42" s="194" t="e">
        <f t="shared" si="5"/>
        <v>#DIV/0!</v>
      </c>
      <c r="J42" s="194" t="e">
        <f t="shared" si="5"/>
        <v>#DIV/0!</v>
      </c>
      <c r="K42" s="194" t="e">
        <f t="shared" si="5"/>
        <v>#DIV/0!</v>
      </c>
      <c r="L42" s="194" t="e">
        <f t="shared" si="5"/>
        <v>#DIV/0!</v>
      </c>
      <c r="M42" s="194" t="e">
        <f t="shared" si="5"/>
        <v>#DIV/0!</v>
      </c>
      <c r="N42" s="194" t="e">
        <f t="shared" si="5"/>
        <v>#DIV/0!</v>
      </c>
      <c r="O42" s="194" t="e">
        <f t="shared" si="5"/>
        <v>#DIV/0!</v>
      </c>
      <c r="P42" s="172" t="e">
        <f>SUM(D42:J42)</f>
        <v>#DIV/0!</v>
      </c>
    </row>
    <row r="50" spans="5:5" x14ac:dyDescent="0.3">
      <c r="E50" s="255"/>
    </row>
  </sheetData>
  <mergeCells count="30">
    <mergeCell ref="A8:C8"/>
    <mergeCell ref="E8:I8"/>
    <mergeCell ref="A9:B9"/>
    <mergeCell ref="E9:I9"/>
    <mergeCell ref="E10:I10"/>
    <mergeCell ref="A27:C27"/>
    <mergeCell ref="K12:O12"/>
    <mergeCell ref="A13:C14"/>
    <mergeCell ref="A15:C15"/>
    <mergeCell ref="A16:C16"/>
    <mergeCell ref="A17:C17"/>
    <mergeCell ref="A18:C18"/>
    <mergeCell ref="A12:C12"/>
    <mergeCell ref="D12:J12"/>
    <mergeCell ref="A22:C22"/>
    <mergeCell ref="A23:C23"/>
    <mergeCell ref="A24:C24"/>
    <mergeCell ref="A25:C25"/>
    <mergeCell ref="A26:C26"/>
    <mergeCell ref="A20:C20"/>
    <mergeCell ref="A38:C38"/>
    <mergeCell ref="A39:C39"/>
    <mergeCell ref="A41:C41"/>
    <mergeCell ref="A42:C42"/>
    <mergeCell ref="A28:C28"/>
    <mergeCell ref="A29:C29"/>
    <mergeCell ref="A30:C30"/>
    <mergeCell ref="A31:C31"/>
    <mergeCell ref="A32:C32"/>
    <mergeCell ref="A34:C34"/>
  </mergeCell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M43"/>
  <sheetViews>
    <sheetView topLeftCell="A13" zoomScale="85" zoomScaleNormal="85" workbookViewId="0">
      <selection activeCell="C36" sqref="C36:N36"/>
    </sheetView>
  </sheetViews>
  <sheetFormatPr defaultRowHeight="13.8" x14ac:dyDescent="0.25"/>
  <cols>
    <col min="1" max="1" width="24.21875" style="3" customWidth="1"/>
    <col min="2" max="15" width="14.88671875" style="3" customWidth="1"/>
    <col min="16" max="18" width="8.88671875" style="3"/>
    <col min="19" max="19" width="8.88671875" style="13"/>
    <col min="20" max="16384" width="8.88671875" style="3"/>
  </cols>
  <sheetData>
    <row r="1" spans="1:39" x14ac:dyDescent="0.25">
      <c r="A1" s="4" t="s">
        <v>684</v>
      </c>
      <c r="B1" s="7" t="s">
        <v>660</v>
      </c>
      <c r="C1" s="7"/>
      <c r="D1" s="7"/>
    </row>
    <row r="2" spans="1:39" x14ac:dyDescent="0.25">
      <c r="A2" s="4"/>
      <c r="B2" s="203" t="s">
        <v>6</v>
      </c>
      <c r="C2" s="203"/>
    </row>
    <row r="3" spans="1:39" x14ac:dyDescent="0.25">
      <c r="A3" s="4"/>
      <c r="D3" s="33"/>
      <c r="E3" s="33"/>
      <c r="F3" s="29"/>
    </row>
    <row r="4" spans="1:39" x14ac:dyDescent="0.25">
      <c r="A4" s="52" t="s">
        <v>388</v>
      </c>
      <c r="B4" s="70"/>
      <c r="C4" s="33"/>
      <c r="D4" s="33"/>
      <c r="E4" s="33"/>
      <c r="F4" s="29"/>
    </row>
    <row r="5" spans="1:39" x14ac:dyDescent="0.25">
      <c r="A5" s="52" t="s">
        <v>657</v>
      </c>
      <c r="B5" s="70"/>
      <c r="C5" s="33"/>
      <c r="D5" s="33"/>
      <c r="E5" s="33"/>
      <c r="F5" s="29"/>
    </row>
    <row r="6" spans="1:39" ht="16.2" x14ac:dyDescent="0.25">
      <c r="A6" s="52" t="s">
        <v>615</v>
      </c>
      <c r="B6" s="85">
        <v>0.25</v>
      </c>
      <c r="C6" s="3" t="s">
        <v>448</v>
      </c>
      <c r="D6" s="33"/>
      <c r="E6" s="33"/>
      <c r="F6" s="4"/>
      <c r="G6" s="4"/>
      <c r="H6" s="4"/>
      <c r="I6" s="4"/>
    </row>
    <row r="7" spans="1:39" x14ac:dyDescent="0.25">
      <c r="A7" s="301"/>
      <c r="B7" s="301"/>
      <c r="C7" s="301"/>
      <c r="D7" s="301"/>
      <c r="E7" s="4"/>
      <c r="J7" s="4"/>
      <c r="K7" s="4"/>
      <c r="L7" s="37"/>
      <c r="M7" s="37"/>
      <c r="N7" s="37"/>
      <c r="O7" s="37"/>
      <c r="P7" s="37"/>
      <c r="Q7" s="37"/>
      <c r="R7" s="37"/>
      <c r="S7" s="86"/>
      <c r="T7" s="37"/>
      <c r="U7" s="37"/>
      <c r="V7" s="37"/>
      <c r="W7" s="37"/>
      <c r="X7" s="37"/>
      <c r="Y7" s="37"/>
      <c r="Z7" s="37"/>
      <c r="AA7" s="41"/>
      <c r="AB7" s="4"/>
      <c r="AC7" s="4"/>
      <c r="AD7" s="42"/>
      <c r="AE7" s="42"/>
      <c r="AF7" s="42"/>
      <c r="AG7" s="42"/>
      <c r="AH7" s="4"/>
      <c r="AI7" s="4"/>
      <c r="AJ7" s="4"/>
      <c r="AK7" s="4"/>
    </row>
    <row r="8" spans="1:39" x14ac:dyDescent="0.25">
      <c r="A8" s="52" t="s">
        <v>679</v>
      </c>
      <c r="B8" s="52"/>
      <c r="C8" s="345" t="s">
        <v>680</v>
      </c>
      <c r="D8" s="345"/>
      <c r="E8" s="345"/>
      <c r="F8" s="345"/>
      <c r="G8" s="345"/>
      <c r="H8" s="345"/>
      <c r="I8" s="4"/>
      <c r="J8" s="4"/>
      <c r="K8" s="4"/>
      <c r="L8" s="37"/>
      <c r="M8" s="37"/>
      <c r="N8" s="37"/>
      <c r="O8" s="37"/>
      <c r="P8" s="37"/>
      <c r="Q8" s="37"/>
      <c r="R8" s="37"/>
      <c r="S8" s="86"/>
      <c r="T8" s="37"/>
      <c r="U8" s="37"/>
      <c r="V8" s="37"/>
      <c r="W8" s="37"/>
      <c r="X8" s="37"/>
      <c r="Y8" s="37"/>
      <c r="Z8" s="37"/>
      <c r="AA8" s="41"/>
      <c r="AB8" s="4"/>
      <c r="AC8" s="4"/>
      <c r="AD8" s="42"/>
      <c r="AE8" s="42"/>
      <c r="AF8" s="42"/>
      <c r="AG8" s="42"/>
      <c r="AH8" s="4"/>
      <c r="AI8" s="4"/>
      <c r="AJ8" s="4"/>
      <c r="AK8" s="4"/>
    </row>
    <row r="9" spans="1:39" ht="43.8" x14ac:dyDescent="0.25">
      <c r="A9" s="446" t="s">
        <v>4</v>
      </c>
      <c r="B9" s="447"/>
      <c r="C9" s="57" t="s">
        <v>88</v>
      </c>
      <c r="D9" s="57" t="s">
        <v>90</v>
      </c>
      <c r="E9" s="58" t="s">
        <v>626</v>
      </c>
      <c r="F9" s="342" t="s">
        <v>225</v>
      </c>
      <c r="G9" s="342"/>
      <c r="H9" s="342"/>
    </row>
    <row r="10" spans="1:39" ht="14.4" customHeight="1" x14ac:dyDescent="0.25">
      <c r="A10" s="445"/>
      <c r="B10" s="445"/>
      <c r="C10" s="48">
        <v>1</v>
      </c>
      <c r="D10" s="68"/>
      <c r="E10" s="115"/>
      <c r="F10" s="289"/>
      <c r="G10" s="289"/>
      <c r="H10" s="289"/>
    </row>
    <row r="11" spans="1:39" x14ac:dyDescent="0.25">
      <c r="A11" s="445"/>
      <c r="B11" s="445"/>
      <c r="C11" s="48">
        <v>2</v>
      </c>
      <c r="D11" s="69"/>
      <c r="E11" s="115"/>
      <c r="F11" s="289"/>
      <c r="G11" s="289"/>
      <c r="H11" s="289"/>
    </row>
    <row r="12" spans="1:39" x14ac:dyDescent="0.25">
      <c r="A12" s="445"/>
      <c r="B12" s="445"/>
      <c r="C12" s="48">
        <v>3</v>
      </c>
      <c r="D12" s="69"/>
      <c r="E12" s="115"/>
      <c r="F12" s="289"/>
      <c r="G12" s="289"/>
      <c r="H12" s="289"/>
    </row>
    <row r="13" spans="1:39" x14ac:dyDescent="0.25">
      <c r="A13" s="37"/>
      <c r="B13" s="6"/>
      <c r="C13" s="189"/>
      <c r="D13" s="189"/>
      <c r="E13" s="14"/>
      <c r="F13" s="4"/>
      <c r="I13" s="14"/>
      <c r="J13" s="14"/>
      <c r="K13" s="14"/>
      <c r="L13" s="14"/>
      <c r="M13" s="14"/>
      <c r="N13" s="14"/>
      <c r="O13" s="14"/>
      <c r="P13" s="14"/>
      <c r="Q13" s="14"/>
      <c r="R13" s="14"/>
      <c r="S13" s="86"/>
    </row>
    <row r="14" spans="1:39" x14ac:dyDescent="0.25">
      <c r="E14" s="14"/>
      <c r="F14" s="14"/>
      <c r="I14" s="29"/>
    </row>
    <row r="15" spans="1:39" x14ac:dyDescent="0.25">
      <c r="A15" s="279" t="s">
        <v>662</v>
      </c>
      <c r="B15" s="279"/>
      <c r="C15" s="345" t="s">
        <v>681</v>
      </c>
      <c r="D15" s="345"/>
      <c r="E15" s="345"/>
      <c r="F15" s="345"/>
      <c r="G15" s="345"/>
      <c r="H15" s="345"/>
      <c r="I15" s="345"/>
      <c r="J15" s="345"/>
      <c r="K15" s="345"/>
      <c r="L15" s="345"/>
      <c r="M15" s="345"/>
      <c r="N15" s="345"/>
      <c r="O15" s="14"/>
      <c r="P15" s="14"/>
      <c r="Q15" s="14"/>
      <c r="R15" s="14"/>
      <c r="S15" s="45"/>
      <c r="T15" s="14"/>
      <c r="U15" s="14"/>
      <c r="V15" s="14"/>
      <c r="W15" s="35"/>
      <c r="X15" s="35"/>
      <c r="Y15" s="35"/>
      <c r="Z15" s="35"/>
      <c r="AA15" s="14"/>
      <c r="AB15" s="14"/>
      <c r="AC15" s="36"/>
      <c r="AF15" s="13"/>
      <c r="AG15" s="13"/>
      <c r="AH15" s="13"/>
      <c r="AI15" s="13"/>
      <c r="AL15" s="34"/>
      <c r="AM15" s="34"/>
    </row>
    <row r="16" spans="1:39" x14ac:dyDescent="0.25">
      <c r="A16" s="312" t="s">
        <v>4</v>
      </c>
      <c r="B16" s="312" t="s">
        <v>88</v>
      </c>
      <c r="C16" s="101" t="s">
        <v>7</v>
      </c>
      <c r="D16" s="48" t="s">
        <v>8</v>
      </c>
      <c r="E16" s="110" t="s">
        <v>9</v>
      </c>
      <c r="F16" s="48" t="s">
        <v>10</v>
      </c>
      <c r="G16" s="48" t="s">
        <v>11</v>
      </c>
      <c r="H16" s="48" t="s">
        <v>12</v>
      </c>
      <c r="I16" s="48" t="s">
        <v>13</v>
      </c>
      <c r="J16" s="48" t="s">
        <v>14</v>
      </c>
      <c r="K16" s="48" t="s">
        <v>15</v>
      </c>
      <c r="L16" s="48" t="s">
        <v>16</v>
      </c>
      <c r="M16" s="48" t="s">
        <v>17</v>
      </c>
      <c r="N16" s="48" t="s">
        <v>18</v>
      </c>
      <c r="O16" s="14"/>
      <c r="P16" s="14"/>
      <c r="Q16" s="14"/>
      <c r="R16" s="14"/>
      <c r="S16" s="45"/>
      <c r="T16" s="14"/>
      <c r="U16" s="14"/>
      <c r="V16" s="14"/>
      <c r="W16" s="35"/>
      <c r="X16" s="35"/>
      <c r="Y16" s="35"/>
      <c r="Z16" s="35"/>
      <c r="AA16" s="14"/>
      <c r="AB16" s="14"/>
      <c r="AC16" s="36"/>
      <c r="AF16" s="13"/>
      <c r="AG16" s="13"/>
      <c r="AH16" s="13"/>
      <c r="AI16" s="13"/>
      <c r="AL16" s="34"/>
      <c r="AM16" s="34"/>
    </row>
    <row r="17" spans="1:39" x14ac:dyDescent="0.25">
      <c r="A17" s="312"/>
      <c r="B17" s="312"/>
      <c r="C17" s="113" t="s">
        <v>20</v>
      </c>
      <c r="D17" s="30" t="s">
        <v>21</v>
      </c>
      <c r="E17" s="30" t="s">
        <v>731</v>
      </c>
      <c r="F17" s="30" t="s">
        <v>732</v>
      </c>
      <c r="G17" s="30" t="s">
        <v>24</v>
      </c>
      <c r="H17" s="30" t="s">
        <v>25</v>
      </c>
      <c r="I17" s="30" t="s">
        <v>26</v>
      </c>
      <c r="J17" s="30" t="s">
        <v>27</v>
      </c>
      <c r="K17" s="30" t="s">
        <v>28</v>
      </c>
      <c r="L17" s="30" t="s">
        <v>29</v>
      </c>
      <c r="M17" s="30" t="s">
        <v>30</v>
      </c>
      <c r="N17" s="30" t="s">
        <v>31</v>
      </c>
      <c r="O17" s="14"/>
      <c r="P17" s="14"/>
      <c r="Q17" s="14"/>
      <c r="R17" s="14"/>
      <c r="S17" s="45"/>
      <c r="T17" s="14"/>
      <c r="U17" s="14"/>
      <c r="V17" s="14"/>
      <c r="W17" s="35"/>
      <c r="X17" s="35"/>
      <c r="Y17" s="35"/>
      <c r="Z17" s="35"/>
      <c r="AA17" s="14"/>
      <c r="AB17" s="14"/>
      <c r="AC17" s="36"/>
      <c r="AF17" s="13"/>
      <c r="AG17" s="13"/>
      <c r="AH17" s="13"/>
      <c r="AI17" s="13"/>
      <c r="AL17" s="34"/>
      <c r="AM17" s="34"/>
    </row>
    <row r="18" spans="1:39" x14ac:dyDescent="0.25">
      <c r="A18" s="190" t="str">
        <f>IF($A$10="","",($A$10))</f>
        <v/>
      </c>
      <c r="B18" s="48">
        <v>1</v>
      </c>
      <c r="C18" s="68"/>
      <c r="D18" s="68"/>
      <c r="E18" s="68"/>
      <c r="F18" s="68"/>
      <c r="G18" s="68"/>
      <c r="H18" s="68"/>
      <c r="I18" s="68"/>
      <c r="J18" s="68"/>
      <c r="K18" s="68"/>
      <c r="L18" s="68"/>
      <c r="M18" s="68"/>
      <c r="N18" s="68"/>
      <c r="O18" s="14"/>
      <c r="P18" s="14"/>
      <c r="Q18" s="14"/>
      <c r="R18" s="14"/>
      <c r="S18" s="45"/>
      <c r="T18" s="14"/>
      <c r="U18" s="14"/>
      <c r="V18" s="14"/>
      <c r="W18" s="35"/>
      <c r="X18" s="35"/>
      <c r="Y18" s="35"/>
      <c r="Z18" s="35"/>
      <c r="AA18" s="14"/>
      <c r="AB18" s="14"/>
      <c r="AC18" s="36"/>
      <c r="AF18" s="13"/>
      <c r="AG18" s="13"/>
      <c r="AH18" s="13"/>
      <c r="AI18" s="13"/>
      <c r="AL18" s="34"/>
      <c r="AM18" s="34"/>
    </row>
    <row r="19" spans="1:39" x14ac:dyDescent="0.25">
      <c r="A19" s="190" t="str">
        <f>IF($A$11="","",($A$11))</f>
        <v/>
      </c>
      <c r="B19" s="48">
        <v>2</v>
      </c>
      <c r="C19" s="68"/>
      <c r="D19" s="68"/>
      <c r="E19" s="68"/>
      <c r="F19" s="68"/>
      <c r="G19" s="68"/>
      <c r="H19" s="68"/>
      <c r="I19" s="68"/>
      <c r="J19" s="68"/>
      <c r="K19" s="68"/>
      <c r="L19" s="68"/>
      <c r="M19" s="68"/>
      <c r="N19" s="68"/>
      <c r="O19" s="14"/>
      <c r="P19" s="14"/>
      <c r="Q19" s="14"/>
      <c r="R19" s="14"/>
      <c r="S19" s="45"/>
      <c r="T19" s="14"/>
      <c r="U19" s="14"/>
      <c r="V19" s="14"/>
      <c r="W19" s="35"/>
      <c r="X19" s="35"/>
      <c r="Y19" s="35"/>
      <c r="Z19" s="35"/>
      <c r="AA19" s="14"/>
      <c r="AB19" s="14"/>
      <c r="AC19" s="36"/>
      <c r="AF19" s="13"/>
      <c r="AG19" s="13"/>
      <c r="AH19" s="13"/>
      <c r="AI19" s="13"/>
      <c r="AL19" s="34"/>
      <c r="AM19" s="34"/>
    </row>
    <row r="20" spans="1:39" x14ac:dyDescent="0.25">
      <c r="A20" s="190" t="str">
        <f>IF($A$12="","",($A$12))</f>
        <v/>
      </c>
      <c r="B20" s="48">
        <v>3</v>
      </c>
      <c r="C20" s="68"/>
      <c r="D20" s="68"/>
      <c r="E20" s="68"/>
      <c r="F20" s="68"/>
      <c r="G20" s="68"/>
      <c r="H20" s="68"/>
      <c r="I20" s="68"/>
      <c r="J20" s="68"/>
      <c r="K20" s="68"/>
      <c r="L20" s="68"/>
      <c r="M20" s="68"/>
      <c r="N20" s="68"/>
      <c r="O20" s="14"/>
      <c r="P20" s="14"/>
      <c r="Q20" s="14"/>
      <c r="R20" s="14"/>
      <c r="S20" s="45"/>
      <c r="T20" s="14"/>
      <c r="U20" s="14"/>
      <c r="V20" s="14"/>
      <c r="W20" s="35"/>
      <c r="X20" s="35"/>
      <c r="Y20" s="35"/>
      <c r="Z20" s="35"/>
      <c r="AA20" s="14"/>
      <c r="AB20" s="14"/>
      <c r="AC20" s="36"/>
      <c r="AF20" s="13"/>
      <c r="AG20" s="13"/>
      <c r="AH20" s="13"/>
      <c r="AI20" s="13"/>
      <c r="AL20" s="34"/>
      <c r="AM20" s="34"/>
    </row>
    <row r="21" spans="1:39" x14ac:dyDescent="0.25">
      <c r="A21" s="37"/>
      <c r="B21" s="76"/>
      <c r="C21" s="45"/>
      <c r="D21" s="45"/>
      <c r="E21" s="45"/>
      <c r="F21" s="45"/>
      <c r="G21" s="45"/>
      <c r="H21" s="45"/>
      <c r="I21" s="45"/>
      <c r="J21" s="45"/>
      <c r="K21" s="45"/>
      <c r="L21" s="45"/>
      <c r="M21" s="45"/>
      <c r="N21" s="45"/>
      <c r="O21" s="14"/>
      <c r="P21" s="14"/>
      <c r="Q21" s="14"/>
      <c r="R21" s="14"/>
      <c r="S21" s="45"/>
      <c r="T21" s="14"/>
      <c r="U21" s="14"/>
      <c r="V21" s="14"/>
      <c r="W21" s="35"/>
      <c r="X21" s="35"/>
      <c r="Y21" s="35"/>
      <c r="Z21" s="35"/>
      <c r="AA21" s="14"/>
      <c r="AB21" s="14"/>
      <c r="AC21" s="36"/>
      <c r="AF21" s="13"/>
      <c r="AG21" s="13"/>
      <c r="AH21" s="13"/>
      <c r="AI21" s="13"/>
      <c r="AL21" s="34"/>
      <c r="AM21" s="34"/>
    </row>
    <row r="22" spans="1:39" x14ac:dyDescent="0.25">
      <c r="A22" s="279" t="s">
        <v>682</v>
      </c>
      <c r="B22" s="279"/>
      <c r="C22" s="280" t="s">
        <v>672</v>
      </c>
      <c r="D22" s="280"/>
      <c r="E22" s="280"/>
      <c r="F22" s="280"/>
      <c r="G22" s="280"/>
      <c r="H22" s="280"/>
      <c r="I22" s="280"/>
      <c r="J22" s="280"/>
      <c r="K22" s="280"/>
      <c r="L22" s="280"/>
      <c r="M22" s="45"/>
      <c r="N22" s="45"/>
      <c r="O22" s="14"/>
      <c r="P22" s="14"/>
      <c r="Q22" s="14"/>
      <c r="R22" s="14"/>
      <c r="S22" s="45"/>
      <c r="T22" s="14"/>
      <c r="U22" s="14"/>
      <c r="V22" s="14"/>
      <c r="W22" s="35"/>
      <c r="X22" s="35"/>
      <c r="Y22" s="35"/>
      <c r="Z22" s="35"/>
      <c r="AA22" s="14"/>
      <c r="AB22" s="14"/>
      <c r="AC22" s="36"/>
      <c r="AF22" s="13"/>
      <c r="AG22" s="13"/>
      <c r="AH22" s="13"/>
      <c r="AI22" s="13"/>
      <c r="AL22" s="34"/>
      <c r="AM22" s="34"/>
    </row>
    <row r="23" spans="1:39" ht="12.6" customHeight="1" x14ac:dyDescent="0.25">
      <c r="A23" s="48" t="s">
        <v>360</v>
      </c>
      <c r="B23" s="48" t="s">
        <v>88</v>
      </c>
      <c r="C23" s="37" t="s">
        <v>391</v>
      </c>
      <c r="D23" s="37" t="s">
        <v>392</v>
      </c>
      <c r="E23" s="37" t="s">
        <v>393</v>
      </c>
      <c r="F23" s="37" t="s">
        <v>394</v>
      </c>
      <c r="G23" s="37" t="s">
        <v>395</v>
      </c>
      <c r="H23" s="37" t="s">
        <v>396</v>
      </c>
      <c r="I23" s="37" t="s">
        <v>397</v>
      </c>
      <c r="J23" s="37" t="s">
        <v>398</v>
      </c>
      <c r="K23" s="37" t="s">
        <v>399</v>
      </c>
      <c r="L23" s="37" t="s">
        <v>400</v>
      </c>
      <c r="M23" s="86" t="s">
        <v>387</v>
      </c>
      <c r="N23" s="48" t="s">
        <v>359</v>
      </c>
      <c r="P23" s="14"/>
      <c r="Q23" s="14"/>
      <c r="R23" s="14"/>
      <c r="S23" s="45"/>
      <c r="T23" s="14"/>
      <c r="U23" s="14"/>
      <c r="V23" s="14"/>
      <c r="W23" s="35"/>
      <c r="X23" s="35"/>
      <c r="Y23" s="35"/>
      <c r="Z23" s="35"/>
      <c r="AA23" s="14"/>
      <c r="AB23" s="14"/>
      <c r="AC23" s="36"/>
      <c r="AF23" s="13"/>
      <c r="AG23" s="13"/>
      <c r="AH23" s="13"/>
      <c r="AI23" s="13"/>
      <c r="AL23" s="34"/>
      <c r="AM23" s="34"/>
    </row>
    <row r="24" spans="1:39" x14ac:dyDescent="0.25">
      <c r="A24" s="190" t="str">
        <f>IF($A$10="","",($A$10))</f>
        <v/>
      </c>
      <c r="B24" s="48">
        <v>1</v>
      </c>
      <c r="C24" s="47"/>
      <c r="D24" s="47"/>
      <c r="E24" s="47"/>
      <c r="F24" s="47"/>
      <c r="G24" s="47"/>
      <c r="H24" s="47"/>
      <c r="I24" s="47"/>
      <c r="J24" s="47"/>
      <c r="K24" s="47"/>
      <c r="L24" s="47"/>
      <c r="M24" s="86" t="str">
        <f>IF($A10="","",(AVERAGE(C24,D24,E24,F24,G24,H24,I24,J24,K24,L24)))</f>
        <v/>
      </c>
      <c r="N24" s="213" t="str">
        <f>IF(M24="","",M24/$B$6)</f>
        <v/>
      </c>
      <c r="P24" s="14"/>
      <c r="Q24" s="14"/>
      <c r="R24" s="14"/>
      <c r="S24" s="45"/>
      <c r="T24" s="14"/>
      <c r="U24" s="14"/>
      <c r="V24" s="14"/>
      <c r="W24" s="35"/>
      <c r="X24" s="35"/>
      <c r="Y24" s="35"/>
      <c r="Z24" s="35"/>
      <c r="AA24" s="14"/>
      <c r="AB24" s="14"/>
      <c r="AC24" s="36"/>
      <c r="AF24" s="13"/>
      <c r="AG24" s="13"/>
      <c r="AH24" s="13"/>
      <c r="AI24" s="13"/>
      <c r="AL24" s="34"/>
      <c r="AM24" s="34"/>
    </row>
    <row r="25" spans="1:39" x14ac:dyDescent="0.25">
      <c r="A25" s="190" t="str">
        <f>IF($A$11="","",($A$11))</f>
        <v/>
      </c>
      <c r="B25" s="48">
        <v>2</v>
      </c>
      <c r="C25" s="47"/>
      <c r="D25" s="47"/>
      <c r="E25" s="47"/>
      <c r="F25" s="47"/>
      <c r="G25" s="47"/>
      <c r="H25" s="47"/>
      <c r="I25" s="47"/>
      <c r="J25" s="47"/>
      <c r="K25" s="47"/>
      <c r="L25" s="47"/>
      <c r="M25" s="86" t="str">
        <f t="shared" ref="M25:M26" si="0">IF($A11="","",(AVERAGE(C25,D25,E25,F25,G25,H25,I25,J25,K25,L25)))</f>
        <v/>
      </c>
      <c r="N25" s="213" t="str">
        <f>IF(M25="","",M25/$B$6)</f>
        <v/>
      </c>
      <c r="P25" s="14"/>
      <c r="Q25" s="14"/>
      <c r="R25" s="14"/>
      <c r="S25" s="45"/>
      <c r="T25" s="14"/>
      <c r="U25" s="14"/>
      <c r="V25" s="14"/>
      <c r="W25" s="35"/>
      <c r="X25" s="35"/>
      <c r="Y25" s="35"/>
      <c r="Z25" s="35"/>
      <c r="AA25" s="14"/>
      <c r="AB25" s="14"/>
      <c r="AC25" s="36"/>
      <c r="AF25" s="13"/>
      <c r="AG25" s="13"/>
      <c r="AH25" s="13"/>
      <c r="AI25" s="13"/>
      <c r="AL25" s="34"/>
      <c r="AM25" s="34"/>
    </row>
    <row r="26" spans="1:39" x14ac:dyDescent="0.25">
      <c r="A26" s="190" t="str">
        <f>IF($A$12="","",($A$12))</f>
        <v/>
      </c>
      <c r="B26" s="48">
        <v>3</v>
      </c>
      <c r="C26" s="47"/>
      <c r="D26" s="47"/>
      <c r="E26" s="47"/>
      <c r="F26" s="47"/>
      <c r="G26" s="47"/>
      <c r="H26" s="47"/>
      <c r="I26" s="47"/>
      <c r="J26" s="47"/>
      <c r="K26" s="47"/>
      <c r="L26" s="47"/>
      <c r="M26" s="86" t="str">
        <f t="shared" si="0"/>
        <v/>
      </c>
      <c r="N26" s="213" t="str">
        <f t="shared" ref="N26" si="1">IF(M26="","",M26/$B$6)</f>
        <v/>
      </c>
      <c r="P26" s="14"/>
      <c r="Q26" s="14"/>
      <c r="R26" s="14"/>
      <c r="S26" s="45"/>
      <c r="T26" s="14"/>
      <c r="U26" s="14"/>
      <c r="V26" s="14"/>
      <c r="W26" s="35"/>
      <c r="X26" s="35"/>
      <c r="Y26" s="35"/>
      <c r="Z26" s="35"/>
      <c r="AA26" s="14"/>
      <c r="AB26" s="14"/>
      <c r="AC26" s="36"/>
      <c r="AF26" s="13"/>
      <c r="AG26" s="13"/>
      <c r="AH26" s="13"/>
      <c r="AI26" s="13"/>
      <c r="AL26" s="34"/>
      <c r="AM26" s="34"/>
    </row>
    <row r="27" spans="1:39" x14ac:dyDescent="0.25">
      <c r="A27" s="37"/>
      <c r="B27" s="76"/>
      <c r="C27" s="45"/>
      <c r="D27" s="45"/>
      <c r="E27" s="45"/>
      <c r="F27" s="45"/>
      <c r="G27" s="45"/>
      <c r="H27" s="45"/>
      <c r="I27" s="45"/>
      <c r="J27" s="45"/>
      <c r="K27" s="45"/>
      <c r="L27" s="45"/>
      <c r="M27" s="45"/>
      <c r="N27" s="45"/>
      <c r="O27" s="14"/>
      <c r="P27" s="14"/>
      <c r="Q27" s="14"/>
      <c r="R27" s="14"/>
      <c r="S27" s="45"/>
      <c r="T27" s="14"/>
      <c r="U27" s="14"/>
      <c r="V27" s="14"/>
      <c r="W27" s="35"/>
      <c r="X27" s="35"/>
      <c r="Y27" s="35"/>
      <c r="Z27" s="35"/>
      <c r="AA27" s="14"/>
      <c r="AB27" s="14"/>
      <c r="AC27" s="36"/>
      <c r="AF27" s="13"/>
      <c r="AG27" s="13"/>
      <c r="AH27" s="13"/>
      <c r="AI27" s="13"/>
      <c r="AL27" s="34"/>
      <c r="AM27" s="34"/>
    </row>
    <row r="28" spans="1:39" x14ac:dyDescent="0.25">
      <c r="A28" s="287" t="s">
        <v>673</v>
      </c>
      <c r="B28" s="287"/>
      <c r="C28" s="4"/>
      <c r="D28" s="4"/>
      <c r="E28" s="14"/>
      <c r="F28" s="14"/>
      <c r="G28" s="14"/>
      <c r="H28" s="14"/>
      <c r="I28" s="14"/>
      <c r="J28" s="14"/>
      <c r="K28" s="14"/>
      <c r="L28" s="14"/>
      <c r="M28" s="14"/>
      <c r="N28" s="14"/>
      <c r="O28" s="14"/>
      <c r="P28" s="14"/>
      <c r="Q28" s="14"/>
      <c r="R28" s="14"/>
      <c r="S28" s="45"/>
      <c r="T28" s="35"/>
      <c r="U28" s="35"/>
      <c r="V28" s="35"/>
      <c r="W28" s="35"/>
      <c r="X28" s="35"/>
      <c r="Y28" s="35"/>
      <c r="Z28" s="35"/>
      <c r="AA28" s="14"/>
      <c r="AB28" s="14"/>
      <c r="AC28" s="36"/>
      <c r="AF28" s="13"/>
      <c r="AG28" s="13"/>
      <c r="AH28" s="13"/>
      <c r="AI28" s="13"/>
      <c r="AL28" s="34"/>
      <c r="AM28" s="34"/>
    </row>
    <row r="29" spans="1:39" ht="17.399999999999999" x14ac:dyDescent="0.35">
      <c r="A29" s="48" t="s">
        <v>360</v>
      </c>
      <c r="B29" s="48" t="s">
        <v>88</v>
      </c>
      <c r="C29" s="48" t="s">
        <v>610</v>
      </c>
      <c r="D29" s="14"/>
      <c r="E29" s="14"/>
      <c r="F29" s="14"/>
      <c r="G29" s="14"/>
      <c r="H29" s="14"/>
      <c r="I29" s="14"/>
      <c r="J29" s="14"/>
      <c r="K29" s="14"/>
      <c r="L29" s="14"/>
      <c r="M29" s="14"/>
      <c r="N29" s="14"/>
      <c r="O29" s="14"/>
      <c r="P29" s="14"/>
      <c r="Q29" s="45"/>
      <c r="R29" s="35"/>
      <c r="S29" s="35"/>
      <c r="T29" s="35"/>
      <c r="U29" s="35"/>
      <c r="V29" s="35"/>
      <c r="W29" s="35"/>
      <c r="X29" s="35"/>
      <c r="Y29" s="14"/>
      <c r="Z29" s="14"/>
      <c r="AA29" s="36"/>
      <c r="AD29" s="13"/>
      <c r="AE29" s="13"/>
      <c r="AF29" s="13"/>
      <c r="AG29" s="13"/>
      <c r="AJ29" s="34"/>
      <c r="AK29" s="34"/>
    </row>
    <row r="30" spans="1:39" x14ac:dyDescent="0.25">
      <c r="A30" s="190" t="str">
        <f>IF($A$10="","",($A$10))</f>
        <v/>
      </c>
      <c r="B30" s="48">
        <v>1</v>
      </c>
      <c r="C30" s="163" t="str">
        <f>IF($A10="","",((N24*D10)*(E10/1000)))</f>
        <v/>
      </c>
      <c r="D30" s="174"/>
      <c r="E30" s="14"/>
      <c r="F30" s="14"/>
      <c r="G30" s="14"/>
      <c r="H30" s="14"/>
      <c r="I30" s="14"/>
      <c r="J30" s="14"/>
      <c r="K30" s="14"/>
      <c r="L30" s="14"/>
      <c r="M30" s="14"/>
      <c r="N30" s="14"/>
      <c r="O30" s="14"/>
      <c r="P30" s="14"/>
      <c r="Q30" s="45"/>
      <c r="R30" s="35"/>
      <c r="S30" s="35"/>
      <c r="T30" s="35"/>
      <c r="U30" s="35"/>
      <c r="V30" s="35"/>
      <c r="W30" s="35"/>
      <c r="X30" s="35"/>
      <c r="Y30" s="14"/>
      <c r="Z30" s="14"/>
      <c r="AA30" s="36"/>
      <c r="AD30" s="13"/>
      <c r="AE30" s="13"/>
      <c r="AF30" s="13"/>
      <c r="AG30" s="13"/>
      <c r="AJ30" s="34"/>
      <c r="AK30" s="34"/>
    </row>
    <row r="31" spans="1:39" x14ac:dyDescent="0.25">
      <c r="A31" s="190" t="str">
        <f>IF($A$11="","",($A$11))</f>
        <v/>
      </c>
      <c r="B31" s="48">
        <v>2</v>
      </c>
      <c r="C31" s="163" t="str">
        <f>IF($A11="","",((N25*D11)*(E11/1000)))</f>
        <v/>
      </c>
      <c r="D31" s="174"/>
      <c r="E31" s="14"/>
      <c r="F31" s="14"/>
      <c r="G31" s="14"/>
      <c r="H31" s="14"/>
      <c r="I31" s="14"/>
      <c r="J31" s="14"/>
      <c r="K31" s="14"/>
      <c r="L31" s="14"/>
      <c r="M31" s="14"/>
      <c r="N31" s="14"/>
      <c r="O31" s="14"/>
      <c r="P31" s="14"/>
      <c r="Q31" s="45"/>
      <c r="R31" s="14"/>
      <c r="S31" s="35"/>
      <c r="T31" s="35"/>
      <c r="U31" s="35"/>
      <c r="V31" s="35"/>
      <c r="W31" s="35"/>
      <c r="X31" s="35"/>
      <c r="Y31" s="35"/>
      <c r="Z31" s="14"/>
      <c r="AA31" s="14"/>
      <c r="AB31" s="36"/>
      <c r="AE31" s="13"/>
      <c r="AF31" s="13"/>
      <c r="AG31" s="13"/>
      <c r="AH31" s="13"/>
      <c r="AK31" s="34"/>
      <c r="AL31" s="34"/>
    </row>
    <row r="32" spans="1:39" x14ac:dyDescent="0.25">
      <c r="A32" s="190" t="str">
        <f>IF($A$12="","",($A$12))</f>
        <v/>
      </c>
      <c r="B32" s="48">
        <v>3</v>
      </c>
      <c r="C32" s="163" t="str">
        <f>IF($A12="","",((N26*D12)*(E12/1000)))</f>
        <v/>
      </c>
      <c r="D32" s="98"/>
      <c r="Q32" s="13"/>
      <c r="S32" s="3"/>
    </row>
    <row r="33" spans="1:39" x14ac:dyDescent="0.25">
      <c r="O33" s="14"/>
      <c r="P33" s="14"/>
      <c r="Q33" s="14"/>
      <c r="R33" s="14"/>
      <c r="S33" s="45"/>
      <c r="T33" s="14"/>
      <c r="U33" s="14"/>
      <c r="V33" s="14"/>
      <c r="W33" s="35"/>
      <c r="X33" s="35"/>
      <c r="Y33" s="35"/>
      <c r="Z33" s="35"/>
      <c r="AA33" s="14"/>
      <c r="AB33" s="14"/>
      <c r="AC33" s="36"/>
      <c r="AF33" s="13"/>
      <c r="AG33" s="13"/>
      <c r="AH33" s="13"/>
      <c r="AI33" s="13"/>
      <c r="AL33" s="34"/>
      <c r="AM33" s="34"/>
    </row>
    <row r="34" spans="1:39" ht="16.2" x14ac:dyDescent="0.25">
      <c r="A34" s="279" t="s">
        <v>618</v>
      </c>
      <c r="B34" s="279"/>
      <c r="C34" s="4"/>
      <c r="D34" s="4"/>
      <c r="E34" s="4"/>
      <c r="O34" s="14"/>
      <c r="P34" s="14"/>
      <c r="Q34" s="14"/>
      <c r="R34" s="14"/>
      <c r="S34" s="45"/>
      <c r="T34" s="14"/>
      <c r="U34" s="14"/>
      <c r="V34" s="14"/>
      <c r="W34" s="35"/>
      <c r="X34" s="35"/>
      <c r="Y34" s="35"/>
      <c r="Z34" s="35"/>
      <c r="AA34" s="14"/>
      <c r="AB34" s="14"/>
      <c r="AC34" s="36"/>
      <c r="AF34" s="13"/>
      <c r="AG34" s="13"/>
      <c r="AH34" s="13"/>
      <c r="AI34" s="13"/>
      <c r="AL34" s="34"/>
      <c r="AM34" s="34"/>
    </row>
    <row r="35" spans="1:39" x14ac:dyDescent="0.25">
      <c r="A35" s="312" t="s">
        <v>4</v>
      </c>
      <c r="B35" s="312" t="s">
        <v>88</v>
      </c>
      <c r="C35" s="48" t="s">
        <v>7</v>
      </c>
      <c r="D35" s="48" t="s">
        <v>8</v>
      </c>
      <c r="E35" s="110" t="s">
        <v>9</v>
      </c>
      <c r="F35" s="48" t="s">
        <v>10</v>
      </c>
      <c r="G35" s="48" t="s">
        <v>11</v>
      </c>
      <c r="H35" s="48" t="s">
        <v>12</v>
      </c>
      <c r="I35" s="48" t="s">
        <v>13</v>
      </c>
      <c r="J35" s="48" t="s">
        <v>14</v>
      </c>
      <c r="K35" s="48" t="s">
        <v>15</v>
      </c>
      <c r="L35" s="48" t="s">
        <v>16</v>
      </c>
      <c r="M35" s="48" t="s">
        <v>17</v>
      </c>
      <c r="N35" s="48" t="s">
        <v>18</v>
      </c>
      <c r="O35" s="14"/>
      <c r="P35" s="14"/>
      <c r="Q35" s="14"/>
      <c r="R35" s="14"/>
      <c r="S35" s="45"/>
      <c r="T35" s="14"/>
      <c r="U35" s="14"/>
      <c r="V35" s="14"/>
      <c r="W35" s="35"/>
      <c r="X35" s="35"/>
      <c r="Y35" s="35"/>
      <c r="Z35" s="35"/>
      <c r="AA35" s="14"/>
      <c r="AB35" s="14"/>
      <c r="AC35" s="36"/>
      <c r="AF35" s="13"/>
      <c r="AG35" s="13"/>
      <c r="AH35" s="13"/>
      <c r="AI35" s="13"/>
      <c r="AL35" s="34"/>
      <c r="AM35" s="34"/>
    </row>
    <row r="36" spans="1:39" x14ac:dyDescent="0.25">
      <c r="A36" s="312"/>
      <c r="B36" s="312"/>
      <c r="C36" s="30" t="s">
        <v>20</v>
      </c>
      <c r="D36" s="30" t="s">
        <v>21</v>
      </c>
      <c r="E36" s="30" t="s">
        <v>731</v>
      </c>
      <c r="F36" s="30" t="s">
        <v>732</v>
      </c>
      <c r="G36" s="30" t="s">
        <v>24</v>
      </c>
      <c r="H36" s="30" t="s">
        <v>25</v>
      </c>
      <c r="I36" s="30" t="s">
        <v>26</v>
      </c>
      <c r="J36" s="30" t="s">
        <v>27</v>
      </c>
      <c r="K36" s="30" t="s">
        <v>28</v>
      </c>
      <c r="L36" s="30" t="s">
        <v>29</v>
      </c>
      <c r="M36" s="30" t="s">
        <v>30</v>
      </c>
      <c r="N36" s="30" t="s">
        <v>31</v>
      </c>
      <c r="O36" s="14"/>
      <c r="P36" s="14"/>
      <c r="Q36" s="14"/>
      <c r="R36" s="14"/>
      <c r="S36" s="45"/>
      <c r="T36" s="14"/>
      <c r="U36" s="14"/>
      <c r="V36" s="14"/>
      <c r="W36" s="14"/>
      <c r="X36" s="14"/>
      <c r="Y36" s="14"/>
      <c r="Z36" s="14"/>
      <c r="AA36" s="14"/>
      <c r="AB36" s="14"/>
      <c r="AC36" s="36"/>
      <c r="AF36" s="13"/>
      <c r="AG36" s="13"/>
      <c r="AH36" s="13"/>
      <c r="AI36" s="13"/>
      <c r="AL36" s="34"/>
      <c r="AM36" s="34"/>
    </row>
    <row r="37" spans="1:39" x14ac:dyDescent="0.25">
      <c r="A37" s="190" t="str">
        <f>IF($A$10="","",($A$10))</f>
        <v/>
      </c>
      <c r="B37" s="48">
        <v>1</v>
      </c>
      <c r="C37" s="44" t="str">
        <f t="shared" ref="C37:N37" si="2">IF($A$10="","",($C$30*C18))</f>
        <v/>
      </c>
      <c r="D37" s="44" t="str">
        <f t="shared" si="2"/>
        <v/>
      </c>
      <c r="E37" s="44" t="str">
        <f t="shared" si="2"/>
        <v/>
      </c>
      <c r="F37" s="44" t="str">
        <f t="shared" si="2"/>
        <v/>
      </c>
      <c r="G37" s="44" t="str">
        <f t="shared" si="2"/>
        <v/>
      </c>
      <c r="H37" s="44" t="str">
        <f t="shared" si="2"/>
        <v/>
      </c>
      <c r="I37" s="44" t="str">
        <f t="shared" si="2"/>
        <v/>
      </c>
      <c r="J37" s="44" t="str">
        <f t="shared" si="2"/>
        <v/>
      </c>
      <c r="K37" s="44" t="str">
        <f t="shared" si="2"/>
        <v/>
      </c>
      <c r="L37" s="44" t="str">
        <f t="shared" si="2"/>
        <v/>
      </c>
      <c r="M37" s="44" t="str">
        <f t="shared" si="2"/>
        <v/>
      </c>
      <c r="N37" s="44" t="str">
        <f t="shared" si="2"/>
        <v/>
      </c>
      <c r="O37" s="35"/>
      <c r="P37" s="14"/>
      <c r="Q37" s="14"/>
      <c r="R37" s="14"/>
      <c r="S37" s="45"/>
      <c r="T37" s="14"/>
      <c r="U37" s="14"/>
      <c r="V37" s="14"/>
      <c r="W37" s="14"/>
      <c r="X37" s="14"/>
      <c r="Y37" s="14"/>
      <c r="Z37" s="14"/>
      <c r="AA37" s="14"/>
      <c r="AB37" s="14"/>
      <c r="AC37" s="36"/>
      <c r="AF37" s="13"/>
      <c r="AG37" s="13"/>
      <c r="AH37" s="13"/>
      <c r="AI37" s="13"/>
      <c r="AL37" s="34"/>
      <c r="AM37" s="34"/>
    </row>
    <row r="38" spans="1:39" x14ac:dyDescent="0.25">
      <c r="A38" s="190" t="str">
        <f>IF($A$11="","",($A$11))</f>
        <v/>
      </c>
      <c r="B38" s="48">
        <v>2</v>
      </c>
      <c r="C38" s="44" t="str">
        <f t="shared" ref="C38:N38" si="3">IF($A$11="","",($C$31*C19))</f>
        <v/>
      </c>
      <c r="D38" s="44" t="str">
        <f t="shared" si="3"/>
        <v/>
      </c>
      <c r="E38" s="44" t="str">
        <f t="shared" si="3"/>
        <v/>
      </c>
      <c r="F38" s="44" t="str">
        <f t="shared" si="3"/>
        <v/>
      </c>
      <c r="G38" s="44" t="str">
        <f t="shared" si="3"/>
        <v/>
      </c>
      <c r="H38" s="44" t="str">
        <f t="shared" si="3"/>
        <v/>
      </c>
      <c r="I38" s="44" t="str">
        <f t="shared" si="3"/>
        <v/>
      </c>
      <c r="J38" s="44" t="str">
        <f t="shared" si="3"/>
        <v/>
      </c>
      <c r="K38" s="44" t="str">
        <f t="shared" si="3"/>
        <v/>
      </c>
      <c r="L38" s="44" t="str">
        <f t="shared" si="3"/>
        <v/>
      </c>
      <c r="M38" s="44" t="str">
        <f t="shared" si="3"/>
        <v/>
      </c>
      <c r="N38" s="44" t="str">
        <f t="shared" si="3"/>
        <v/>
      </c>
      <c r="O38" s="14"/>
      <c r="P38" s="14"/>
      <c r="Q38" s="14"/>
      <c r="R38" s="14"/>
      <c r="S38" s="45"/>
      <c r="T38" s="14"/>
      <c r="U38" s="14"/>
      <c r="V38" s="14"/>
      <c r="W38" s="14"/>
      <c r="X38" s="14"/>
      <c r="Y38" s="14"/>
      <c r="Z38" s="14"/>
      <c r="AA38" s="14"/>
      <c r="AB38" s="14"/>
      <c r="AC38" s="36"/>
      <c r="AF38" s="13"/>
      <c r="AG38" s="13"/>
      <c r="AH38" s="13"/>
      <c r="AI38" s="13"/>
      <c r="AL38" s="34"/>
      <c r="AM38" s="34"/>
    </row>
    <row r="39" spans="1:39" x14ac:dyDescent="0.25">
      <c r="A39" s="190" t="str">
        <f>IF($A$12="","",($A$12))</f>
        <v/>
      </c>
      <c r="B39" s="48">
        <v>3</v>
      </c>
      <c r="C39" s="44" t="str">
        <f t="shared" ref="C39:N39" si="4">IF($A$12="","",($C$32*C20))</f>
        <v/>
      </c>
      <c r="D39" s="44" t="str">
        <f t="shared" si="4"/>
        <v/>
      </c>
      <c r="E39" s="44" t="str">
        <f t="shared" si="4"/>
        <v/>
      </c>
      <c r="F39" s="44" t="str">
        <f t="shared" si="4"/>
        <v/>
      </c>
      <c r="G39" s="44" t="str">
        <f t="shared" si="4"/>
        <v/>
      </c>
      <c r="H39" s="44" t="str">
        <f t="shared" si="4"/>
        <v/>
      </c>
      <c r="I39" s="44" t="str">
        <f t="shared" si="4"/>
        <v/>
      </c>
      <c r="J39" s="44" t="str">
        <f t="shared" si="4"/>
        <v/>
      </c>
      <c r="K39" s="44" t="str">
        <f t="shared" si="4"/>
        <v/>
      </c>
      <c r="L39" s="44" t="str">
        <f t="shared" si="4"/>
        <v/>
      </c>
      <c r="M39" s="44" t="str">
        <f t="shared" si="4"/>
        <v/>
      </c>
      <c r="N39" s="44" t="str">
        <f t="shared" si="4"/>
        <v/>
      </c>
      <c r="O39" s="14"/>
      <c r="P39" s="14"/>
      <c r="Q39" s="14"/>
      <c r="R39" s="14"/>
      <c r="S39" s="45"/>
      <c r="T39" s="14"/>
      <c r="U39" s="14"/>
      <c r="V39" s="14"/>
      <c r="W39" s="14"/>
      <c r="X39" s="14"/>
      <c r="Y39" s="14"/>
      <c r="Z39" s="14"/>
      <c r="AA39" s="14"/>
      <c r="AB39" s="14"/>
      <c r="AC39" s="36"/>
      <c r="AF39" s="13"/>
      <c r="AG39" s="13"/>
      <c r="AH39" s="13"/>
      <c r="AI39" s="13"/>
      <c r="AL39" s="34"/>
      <c r="AM39" s="34"/>
    </row>
    <row r="40" spans="1:39" x14ac:dyDescent="0.25">
      <c r="A40" s="37"/>
      <c r="B40" s="37"/>
      <c r="C40" s="35"/>
      <c r="D40" s="35"/>
      <c r="E40" s="35"/>
      <c r="F40" s="35"/>
      <c r="G40" s="35"/>
      <c r="H40" s="35"/>
      <c r="I40" s="35"/>
      <c r="J40" s="35"/>
      <c r="K40" s="35"/>
      <c r="L40" s="35"/>
      <c r="M40" s="35"/>
      <c r="N40" s="35"/>
      <c r="O40" s="14"/>
      <c r="P40" s="14"/>
      <c r="Q40" s="14"/>
      <c r="R40" s="14"/>
      <c r="S40" s="45"/>
      <c r="T40" s="14"/>
      <c r="U40" s="14"/>
      <c r="V40" s="14"/>
      <c r="W40" s="14"/>
      <c r="X40" s="14"/>
      <c r="Y40" s="14"/>
      <c r="Z40" s="14"/>
      <c r="AA40" s="14"/>
      <c r="AB40" s="14"/>
      <c r="AC40" s="36"/>
      <c r="AF40" s="13"/>
      <c r="AG40" s="13"/>
      <c r="AH40" s="13"/>
      <c r="AI40" s="13"/>
      <c r="AL40" s="34"/>
      <c r="AM40" s="34"/>
    </row>
    <row r="41" spans="1:39" x14ac:dyDescent="0.25">
      <c r="B41" s="14"/>
      <c r="C41" s="14"/>
      <c r="D41" s="14"/>
      <c r="E41" s="14"/>
      <c r="F41" s="14"/>
      <c r="G41" s="14"/>
      <c r="H41" s="14"/>
      <c r="I41" s="14"/>
      <c r="J41" s="14"/>
      <c r="K41" s="14"/>
      <c r="L41" s="14"/>
      <c r="M41" s="14"/>
      <c r="N41" s="14"/>
      <c r="O41" s="14" t="s">
        <v>236</v>
      </c>
      <c r="P41" s="14"/>
      <c r="Q41" s="14"/>
      <c r="R41" s="14"/>
      <c r="S41" s="45"/>
      <c r="T41" s="14"/>
      <c r="U41" s="14"/>
      <c r="V41" s="14"/>
      <c r="W41" s="14"/>
      <c r="X41" s="14"/>
      <c r="Y41" s="14"/>
      <c r="Z41" s="14"/>
      <c r="AA41" s="14"/>
      <c r="AB41" s="14"/>
      <c r="AC41" s="36"/>
      <c r="AF41" s="13"/>
      <c r="AG41" s="13"/>
      <c r="AH41" s="13"/>
      <c r="AI41" s="13"/>
      <c r="AL41" s="34"/>
      <c r="AM41" s="34"/>
    </row>
    <row r="42" spans="1:39" s="72" customFormat="1" ht="42.75" customHeight="1" x14ac:dyDescent="0.3">
      <c r="A42" s="306" t="s">
        <v>667</v>
      </c>
      <c r="B42" s="444"/>
      <c r="C42" s="194">
        <f>IF($B$4="",0,SUM(C37:C39))</f>
        <v>0</v>
      </c>
      <c r="D42" s="194">
        <f t="shared" ref="D42:N42" si="5">IF($B$4="",0,SUM(D37:D39))</f>
        <v>0</v>
      </c>
      <c r="E42" s="194">
        <f t="shared" si="5"/>
        <v>0</v>
      </c>
      <c r="F42" s="194">
        <f t="shared" si="5"/>
        <v>0</v>
      </c>
      <c r="G42" s="194">
        <f t="shared" si="5"/>
        <v>0</v>
      </c>
      <c r="H42" s="194">
        <f t="shared" si="5"/>
        <v>0</v>
      </c>
      <c r="I42" s="194">
        <f t="shared" si="5"/>
        <v>0</v>
      </c>
      <c r="J42" s="194">
        <f t="shared" si="5"/>
        <v>0</v>
      </c>
      <c r="K42" s="194">
        <f t="shared" si="5"/>
        <v>0</v>
      </c>
      <c r="L42" s="194">
        <f t="shared" si="5"/>
        <v>0</v>
      </c>
      <c r="M42" s="194">
        <f t="shared" si="5"/>
        <v>0</v>
      </c>
      <c r="N42" s="194">
        <f t="shared" si="5"/>
        <v>0</v>
      </c>
      <c r="O42" s="162">
        <f>SUM(C42:N42)</f>
        <v>0</v>
      </c>
      <c r="P42" s="62"/>
      <c r="Q42" s="62"/>
      <c r="R42" s="62"/>
      <c r="S42" s="173"/>
      <c r="T42" s="62"/>
      <c r="U42" s="62"/>
      <c r="V42" s="62"/>
      <c r="W42" s="62"/>
      <c r="X42" s="62"/>
      <c r="Y42" s="62"/>
      <c r="Z42" s="62"/>
      <c r="AA42" s="62"/>
      <c r="AB42" s="62"/>
      <c r="AC42" s="71"/>
      <c r="AF42" s="73"/>
      <c r="AG42" s="73"/>
      <c r="AH42" s="73"/>
      <c r="AI42" s="73"/>
      <c r="AL42" s="74"/>
      <c r="AM42" s="74"/>
    </row>
    <row r="43" spans="1:39" x14ac:dyDescent="0.25">
      <c r="A43" s="54"/>
      <c r="B43" s="54"/>
      <c r="C43" s="14"/>
      <c r="D43" s="14"/>
      <c r="E43" s="14"/>
      <c r="F43" s="14"/>
      <c r="G43" s="14"/>
      <c r="H43" s="14"/>
      <c r="I43" s="14"/>
      <c r="J43" s="14"/>
      <c r="K43" s="14"/>
      <c r="L43" s="14"/>
      <c r="M43" s="14"/>
      <c r="N43" s="14"/>
      <c r="O43" s="14"/>
      <c r="P43" s="14"/>
      <c r="Q43" s="14"/>
      <c r="R43" s="14"/>
      <c r="S43" s="45"/>
      <c r="T43" s="14"/>
      <c r="U43" s="14"/>
      <c r="V43" s="14"/>
      <c r="W43" s="14"/>
      <c r="X43" s="14"/>
      <c r="Y43" s="14"/>
      <c r="Z43" s="14"/>
      <c r="AA43" s="14"/>
      <c r="AB43" s="14"/>
      <c r="AC43" s="36"/>
      <c r="AF43" s="13"/>
      <c r="AG43" s="13"/>
      <c r="AH43" s="13"/>
      <c r="AI43" s="13"/>
      <c r="AL43" s="34"/>
      <c r="AM43" s="34"/>
    </row>
  </sheetData>
  <mergeCells count="21">
    <mergeCell ref="A15:B15"/>
    <mergeCell ref="A16:A17"/>
    <mergeCell ref="B16:B17"/>
    <mergeCell ref="A22:B22"/>
    <mergeCell ref="A34:B34"/>
    <mergeCell ref="A42:B42"/>
    <mergeCell ref="A7:D7"/>
    <mergeCell ref="A28:B28"/>
    <mergeCell ref="C15:N15"/>
    <mergeCell ref="C8:H8"/>
    <mergeCell ref="A10:B10"/>
    <mergeCell ref="A11:B11"/>
    <mergeCell ref="A12:B12"/>
    <mergeCell ref="A9:B9"/>
    <mergeCell ref="C22:L22"/>
    <mergeCell ref="A35:A36"/>
    <mergeCell ref="B35:B36"/>
    <mergeCell ref="F9:H9"/>
    <mergeCell ref="F10:H10"/>
    <mergeCell ref="F11:H11"/>
    <mergeCell ref="F12:H12"/>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K121"/>
  <sheetViews>
    <sheetView zoomScale="70" zoomScaleNormal="70" workbookViewId="0">
      <selection activeCell="D40" sqref="D40"/>
    </sheetView>
  </sheetViews>
  <sheetFormatPr defaultColWidth="9.33203125" defaultRowHeight="13.8" x14ac:dyDescent="0.25"/>
  <cols>
    <col min="1" max="3" width="26.77734375" style="3" customWidth="1"/>
    <col min="4" max="4" width="26.77734375" style="108" customWidth="1"/>
    <col min="5" max="5" width="47.77734375" style="3" customWidth="1"/>
    <col min="6" max="6" width="16.77734375" style="3" customWidth="1"/>
    <col min="7" max="7" width="9.33203125" style="3" customWidth="1"/>
    <col min="8" max="11" width="26.77734375" style="3" customWidth="1"/>
    <col min="12" max="12" width="47.77734375" style="3" customWidth="1"/>
    <col min="13" max="13" width="16.77734375" style="3" customWidth="1"/>
    <col min="14" max="14" width="21.77734375" style="3" customWidth="1"/>
    <col min="15" max="15" width="11.6640625" style="3" customWidth="1"/>
    <col min="16" max="16" width="16.77734375" style="3" customWidth="1"/>
    <col min="17" max="28" width="14.77734375" style="3" customWidth="1"/>
    <col min="29" max="16384" width="9.33203125" style="3"/>
  </cols>
  <sheetData>
    <row r="1" spans="1:37" ht="20.399999999999999" x14ac:dyDescent="0.35">
      <c r="A1" s="254" t="s">
        <v>305</v>
      </c>
    </row>
    <row r="3" spans="1:37" x14ac:dyDescent="0.25">
      <c r="A3" s="52" t="s">
        <v>306</v>
      </c>
      <c r="B3" s="4"/>
      <c r="C3" s="4"/>
      <c r="H3" s="52" t="s">
        <v>351</v>
      </c>
      <c r="N3" s="118"/>
      <c r="P3" s="86"/>
      <c r="Q3" s="382" t="s">
        <v>696</v>
      </c>
      <c r="R3" s="382"/>
      <c r="S3" s="382"/>
      <c r="T3" s="382"/>
      <c r="U3" s="382"/>
      <c r="V3" s="382"/>
      <c r="W3" s="382"/>
      <c r="X3" s="382"/>
      <c r="Y3" s="382"/>
      <c r="Z3" s="382"/>
      <c r="AA3" s="382"/>
      <c r="AB3" s="382"/>
    </row>
    <row r="4" spans="1:37" s="249" customFormat="1" ht="39.75" customHeight="1" x14ac:dyDescent="0.25">
      <c r="A4" s="227" t="s">
        <v>4</v>
      </c>
      <c r="B4" s="227" t="s">
        <v>348</v>
      </c>
      <c r="C4" s="227" t="s">
        <v>349</v>
      </c>
      <c r="D4" s="245" t="s">
        <v>350</v>
      </c>
      <c r="E4" s="373" t="s">
        <v>69</v>
      </c>
      <c r="F4" s="374"/>
      <c r="H4" s="227" t="s">
        <v>4</v>
      </c>
      <c r="I4" s="227" t="s">
        <v>348</v>
      </c>
      <c r="J4" s="227" t="s">
        <v>349</v>
      </c>
      <c r="K4" s="245" t="s">
        <v>90</v>
      </c>
      <c r="L4" s="450" t="s">
        <v>69</v>
      </c>
      <c r="M4" s="450"/>
      <c r="N4" s="253" t="s">
        <v>695</v>
      </c>
      <c r="P4" s="3"/>
      <c r="Q4" s="82" t="s">
        <v>7</v>
      </c>
      <c r="R4" s="82" t="s">
        <v>8</v>
      </c>
      <c r="S4" s="11" t="s">
        <v>9</v>
      </c>
      <c r="T4" s="82" t="s">
        <v>10</v>
      </c>
      <c r="U4" s="82" t="s">
        <v>11</v>
      </c>
      <c r="V4" s="82" t="s">
        <v>12</v>
      </c>
      <c r="W4" s="82" t="s">
        <v>13</v>
      </c>
      <c r="X4" s="82" t="s">
        <v>14</v>
      </c>
      <c r="Y4" s="82" t="s">
        <v>15</v>
      </c>
      <c r="Z4" s="82" t="s">
        <v>16</v>
      </c>
      <c r="AA4" s="82" t="s">
        <v>17</v>
      </c>
      <c r="AB4" s="82" t="s">
        <v>18</v>
      </c>
      <c r="AC4" s="3"/>
      <c r="AD4" s="3"/>
      <c r="AE4" s="3"/>
      <c r="AJ4" s="3"/>
      <c r="AK4" s="3"/>
    </row>
    <row r="5" spans="1:37" x14ac:dyDescent="0.25">
      <c r="A5" s="77" t="s">
        <v>307</v>
      </c>
      <c r="B5" s="9" t="s">
        <v>308</v>
      </c>
      <c r="C5" s="9" t="s">
        <v>309</v>
      </c>
      <c r="D5" s="44">
        <v>1.6000000000000001E-3</v>
      </c>
      <c r="E5" s="367" t="s">
        <v>310</v>
      </c>
      <c r="F5" s="367"/>
      <c r="H5" s="77" t="s">
        <v>307</v>
      </c>
      <c r="I5" s="9" t="s">
        <v>308</v>
      </c>
      <c r="J5" s="9" t="s">
        <v>309</v>
      </c>
      <c r="K5" s="25">
        <v>3.3</v>
      </c>
      <c r="L5" s="9" t="s">
        <v>310</v>
      </c>
      <c r="M5" s="9"/>
      <c r="N5" s="30"/>
      <c r="P5" s="4" t="s">
        <v>4</v>
      </c>
      <c r="Q5" s="82" t="s">
        <v>20</v>
      </c>
      <c r="R5" s="82" t="s">
        <v>21</v>
      </c>
      <c r="S5" s="82" t="s">
        <v>22</v>
      </c>
      <c r="T5" s="82" t="s">
        <v>23</v>
      </c>
      <c r="U5" s="82" t="s">
        <v>24</v>
      </c>
      <c r="V5" s="82" t="s">
        <v>25</v>
      </c>
      <c r="W5" s="82" t="s">
        <v>26</v>
      </c>
      <c r="X5" s="82" t="s">
        <v>27</v>
      </c>
      <c r="Y5" s="82" t="s">
        <v>28</v>
      </c>
      <c r="Z5" s="82" t="s">
        <v>29</v>
      </c>
      <c r="AA5" s="82" t="s">
        <v>30</v>
      </c>
      <c r="AB5" s="82" t="s">
        <v>31</v>
      </c>
      <c r="AC5" s="32" t="s">
        <v>69</v>
      </c>
    </row>
    <row r="6" spans="1:37" x14ac:dyDescent="0.25">
      <c r="A6" s="77"/>
      <c r="B6" s="9"/>
      <c r="C6" s="94" t="s">
        <v>401</v>
      </c>
      <c r="D6" s="142">
        <f>AVERAGE(D5)</f>
        <v>1.6000000000000001E-3</v>
      </c>
      <c r="E6" s="367"/>
      <c r="F6" s="367"/>
      <c r="H6" s="77"/>
      <c r="I6" s="9"/>
      <c r="J6" s="94" t="s">
        <v>401</v>
      </c>
      <c r="K6" s="85">
        <f>AVERAGE(K5)</f>
        <v>3.3</v>
      </c>
      <c r="L6" s="367"/>
      <c r="M6" s="367"/>
      <c r="N6" s="30"/>
      <c r="P6" s="6" t="s">
        <v>405</v>
      </c>
      <c r="Q6" s="25">
        <v>0</v>
      </c>
      <c r="R6" s="25">
        <v>0</v>
      </c>
      <c r="S6" s="25">
        <v>0</v>
      </c>
      <c r="T6" s="25">
        <v>3.0000000000000001E-3</v>
      </c>
      <c r="U6" s="25">
        <v>0.11</v>
      </c>
      <c r="V6" s="25">
        <v>0.154</v>
      </c>
      <c r="W6" s="25">
        <v>0.23200000000000001</v>
      </c>
      <c r="X6" s="25">
        <v>0.35499999999999998</v>
      </c>
      <c r="Y6" s="25">
        <v>0.14499999999999999</v>
      </c>
      <c r="Z6" s="25">
        <v>0</v>
      </c>
      <c r="AA6" s="25">
        <v>0</v>
      </c>
      <c r="AB6" s="25">
        <v>0</v>
      </c>
      <c r="AC6" s="3" t="s">
        <v>386</v>
      </c>
    </row>
    <row r="7" spans="1:37" x14ac:dyDescent="0.25">
      <c r="A7" s="77"/>
      <c r="B7" s="9"/>
      <c r="C7" s="9"/>
      <c r="D7" s="44"/>
      <c r="E7" s="367"/>
      <c r="F7" s="367"/>
      <c r="H7" s="77"/>
      <c r="I7" s="9"/>
      <c r="J7" s="9"/>
      <c r="K7" s="25"/>
      <c r="L7" s="367"/>
      <c r="M7" s="367"/>
      <c r="N7" s="251"/>
      <c r="O7" s="117"/>
      <c r="Q7" s="25"/>
      <c r="R7" s="25"/>
      <c r="S7" s="25"/>
      <c r="T7" s="25"/>
      <c r="U7" s="25"/>
      <c r="V7" s="25"/>
      <c r="W7" s="25"/>
      <c r="X7" s="25"/>
      <c r="Y7" s="25"/>
      <c r="Z7" s="25"/>
      <c r="AA7" s="25"/>
      <c r="AB7" s="25"/>
    </row>
    <row r="8" spans="1:37" x14ac:dyDescent="0.25">
      <c r="A8" s="77" t="s">
        <v>311</v>
      </c>
      <c r="B8" s="9" t="s">
        <v>312</v>
      </c>
      <c r="C8" s="9" t="s">
        <v>313</v>
      </c>
      <c r="D8" s="44">
        <v>4.2000000000000003E-2</v>
      </c>
      <c r="E8" s="367" t="s">
        <v>314</v>
      </c>
      <c r="F8" s="367"/>
      <c r="H8" s="77" t="s">
        <v>415</v>
      </c>
      <c r="I8" s="9" t="s">
        <v>416</v>
      </c>
      <c r="J8" s="9"/>
      <c r="K8" s="25">
        <v>18.2</v>
      </c>
      <c r="L8" s="449" t="s">
        <v>417</v>
      </c>
      <c r="M8" s="449"/>
      <c r="N8" s="251">
        <v>20</v>
      </c>
      <c r="O8" s="117"/>
    </row>
    <row r="9" spans="1:37" x14ac:dyDescent="0.25">
      <c r="A9" s="77" t="s">
        <v>311</v>
      </c>
      <c r="B9" s="9" t="s">
        <v>315</v>
      </c>
      <c r="C9" s="9" t="s">
        <v>316</v>
      </c>
      <c r="D9" s="44">
        <v>5.5E-2</v>
      </c>
      <c r="E9" s="367" t="s">
        <v>314</v>
      </c>
      <c r="F9" s="367"/>
      <c r="H9" s="77" t="s">
        <v>415</v>
      </c>
      <c r="I9" s="9" t="s">
        <v>410</v>
      </c>
      <c r="J9" s="9"/>
      <c r="K9" s="25">
        <v>11.7</v>
      </c>
      <c r="L9" s="449" t="s">
        <v>429</v>
      </c>
      <c r="M9" s="449"/>
      <c r="N9" s="251"/>
      <c r="O9" s="117"/>
    </row>
    <row r="10" spans="1:37" x14ac:dyDescent="0.25">
      <c r="A10" s="77" t="s">
        <v>311</v>
      </c>
      <c r="B10" s="9" t="s">
        <v>317</v>
      </c>
      <c r="C10" s="9" t="s">
        <v>318</v>
      </c>
      <c r="D10" s="44">
        <v>1.0999999999999999E-2</v>
      </c>
      <c r="E10" s="367" t="s">
        <v>314</v>
      </c>
      <c r="F10" s="367"/>
      <c r="H10" s="77" t="s">
        <v>415</v>
      </c>
      <c r="I10" s="9" t="s">
        <v>412</v>
      </c>
      <c r="J10" s="9"/>
      <c r="K10" s="25">
        <v>24.3</v>
      </c>
      <c r="L10" s="449" t="s">
        <v>418</v>
      </c>
      <c r="M10" s="449"/>
      <c r="N10" s="251" t="s">
        <v>411</v>
      </c>
      <c r="O10" s="117"/>
    </row>
    <row r="11" spans="1:37" x14ac:dyDescent="0.25">
      <c r="A11" s="77"/>
      <c r="B11" s="9"/>
      <c r="C11" s="94" t="s">
        <v>401</v>
      </c>
      <c r="D11" s="142">
        <f>AVERAGE(D8:D10)</f>
        <v>3.5999999999999997E-2</v>
      </c>
      <c r="E11" s="367"/>
      <c r="F11" s="367"/>
      <c r="H11" s="77" t="s">
        <v>415</v>
      </c>
      <c r="I11" s="9" t="s">
        <v>414</v>
      </c>
      <c r="J11" s="9"/>
      <c r="K11" s="25">
        <v>14.6</v>
      </c>
      <c r="L11" s="449" t="s">
        <v>423</v>
      </c>
      <c r="M11" s="449"/>
      <c r="N11" s="251" t="s">
        <v>413</v>
      </c>
      <c r="O11" s="117"/>
    </row>
    <row r="12" spans="1:37" x14ac:dyDescent="0.25">
      <c r="A12" s="77"/>
      <c r="B12" s="9"/>
      <c r="C12" s="9"/>
      <c r="D12" s="44"/>
      <c r="E12" s="367"/>
      <c r="F12" s="367"/>
      <c r="H12" s="77"/>
      <c r="I12" s="9"/>
      <c r="J12" s="94" t="s">
        <v>401</v>
      </c>
      <c r="K12" s="85">
        <f>AVERAGE(K8:K11)</f>
        <v>17.2</v>
      </c>
      <c r="L12" s="449"/>
      <c r="M12" s="449"/>
      <c r="N12" s="251"/>
      <c r="O12" s="117"/>
    </row>
    <row r="13" spans="1:37" x14ac:dyDescent="0.25">
      <c r="A13" s="77" t="s">
        <v>319</v>
      </c>
      <c r="B13" s="9" t="s">
        <v>320</v>
      </c>
      <c r="C13" s="9" t="s">
        <v>313</v>
      </c>
      <c r="D13" s="44">
        <v>2.5000000000000001E-2</v>
      </c>
      <c r="E13" s="367" t="s">
        <v>314</v>
      </c>
      <c r="F13" s="367"/>
      <c r="H13" s="77"/>
      <c r="I13" s="9"/>
      <c r="J13" s="9"/>
      <c r="K13" s="25"/>
      <c r="L13" s="449"/>
      <c r="M13" s="449"/>
      <c r="N13" s="251"/>
      <c r="O13" s="117"/>
    </row>
    <row r="14" spans="1:37" x14ac:dyDescent="0.25">
      <c r="A14" s="77" t="s">
        <v>319</v>
      </c>
      <c r="B14" s="9" t="s">
        <v>315</v>
      </c>
      <c r="C14" s="9" t="s">
        <v>316</v>
      </c>
      <c r="D14" s="44">
        <v>3.5000000000000003E-2</v>
      </c>
      <c r="E14" s="367" t="s">
        <v>314</v>
      </c>
      <c r="F14" s="367"/>
      <c r="H14" s="77" t="s">
        <v>319</v>
      </c>
      <c r="I14" s="9" t="s">
        <v>412</v>
      </c>
      <c r="J14" s="9"/>
      <c r="K14" s="25">
        <v>10.4</v>
      </c>
      <c r="L14" s="449" t="s">
        <v>418</v>
      </c>
      <c r="M14" s="449"/>
      <c r="N14" s="251">
        <v>-35</v>
      </c>
      <c r="O14" s="117"/>
    </row>
    <row r="15" spans="1:37" x14ac:dyDescent="0.25">
      <c r="A15" s="77" t="s">
        <v>319</v>
      </c>
      <c r="B15" s="9" t="s">
        <v>317</v>
      </c>
      <c r="C15" s="9" t="s">
        <v>318</v>
      </c>
      <c r="D15" s="44">
        <v>4.2999999999999997E-2</v>
      </c>
      <c r="E15" s="367" t="s">
        <v>314</v>
      </c>
      <c r="F15" s="367"/>
      <c r="H15" s="77"/>
      <c r="I15" s="9" t="s">
        <v>410</v>
      </c>
      <c r="J15" s="9"/>
      <c r="K15" s="25">
        <v>12</v>
      </c>
      <c r="L15" s="449" t="s">
        <v>429</v>
      </c>
      <c r="M15" s="449"/>
      <c r="N15" s="251"/>
      <c r="O15" s="117"/>
    </row>
    <row r="16" spans="1:37" x14ac:dyDescent="0.25">
      <c r="A16" s="77" t="s">
        <v>319</v>
      </c>
      <c r="B16" s="9" t="s">
        <v>321</v>
      </c>
      <c r="C16" s="9" t="s">
        <v>322</v>
      </c>
      <c r="D16" s="44">
        <v>2.8000000000000001E-2</v>
      </c>
      <c r="E16" s="367" t="s">
        <v>314</v>
      </c>
      <c r="F16" s="367"/>
      <c r="H16" s="77"/>
      <c r="I16" s="9"/>
      <c r="J16" s="94" t="s">
        <v>401</v>
      </c>
      <c r="K16" s="85">
        <f>AVERAGE(K14)</f>
        <v>10.4</v>
      </c>
      <c r="L16" s="449"/>
      <c r="M16" s="449"/>
      <c r="N16" s="251"/>
      <c r="O16" s="117"/>
    </row>
    <row r="17" spans="1:15" x14ac:dyDescent="0.25">
      <c r="A17" s="77"/>
      <c r="B17" s="9"/>
      <c r="C17" s="94" t="s">
        <v>401</v>
      </c>
      <c r="D17" s="142">
        <f>AVERAGE(D13:D16)</f>
        <v>3.2750000000000001E-2</v>
      </c>
      <c r="E17" s="367"/>
      <c r="F17" s="367"/>
      <c r="H17" s="77"/>
      <c r="I17" s="9"/>
      <c r="J17" s="9"/>
      <c r="K17" s="25"/>
      <c r="L17" s="449"/>
      <c r="M17" s="449"/>
      <c r="N17" s="30"/>
      <c r="O17" s="117"/>
    </row>
    <row r="18" spans="1:15" x14ac:dyDescent="0.25">
      <c r="A18" s="77"/>
      <c r="B18" s="9"/>
      <c r="C18" s="9"/>
      <c r="D18" s="44"/>
      <c r="E18" s="367"/>
      <c r="F18" s="367"/>
      <c r="H18" s="77" t="s">
        <v>419</v>
      </c>
      <c r="I18" s="9" t="s">
        <v>412</v>
      </c>
      <c r="J18" s="9"/>
      <c r="K18" s="25">
        <v>33.200000000000003</v>
      </c>
      <c r="L18" s="250" t="s">
        <v>418</v>
      </c>
      <c r="M18" s="250"/>
      <c r="N18" s="30" t="s">
        <v>420</v>
      </c>
      <c r="O18" s="117"/>
    </row>
    <row r="19" spans="1:15" x14ac:dyDescent="0.25">
      <c r="A19" s="77" t="s">
        <v>323</v>
      </c>
      <c r="B19" s="9" t="s">
        <v>320</v>
      </c>
      <c r="C19" s="9" t="s">
        <v>313</v>
      </c>
      <c r="D19" s="44">
        <v>0.154</v>
      </c>
      <c r="E19" s="367" t="s">
        <v>314</v>
      </c>
      <c r="F19" s="367"/>
      <c r="H19" s="77"/>
      <c r="I19" s="9"/>
      <c r="J19" s="94" t="s">
        <v>401</v>
      </c>
      <c r="K19" s="85">
        <f>AVERAGE(K18)</f>
        <v>33.200000000000003</v>
      </c>
      <c r="L19" s="449"/>
      <c r="M19" s="449"/>
      <c r="N19" s="30"/>
      <c r="O19" s="117"/>
    </row>
    <row r="20" spans="1:15" x14ac:dyDescent="0.25">
      <c r="A20" s="77" t="s">
        <v>323</v>
      </c>
      <c r="B20" s="9" t="s">
        <v>315</v>
      </c>
      <c r="C20" s="9" t="s">
        <v>316</v>
      </c>
      <c r="D20" s="44">
        <v>0.16300000000000001</v>
      </c>
      <c r="E20" s="367" t="s">
        <v>314</v>
      </c>
      <c r="F20" s="367"/>
      <c r="H20" s="77"/>
      <c r="I20" s="9"/>
      <c r="J20" s="94"/>
      <c r="K20" s="85"/>
      <c r="L20" s="449"/>
      <c r="M20" s="449"/>
      <c r="N20" s="30"/>
      <c r="O20" s="117"/>
    </row>
    <row r="21" spans="1:15" x14ac:dyDescent="0.25">
      <c r="A21" s="77" t="s">
        <v>323</v>
      </c>
      <c r="B21" s="9" t="s">
        <v>317</v>
      </c>
      <c r="C21" s="9" t="s">
        <v>318</v>
      </c>
      <c r="D21" s="44">
        <v>0.41699999999999998</v>
      </c>
      <c r="E21" s="367" t="s">
        <v>314</v>
      </c>
      <c r="F21" s="367"/>
      <c r="H21" s="77" t="s">
        <v>430</v>
      </c>
      <c r="I21" s="9" t="s">
        <v>428</v>
      </c>
      <c r="J21" s="94"/>
      <c r="K21" s="25">
        <v>20.8</v>
      </c>
      <c r="L21" s="449" t="s">
        <v>429</v>
      </c>
      <c r="M21" s="449"/>
      <c r="N21" s="30"/>
      <c r="O21" s="117"/>
    </row>
    <row r="22" spans="1:15" x14ac:dyDescent="0.25">
      <c r="A22" s="77" t="s">
        <v>323</v>
      </c>
      <c r="B22" s="9" t="s">
        <v>321</v>
      </c>
      <c r="C22" s="9" t="s">
        <v>324</v>
      </c>
      <c r="D22" s="44">
        <v>0.189</v>
      </c>
      <c r="E22" s="367" t="s">
        <v>314</v>
      </c>
      <c r="F22" s="367"/>
      <c r="H22" s="77"/>
      <c r="I22" s="9"/>
      <c r="J22" s="94" t="s">
        <v>401</v>
      </c>
      <c r="K22" s="85">
        <f>AVERAGE(K21)</f>
        <v>20.8</v>
      </c>
      <c r="L22" s="449"/>
      <c r="M22" s="449"/>
      <c r="N22" s="30"/>
      <c r="O22" s="117"/>
    </row>
    <row r="23" spans="1:15" x14ac:dyDescent="0.25">
      <c r="A23" s="77" t="s">
        <v>323</v>
      </c>
      <c r="B23" s="9" t="s">
        <v>325</v>
      </c>
      <c r="C23" s="9" t="s">
        <v>326</v>
      </c>
      <c r="D23" s="44">
        <v>0.27</v>
      </c>
      <c r="E23" s="367" t="s">
        <v>314</v>
      </c>
      <c r="F23" s="367"/>
      <c r="H23" s="77"/>
      <c r="I23" s="9"/>
      <c r="J23" s="94"/>
      <c r="K23" s="85"/>
      <c r="L23" s="449"/>
      <c r="M23" s="449"/>
      <c r="N23" s="30"/>
      <c r="O23" s="117"/>
    </row>
    <row r="24" spans="1:15" x14ac:dyDescent="0.25">
      <c r="A24" s="77" t="s">
        <v>323</v>
      </c>
      <c r="B24" s="9" t="s">
        <v>327</v>
      </c>
      <c r="C24" s="9" t="s">
        <v>328</v>
      </c>
      <c r="D24" s="44">
        <v>5.2999999999999999E-2</v>
      </c>
      <c r="E24" s="367" t="s">
        <v>314</v>
      </c>
      <c r="F24" s="367"/>
      <c r="H24" s="77" t="s">
        <v>332</v>
      </c>
      <c r="I24" s="9" t="s">
        <v>414</v>
      </c>
      <c r="J24" s="9"/>
      <c r="K24" s="25">
        <v>15.2</v>
      </c>
      <c r="L24" s="449" t="s">
        <v>423</v>
      </c>
      <c r="M24" s="449"/>
      <c r="N24" s="251" t="s">
        <v>422</v>
      </c>
      <c r="O24" s="117"/>
    </row>
    <row r="25" spans="1:15" x14ac:dyDescent="0.25">
      <c r="A25" s="77" t="s">
        <v>323</v>
      </c>
      <c r="B25" s="9" t="s">
        <v>329</v>
      </c>
      <c r="C25" s="9" t="s">
        <v>330</v>
      </c>
      <c r="D25" s="44">
        <v>2.5999999999999999E-2</v>
      </c>
      <c r="E25" s="367" t="s">
        <v>314</v>
      </c>
      <c r="F25" s="367"/>
      <c r="H25" s="77"/>
      <c r="I25" s="9"/>
      <c r="J25" s="94" t="s">
        <v>401</v>
      </c>
      <c r="K25" s="85">
        <f>AVERAGE(K24)</f>
        <v>15.2</v>
      </c>
      <c r="L25" s="449"/>
      <c r="M25" s="449"/>
      <c r="N25" s="30"/>
      <c r="O25" s="117"/>
    </row>
    <row r="26" spans="1:15" x14ac:dyDescent="0.25">
      <c r="A26" s="77" t="s">
        <v>323</v>
      </c>
      <c r="B26" s="9" t="s">
        <v>331</v>
      </c>
      <c r="C26" s="9" t="s">
        <v>330</v>
      </c>
      <c r="D26" s="44">
        <v>4.2000000000000003E-2</v>
      </c>
      <c r="E26" s="367" t="s">
        <v>314</v>
      </c>
      <c r="F26" s="367"/>
      <c r="H26" s="77"/>
      <c r="I26" s="9"/>
      <c r="J26" s="94"/>
      <c r="K26" s="85"/>
      <c r="L26" s="449"/>
      <c r="M26" s="449"/>
      <c r="N26" s="30"/>
      <c r="O26" s="117"/>
    </row>
    <row r="27" spans="1:15" x14ac:dyDescent="0.25">
      <c r="A27" s="77"/>
      <c r="B27" s="9"/>
      <c r="C27" s="94" t="s">
        <v>401</v>
      </c>
      <c r="D27" s="142">
        <f>AVERAGE(D19:D26)</f>
        <v>0.16425000000000001</v>
      </c>
      <c r="E27" s="367"/>
      <c r="F27" s="367"/>
      <c r="H27" s="77" t="s">
        <v>427</v>
      </c>
      <c r="I27" s="9" t="s">
        <v>428</v>
      </c>
      <c r="J27" s="94"/>
      <c r="K27" s="25">
        <v>10.95</v>
      </c>
      <c r="L27" s="449" t="s">
        <v>429</v>
      </c>
      <c r="M27" s="449"/>
      <c r="N27" s="30"/>
      <c r="O27" s="117"/>
    </row>
    <row r="28" spans="1:15" x14ac:dyDescent="0.25">
      <c r="A28" s="77"/>
      <c r="B28" s="9"/>
      <c r="C28" s="9"/>
      <c r="D28" s="44"/>
      <c r="E28" s="367"/>
      <c r="F28" s="367"/>
      <c r="H28" s="77"/>
      <c r="I28" s="9"/>
      <c r="J28" s="94" t="s">
        <v>401</v>
      </c>
      <c r="K28" s="85">
        <f>AVERAGE(K27)</f>
        <v>10.95</v>
      </c>
      <c r="L28" s="449"/>
      <c r="M28" s="449"/>
      <c r="N28" s="30"/>
      <c r="O28" s="117"/>
    </row>
    <row r="29" spans="1:15" x14ac:dyDescent="0.25">
      <c r="A29" s="77" t="s">
        <v>332</v>
      </c>
      <c r="B29" s="9" t="s">
        <v>333</v>
      </c>
      <c r="C29" s="9" t="s">
        <v>324</v>
      </c>
      <c r="D29" s="44">
        <v>4.0000000000000001E-3</v>
      </c>
      <c r="E29" s="367" t="s">
        <v>314</v>
      </c>
      <c r="F29" s="367"/>
      <c r="H29" s="77"/>
      <c r="I29" s="9"/>
      <c r="J29" s="9"/>
      <c r="K29" s="25"/>
      <c r="L29" s="449"/>
      <c r="M29" s="449"/>
      <c r="N29" s="30"/>
      <c r="O29" s="117"/>
    </row>
    <row r="30" spans="1:15" x14ac:dyDescent="0.25">
      <c r="A30" s="77"/>
      <c r="B30" s="9"/>
      <c r="C30" s="94" t="s">
        <v>401</v>
      </c>
      <c r="D30" s="142">
        <f>AVERAGE(D29)</f>
        <v>4.0000000000000001E-3</v>
      </c>
      <c r="E30" s="367"/>
      <c r="F30" s="367"/>
      <c r="H30" s="77" t="s">
        <v>334</v>
      </c>
      <c r="I30" s="9" t="s">
        <v>335</v>
      </c>
      <c r="J30" s="9" t="s">
        <v>336</v>
      </c>
      <c r="K30" s="25">
        <v>7</v>
      </c>
      <c r="L30" s="9" t="s">
        <v>337</v>
      </c>
      <c r="M30" s="9"/>
      <c r="N30" s="30"/>
      <c r="O30" s="117"/>
    </row>
    <row r="31" spans="1:15" x14ac:dyDescent="0.25">
      <c r="A31" s="77"/>
      <c r="B31" s="9"/>
      <c r="C31" s="9"/>
      <c r="D31" s="44"/>
      <c r="E31" s="367"/>
      <c r="F31" s="367"/>
      <c r="H31" s="77" t="s">
        <v>334</v>
      </c>
      <c r="I31" s="9" t="s">
        <v>352</v>
      </c>
      <c r="J31" s="9" t="s">
        <v>353</v>
      </c>
      <c r="K31" s="25">
        <v>8.1</v>
      </c>
      <c r="L31" s="367" t="s">
        <v>354</v>
      </c>
      <c r="M31" s="367"/>
      <c r="N31" s="30"/>
      <c r="O31" s="117"/>
    </row>
    <row r="32" spans="1:15" x14ac:dyDescent="0.25">
      <c r="A32" s="77" t="s">
        <v>334</v>
      </c>
      <c r="B32" s="9" t="s">
        <v>335</v>
      </c>
      <c r="C32" s="9" t="s">
        <v>336</v>
      </c>
      <c r="D32" s="44">
        <v>3.0000000000000001E-3</v>
      </c>
      <c r="E32" s="367" t="s">
        <v>337</v>
      </c>
      <c r="F32" s="367"/>
      <c r="H32" s="77" t="s">
        <v>334</v>
      </c>
      <c r="I32" s="9" t="s">
        <v>414</v>
      </c>
      <c r="J32" s="9"/>
      <c r="K32" s="25">
        <v>12.5</v>
      </c>
      <c r="L32" s="449" t="s">
        <v>423</v>
      </c>
      <c r="M32" s="449"/>
      <c r="N32" s="251" t="s">
        <v>421</v>
      </c>
      <c r="O32" s="117"/>
    </row>
    <row r="33" spans="1:15" x14ac:dyDescent="0.25">
      <c r="A33" s="77" t="s">
        <v>334</v>
      </c>
      <c r="B33" s="9" t="s">
        <v>320</v>
      </c>
      <c r="C33" s="9" t="s">
        <v>313</v>
      </c>
      <c r="D33" s="44">
        <v>2.3E-2</v>
      </c>
      <c r="E33" s="367" t="s">
        <v>314</v>
      </c>
      <c r="F33" s="367"/>
      <c r="H33" s="77"/>
      <c r="I33" s="9"/>
      <c r="J33" s="94" t="s">
        <v>401</v>
      </c>
      <c r="K33" s="85">
        <f>AVERAGE(K30:K32)</f>
        <v>9.2000000000000011</v>
      </c>
      <c r="L33" s="367"/>
      <c r="M33" s="367"/>
      <c r="N33" s="30"/>
      <c r="O33" s="117"/>
    </row>
    <row r="34" spans="1:15" x14ac:dyDescent="0.25">
      <c r="A34" s="77" t="s">
        <v>334</v>
      </c>
      <c r="B34" s="9" t="s">
        <v>315</v>
      </c>
      <c r="C34" s="9" t="s">
        <v>316</v>
      </c>
      <c r="D34" s="44">
        <v>3.5000000000000003E-2</v>
      </c>
      <c r="E34" s="367" t="s">
        <v>314</v>
      </c>
      <c r="F34" s="367"/>
      <c r="H34" s="77"/>
      <c r="I34" s="9"/>
      <c r="J34" s="9"/>
      <c r="K34" s="25"/>
      <c r="L34" s="367"/>
      <c r="M34" s="367"/>
      <c r="N34" s="30"/>
      <c r="O34" s="117"/>
    </row>
    <row r="35" spans="1:15" x14ac:dyDescent="0.25">
      <c r="A35" s="77" t="s">
        <v>334</v>
      </c>
      <c r="B35" s="9" t="s">
        <v>338</v>
      </c>
      <c r="C35" s="9" t="s">
        <v>339</v>
      </c>
      <c r="D35" s="44">
        <v>1.2999999999999999E-2</v>
      </c>
      <c r="E35" s="367" t="s">
        <v>314</v>
      </c>
      <c r="F35" s="367"/>
      <c r="H35" s="77" t="s">
        <v>340</v>
      </c>
      <c r="I35" s="9" t="s">
        <v>341</v>
      </c>
      <c r="J35" s="9" t="s">
        <v>342</v>
      </c>
      <c r="K35" s="25">
        <v>6</v>
      </c>
      <c r="L35" s="367" t="s">
        <v>343</v>
      </c>
      <c r="M35" s="367"/>
      <c r="N35" s="30"/>
      <c r="O35" s="117"/>
    </row>
    <row r="36" spans="1:15" x14ac:dyDescent="0.25">
      <c r="A36" s="77" t="s">
        <v>334</v>
      </c>
      <c r="B36" s="9" t="s">
        <v>329</v>
      </c>
      <c r="C36" s="9" t="s">
        <v>330</v>
      </c>
      <c r="D36" s="44">
        <v>8.0000000000000002E-3</v>
      </c>
      <c r="E36" s="367" t="s">
        <v>314</v>
      </c>
      <c r="F36" s="367"/>
      <c r="H36" s="77" t="s">
        <v>340</v>
      </c>
      <c r="I36" s="9" t="s">
        <v>344</v>
      </c>
      <c r="J36" s="9" t="s">
        <v>342</v>
      </c>
      <c r="K36" s="25">
        <v>4.2</v>
      </c>
      <c r="L36" s="367" t="s">
        <v>345</v>
      </c>
      <c r="M36" s="367"/>
      <c r="N36" s="30"/>
      <c r="O36" s="117"/>
    </row>
    <row r="37" spans="1:15" x14ac:dyDescent="0.25">
      <c r="A37" s="77" t="s">
        <v>334</v>
      </c>
      <c r="B37" s="9" t="s">
        <v>331</v>
      </c>
      <c r="C37" s="9" t="s">
        <v>330</v>
      </c>
      <c r="D37" s="44">
        <v>1.4999999999999999E-2</v>
      </c>
      <c r="E37" s="367" t="s">
        <v>314</v>
      </c>
      <c r="F37" s="367"/>
      <c r="H37" s="77" t="s">
        <v>340</v>
      </c>
      <c r="I37" s="9" t="s">
        <v>355</v>
      </c>
      <c r="J37" s="9" t="s">
        <v>356</v>
      </c>
      <c r="K37" s="25">
        <v>7.7</v>
      </c>
      <c r="L37" s="367" t="s">
        <v>357</v>
      </c>
      <c r="M37" s="367"/>
      <c r="N37" s="30"/>
      <c r="O37" s="117"/>
    </row>
    <row r="38" spans="1:15" x14ac:dyDescent="0.25">
      <c r="A38" s="77" t="s">
        <v>334</v>
      </c>
      <c r="B38" s="9" t="s">
        <v>793</v>
      </c>
      <c r="C38" s="9" t="s">
        <v>794</v>
      </c>
      <c r="D38" s="44">
        <v>0.05</v>
      </c>
      <c r="E38" s="9" t="s">
        <v>795</v>
      </c>
      <c r="F38" s="9"/>
      <c r="H38" s="77" t="s">
        <v>340</v>
      </c>
      <c r="I38" s="9" t="s">
        <v>428</v>
      </c>
      <c r="J38" s="94"/>
      <c r="K38" s="25">
        <v>7.7</v>
      </c>
      <c r="L38" s="449" t="s">
        <v>429</v>
      </c>
      <c r="M38" s="449"/>
      <c r="N38" s="30"/>
      <c r="O38" s="117"/>
    </row>
    <row r="39" spans="1:15" x14ac:dyDescent="0.25">
      <c r="A39" s="77"/>
      <c r="B39" s="9"/>
      <c r="C39" s="94" t="s">
        <v>401</v>
      </c>
      <c r="D39" s="142">
        <f>AVERAGE(D32:D38)</f>
        <v>2.0999999999999998E-2</v>
      </c>
      <c r="E39" s="367"/>
      <c r="F39" s="367"/>
      <c r="H39" s="77" t="s">
        <v>340</v>
      </c>
      <c r="I39" s="9" t="s">
        <v>628</v>
      </c>
      <c r="J39" s="9" t="s">
        <v>629</v>
      </c>
      <c r="K39" s="25">
        <v>14.6</v>
      </c>
      <c r="L39" s="449" t="s">
        <v>630</v>
      </c>
      <c r="M39" s="449"/>
      <c r="N39" s="30" t="s">
        <v>422</v>
      </c>
      <c r="O39" s="117"/>
    </row>
    <row r="40" spans="1:15" x14ac:dyDescent="0.25">
      <c r="A40" s="77"/>
      <c r="B40" s="9"/>
      <c r="C40" s="9"/>
      <c r="D40" s="44"/>
      <c r="E40" s="367"/>
      <c r="F40" s="367"/>
      <c r="H40" s="77"/>
      <c r="I40" s="9"/>
      <c r="J40" s="94" t="s">
        <v>401</v>
      </c>
      <c r="K40" s="85">
        <f>AVERAGE(K35:K39)</f>
        <v>8.0399999999999991</v>
      </c>
      <c r="L40" s="367"/>
      <c r="M40" s="367"/>
      <c r="N40" s="30"/>
      <c r="O40" s="117"/>
    </row>
    <row r="41" spans="1:15" x14ac:dyDescent="0.25">
      <c r="A41" s="77" t="s">
        <v>340</v>
      </c>
      <c r="B41" s="9" t="s">
        <v>341</v>
      </c>
      <c r="C41" s="9" t="s">
        <v>342</v>
      </c>
      <c r="D41" s="44">
        <v>2.5999999999999999E-2</v>
      </c>
      <c r="E41" s="367" t="s">
        <v>343</v>
      </c>
      <c r="F41" s="367"/>
      <c r="H41" s="77"/>
      <c r="I41" s="9"/>
      <c r="J41" s="9"/>
      <c r="K41" s="25"/>
      <c r="L41" s="367"/>
      <c r="M41" s="367"/>
      <c r="N41" s="30"/>
      <c r="O41" s="117"/>
    </row>
    <row r="42" spans="1:15" x14ac:dyDescent="0.25">
      <c r="A42" s="77" t="s">
        <v>340</v>
      </c>
      <c r="B42" s="9" t="s">
        <v>344</v>
      </c>
      <c r="C42" s="9" t="s">
        <v>342</v>
      </c>
      <c r="D42" s="44">
        <v>5.2999999999999999E-2</v>
      </c>
      <c r="E42" s="367" t="s">
        <v>345</v>
      </c>
      <c r="F42" s="367"/>
      <c r="H42" s="77" t="s">
        <v>346</v>
      </c>
      <c r="I42" s="9" t="s">
        <v>335</v>
      </c>
      <c r="J42" s="9" t="s">
        <v>336</v>
      </c>
      <c r="K42" s="25">
        <v>4.4000000000000004</v>
      </c>
      <c r="L42" s="367" t="s">
        <v>358</v>
      </c>
      <c r="M42" s="367"/>
      <c r="N42" s="252"/>
      <c r="O42" s="117"/>
    </row>
    <row r="43" spans="1:15" x14ac:dyDescent="0.25">
      <c r="A43" s="77" t="s">
        <v>340</v>
      </c>
      <c r="B43" s="9" t="s">
        <v>363</v>
      </c>
      <c r="C43" s="9" t="s">
        <v>364</v>
      </c>
      <c r="D43" s="44">
        <v>2.1999999999999999E-2</v>
      </c>
      <c r="E43" s="367" t="s">
        <v>367</v>
      </c>
      <c r="F43" s="367"/>
      <c r="H43" s="77" t="s">
        <v>346</v>
      </c>
      <c r="I43" s="9" t="s">
        <v>406</v>
      </c>
      <c r="J43" s="9"/>
      <c r="K43" s="25">
        <v>8.1</v>
      </c>
      <c r="L43" s="449" t="s">
        <v>424</v>
      </c>
      <c r="M43" s="449"/>
      <c r="N43" s="251">
        <v>45</v>
      </c>
      <c r="O43" s="117"/>
    </row>
    <row r="44" spans="1:15" x14ac:dyDescent="0.25">
      <c r="A44" s="77" t="s">
        <v>340</v>
      </c>
      <c r="B44" s="9" t="s">
        <v>363</v>
      </c>
      <c r="C44" s="9" t="s">
        <v>365</v>
      </c>
      <c r="D44" s="44">
        <v>2.5000000000000001E-2</v>
      </c>
      <c r="E44" s="367" t="s">
        <v>367</v>
      </c>
      <c r="F44" s="367"/>
      <c r="H44" s="77" t="s">
        <v>346</v>
      </c>
      <c r="I44" s="9" t="s">
        <v>407</v>
      </c>
      <c r="J44" s="9"/>
      <c r="K44" s="25">
        <v>11.7</v>
      </c>
      <c r="L44" s="449" t="s">
        <v>426</v>
      </c>
      <c r="M44" s="449"/>
      <c r="N44" s="251">
        <v>31</v>
      </c>
      <c r="O44" s="117"/>
    </row>
    <row r="45" spans="1:15" x14ac:dyDescent="0.25">
      <c r="A45" s="77" t="s">
        <v>340</v>
      </c>
      <c r="B45" s="9" t="s">
        <v>363</v>
      </c>
      <c r="C45" s="9" t="s">
        <v>366</v>
      </c>
      <c r="D45" s="44">
        <v>5.6000000000000001E-2</v>
      </c>
      <c r="E45" s="367" t="s">
        <v>367</v>
      </c>
      <c r="F45" s="367"/>
      <c r="H45" s="77" t="s">
        <v>346</v>
      </c>
      <c r="I45" s="9" t="s">
        <v>408</v>
      </c>
      <c r="J45" s="9"/>
      <c r="K45" s="25">
        <v>12.5</v>
      </c>
      <c r="L45" s="448" t="s">
        <v>425</v>
      </c>
      <c r="M45" s="448"/>
      <c r="N45" s="251">
        <v>29</v>
      </c>
      <c r="O45" s="117"/>
    </row>
    <row r="46" spans="1:15" x14ac:dyDescent="0.25">
      <c r="A46" s="77"/>
      <c r="B46" s="9"/>
      <c r="C46" s="94" t="s">
        <v>401</v>
      </c>
      <c r="D46" s="142">
        <f>AVERAGE(D41:D45)</f>
        <v>3.6400000000000002E-2</v>
      </c>
      <c r="E46" s="367"/>
      <c r="F46" s="367"/>
      <c r="H46" s="77" t="s">
        <v>346</v>
      </c>
      <c r="I46" s="9" t="s">
        <v>409</v>
      </c>
      <c r="J46" s="9"/>
      <c r="K46" s="25">
        <v>9.4</v>
      </c>
      <c r="L46" s="448" t="s">
        <v>425</v>
      </c>
      <c r="M46" s="448"/>
      <c r="N46" s="251">
        <v>38.9</v>
      </c>
      <c r="O46" s="117"/>
    </row>
    <row r="47" spans="1:15" x14ac:dyDescent="0.25">
      <c r="A47" s="9"/>
      <c r="B47" s="9"/>
      <c r="C47" s="9"/>
      <c r="D47" s="44"/>
      <c r="E47" s="367"/>
      <c r="F47" s="367"/>
      <c r="H47" s="77" t="s">
        <v>346</v>
      </c>
      <c r="I47" s="9" t="s">
        <v>247</v>
      </c>
      <c r="J47" s="9"/>
      <c r="K47" s="25">
        <v>10.7</v>
      </c>
      <c r="L47" s="448" t="s">
        <v>425</v>
      </c>
      <c r="M47" s="448"/>
      <c r="N47" s="251">
        <v>34</v>
      </c>
      <c r="O47" s="117"/>
    </row>
    <row r="48" spans="1:15" x14ac:dyDescent="0.25">
      <c r="A48" s="77" t="s">
        <v>346</v>
      </c>
      <c r="B48" s="9" t="s">
        <v>335</v>
      </c>
      <c r="C48" s="9" t="s">
        <v>336</v>
      </c>
      <c r="D48" s="44">
        <v>8.9999999999999993E-3</v>
      </c>
      <c r="E48" s="367" t="s">
        <v>347</v>
      </c>
      <c r="F48" s="367"/>
      <c r="H48" s="77" t="s">
        <v>346</v>
      </c>
      <c r="I48" s="9" t="s">
        <v>416</v>
      </c>
      <c r="J48" s="9"/>
      <c r="K48" s="25">
        <v>8.1</v>
      </c>
      <c r="L48" s="449" t="s">
        <v>417</v>
      </c>
      <c r="M48" s="449"/>
      <c r="N48" s="251">
        <v>45.1</v>
      </c>
      <c r="O48" s="117"/>
    </row>
    <row r="49" spans="1:15" x14ac:dyDescent="0.25">
      <c r="A49" s="77" t="s">
        <v>346</v>
      </c>
      <c r="B49" s="9" t="s">
        <v>793</v>
      </c>
      <c r="C49" s="9" t="s">
        <v>794</v>
      </c>
      <c r="D49" s="44">
        <v>0.06</v>
      </c>
      <c r="E49" s="9" t="s">
        <v>795</v>
      </c>
      <c r="F49" s="9"/>
      <c r="H49" s="9"/>
      <c r="I49" s="9"/>
      <c r="J49" s="210" t="s">
        <v>401</v>
      </c>
      <c r="K49" s="85">
        <f>AVERAGE(K42:K48)</f>
        <v>9.2714285714285705</v>
      </c>
      <c r="L49" s="449"/>
      <c r="M49" s="449"/>
      <c r="N49" s="251"/>
      <c r="O49" s="116"/>
    </row>
    <row r="50" spans="1:15" x14ac:dyDescent="0.25">
      <c r="A50" s="9"/>
      <c r="B50" s="9"/>
      <c r="C50" s="94" t="s">
        <v>401</v>
      </c>
      <c r="D50" s="142">
        <f>AVERAGE(D48:D49)</f>
        <v>3.4499999999999996E-2</v>
      </c>
      <c r="E50" s="367"/>
      <c r="F50" s="367"/>
      <c r="I50" s="14"/>
      <c r="K50" s="45"/>
      <c r="L50" s="120"/>
      <c r="M50" s="120"/>
      <c r="N50" s="116"/>
      <c r="O50" s="116"/>
    </row>
    <row r="51" spans="1:15" x14ac:dyDescent="0.25">
      <c r="C51" s="4"/>
      <c r="D51" s="152"/>
    </row>
    <row r="52" spans="1:15" x14ac:dyDescent="0.25">
      <c r="C52" s="4"/>
      <c r="D52" s="152"/>
    </row>
    <row r="53" spans="1:15" x14ac:dyDescent="0.25">
      <c r="C53" s="4"/>
      <c r="D53" s="152"/>
    </row>
    <row r="54" spans="1:15" x14ac:dyDescent="0.25">
      <c r="C54" s="4"/>
      <c r="D54" s="152"/>
    </row>
    <row r="55" spans="1:15" x14ac:dyDescent="0.25">
      <c r="C55" s="4"/>
      <c r="D55" s="152"/>
    </row>
    <row r="61" spans="1:15" x14ac:dyDescent="0.25">
      <c r="D61" s="3"/>
    </row>
    <row r="62" spans="1:15" x14ac:dyDescent="0.25">
      <c r="D62" s="3"/>
    </row>
    <row r="63" spans="1:15" x14ac:dyDescent="0.25">
      <c r="D63" s="3"/>
    </row>
    <row r="64" spans="1:15" x14ac:dyDescent="0.25">
      <c r="D64" s="3"/>
    </row>
    <row r="65" spans="4:4" x14ac:dyDescent="0.25">
      <c r="D65" s="3"/>
    </row>
    <row r="66" spans="4:4" x14ac:dyDescent="0.25">
      <c r="D66" s="3"/>
    </row>
    <row r="67" spans="4:4" x14ac:dyDescent="0.25">
      <c r="D67" s="3"/>
    </row>
    <row r="68" spans="4:4" x14ac:dyDescent="0.25">
      <c r="D68" s="3"/>
    </row>
    <row r="69" spans="4:4" x14ac:dyDescent="0.25">
      <c r="D69" s="3"/>
    </row>
    <row r="70" spans="4:4" x14ac:dyDescent="0.25">
      <c r="D70" s="3"/>
    </row>
    <row r="71" spans="4:4" x14ac:dyDescent="0.25">
      <c r="D71" s="3"/>
    </row>
    <row r="72" spans="4:4" x14ac:dyDescent="0.25">
      <c r="D72" s="3"/>
    </row>
    <row r="73" spans="4:4" x14ac:dyDescent="0.25">
      <c r="D73" s="3"/>
    </row>
    <row r="74" spans="4:4" x14ac:dyDescent="0.25">
      <c r="D74" s="3"/>
    </row>
    <row r="75" spans="4:4" x14ac:dyDescent="0.25">
      <c r="D75" s="3"/>
    </row>
    <row r="76" spans="4:4" x14ac:dyDescent="0.25">
      <c r="D76" s="3"/>
    </row>
    <row r="77" spans="4:4" x14ac:dyDescent="0.25">
      <c r="D77" s="3"/>
    </row>
    <row r="78" spans="4:4" x14ac:dyDescent="0.25">
      <c r="D78" s="3"/>
    </row>
    <row r="79" spans="4:4" x14ac:dyDescent="0.25">
      <c r="D79" s="3"/>
    </row>
    <row r="80" spans="4:4" x14ac:dyDescent="0.25">
      <c r="D80" s="3"/>
    </row>
    <row r="81" spans="4:4" x14ac:dyDescent="0.25">
      <c r="D81" s="3"/>
    </row>
    <row r="82" spans="4:4" x14ac:dyDescent="0.25">
      <c r="D82" s="3"/>
    </row>
    <row r="83" spans="4:4" x14ac:dyDescent="0.25">
      <c r="D83" s="3"/>
    </row>
    <row r="84" spans="4:4" x14ac:dyDescent="0.25">
      <c r="D84" s="3"/>
    </row>
    <row r="85" spans="4:4" x14ac:dyDescent="0.25">
      <c r="D85" s="3"/>
    </row>
    <row r="86" spans="4:4" x14ac:dyDescent="0.25">
      <c r="D86" s="3"/>
    </row>
    <row r="87" spans="4:4" x14ac:dyDescent="0.25">
      <c r="D87" s="3"/>
    </row>
    <row r="88" spans="4:4" x14ac:dyDescent="0.25">
      <c r="D88" s="3"/>
    </row>
    <row r="89" spans="4:4" x14ac:dyDescent="0.25">
      <c r="D89" s="3"/>
    </row>
    <row r="90" spans="4:4" x14ac:dyDescent="0.25">
      <c r="D90" s="3"/>
    </row>
    <row r="91" spans="4:4" x14ac:dyDescent="0.25">
      <c r="D91" s="3"/>
    </row>
    <row r="92" spans="4:4" x14ac:dyDescent="0.25">
      <c r="D92" s="3"/>
    </row>
    <row r="93" spans="4:4" x14ac:dyDescent="0.25">
      <c r="D93" s="3"/>
    </row>
    <row r="94" spans="4:4" x14ac:dyDescent="0.25">
      <c r="D94" s="3"/>
    </row>
    <row r="95" spans="4:4" x14ac:dyDescent="0.25">
      <c r="D95" s="3"/>
    </row>
    <row r="96" spans="4:4" x14ac:dyDescent="0.25">
      <c r="D96" s="3"/>
    </row>
    <row r="97" spans="2:7" x14ac:dyDescent="0.25">
      <c r="D97" s="3"/>
    </row>
    <row r="98" spans="2:7" x14ac:dyDescent="0.25">
      <c r="D98" s="3"/>
    </row>
    <row r="99" spans="2:7" x14ac:dyDescent="0.25">
      <c r="D99" s="3"/>
    </row>
    <row r="100" spans="2:7" x14ac:dyDescent="0.25">
      <c r="D100" s="3"/>
    </row>
    <row r="101" spans="2:7" x14ac:dyDescent="0.25">
      <c r="D101" s="3"/>
    </row>
    <row r="102" spans="2:7" x14ac:dyDescent="0.25">
      <c r="D102" s="3"/>
    </row>
    <row r="103" spans="2:7" x14ac:dyDescent="0.25">
      <c r="D103" s="3"/>
    </row>
    <row r="104" spans="2:7" x14ac:dyDescent="0.25">
      <c r="D104" s="3"/>
      <c r="G104" s="116"/>
    </row>
    <row r="105" spans="2:7" x14ac:dyDescent="0.25">
      <c r="D105" s="3"/>
      <c r="G105" s="116"/>
    </row>
    <row r="106" spans="2:7" x14ac:dyDescent="0.25">
      <c r="B106" s="14"/>
      <c r="D106" s="45"/>
      <c r="E106" s="120"/>
      <c r="F106" s="116"/>
      <c r="G106" s="116"/>
    </row>
    <row r="107" spans="2:7" x14ac:dyDescent="0.25">
      <c r="B107" s="14"/>
      <c r="D107" s="45"/>
      <c r="E107" s="120"/>
      <c r="F107" s="116"/>
    </row>
    <row r="108" spans="2:7" x14ac:dyDescent="0.25">
      <c r="B108" s="14"/>
      <c r="D108" s="45"/>
      <c r="E108" s="116"/>
      <c r="F108" s="116"/>
    </row>
    <row r="109" spans="2:7" x14ac:dyDescent="0.25">
      <c r="B109" s="14"/>
      <c r="D109" s="45"/>
      <c r="E109" s="116"/>
      <c r="F109" s="116"/>
    </row>
    <row r="110" spans="2:7" x14ac:dyDescent="0.25">
      <c r="B110" s="14"/>
      <c r="D110" s="45"/>
      <c r="E110" s="116"/>
      <c r="F110" s="116"/>
    </row>
    <row r="111" spans="2:7" x14ac:dyDescent="0.25">
      <c r="B111" s="14"/>
      <c r="D111" s="45"/>
      <c r="E111" s="116"/>
      <c r="F111" s="116"/>
    </row>
    <row r="112" spans="2:7" x14ac:dyDescent="0.25">
      <c r="D112" s="45"/>
      <c r="E112" s="72"/>
    </row>
    <row r="113" spans="2:11" x14ac:dyDescent="0.25">
      <c r="D113" s="45"/>
      <c r="E113" s="72"/>
      <c r="G113" s="116"/>
      <c r="H113" s="37"/>
      <c r="I113" s="37"/>
      <c r="J113" s="37"/>
      <c r="K113" s="37"/>
    </row>
    <row r="114" spans="2:11" x14ac:dyDescent="0.25">
      <c r="D114" s="45"/>
      <c r="E114" s="118"/>
      <c r="G114" s="116"/>
    </row>
    <row r="115" spans="2:11" x14ac:dyDescent="0.25">
      <c r="D115" s="45"/>
      <c r="E115" s="116"/>
      <c r="G115" s="116"/>
    </row>
    <row r="116" spans="2:11" x14ac:dyDescent="0.25">
      <c r="E116" s="116"/>
      <c r="G116" s="116"/>
    </row>
    <row r="117" spans="2:11" x14ac:dyDescent="0.25">
      <c r="E117" s="116"/>
      <c r="G117" s="181"/>
    </row>
    <row r="118" spans="2:11" x14ac:dyDescent="0.25">
      <c r="B118" s="86"/>
      <c r="C118" s="86"/>
      <c r="D118" s="152"/>
      <c r="E118" s="116"/>
      <c r="G118" s="116"/>
    </row>
    <row r="119" spans="2:11" x14ac:dyDescent="0.25">
      <c r="E119" s="116"/>
      <c r="G119" s="116"/>
    </row>
    <row r="120" spans="2:11" x14ac:dyDescent="0.25">
      <c r="E120" s="116"/>
    </row>
    <row r="121" spans="2:11" x14ac:dyDescent="0.25">
      <c r="E121" s="116"/>
    </row>
  </sheetData>
  <mergeCells count="89">
    <mergeCell ref="E5:F5"/>
    <mergeCell ref="E6:F6"/>
    <mergeCell ref="E7:F7"/>
    <mergeCell ref="E8:F8"/>
    <mergeCell ref="L8:M8"/>
    <mergeCell ref="E9:F9"/>
    <mergeCell ref="E10:F10"/>
    <mergeCell ref="E13:F13"/>
    <mergeCell ref="E14:F14"/>
    <mergeCell ref="E15:F15"/>
    <mergeCell ref="E16:F16"/>
    <mergeCell ref="E11:F11"/>
    <mergeCell ref="E12:F12"/>
    <mergeCell ref="E17:F17"/>
    <mergeCell ref="E18:F18"/>
    <mergeCell ref="E25:F25"/>
    <mergeCell ref="E26:F26"/>
    <mergeCell ref="E27:F27"/>
    <mergeCell ref="E28:F28"/>
    <mergeCell ref="E19:F19"/>
    <mergeCell ref="E20:F20"/>
    <mergeCell ref="E21:F21"/>
    <mergeCell ref="E22:F22"/>
    <mergeCell ref="E23:F23"/>
    <mergeCell ref="E46:F46"/>
    <mergeCell ref="E47:F47"/>
    <mergeCell ref="E48:F48"/>
    <mergeCell ref="E50:F50"/>
    <mergeCell ref="E40:F40"/>
    <mergeCell ref="E41:F41"/>
    <mergeCell ref="E42:F42"/>
    <mergeCell ref="E43:F43"/>
    <mergeCell ref="E44:F44"/>
    <mergeCell ref="E4:F4"/>
    <mergeCell ref="L4:M4"/>
    <mergeCell ref="L6:M6"/>
    <mergeCell ref="L7:M7"/>
    <mergeCell ref="E45:F45"/>
    <mergeCell ref="E34:F34"/>
    <mergeCell ref="E35:F35"/>
    <mergeCell ref="E36:F36"/>
    <mergeCell ref="E37:F37"/>
    <mergeCell ref="E39:F39"/>
    <mergeCell ref="E29:F29"/>
    <mergeCell ref="E30:F30"/>
    <mergeCell ref="E31:F31"/>
    <mergeCell ref="E32:F32"/>
    <mergeCell ref="E33:F33"/>
    <mergeCell ref="E24:F24"/>
    <mergeCell ref="L9:M9"/>
    <mergeCell ref="L10:M10"/>
    <mergeCell ref="L11:M11"/>
    <mergeCell ref="L12:M12"/>
    <mergeCell ref="L13:M13"/>
    <mergeCell ref="L14:M14"/>
    <mergeCell ref="L15:M15"/>
    <mergeCell ref="L16:M16"/>
    <mergeCell ref="L17:M17"/>
    <mergeCell ref="L19:M19"/>
    <mergeCell ref="L20:M20"/>
    <mergeCell ref="L21:M21"/>
    <mergeCell ref="L22:M22"/>
    <mergeCell ref="L23:M23"/>
    <mergeCell ref="L24:M24"/>
    <mergeCell ref="L32:M32"/>
    <mergeCell ref="L33:M33"/>
    <mergeCell ref="L34:M34"/>
    <mergeCell ref="L35:M35"/>
    <mergeCell ref="L25:M25"/>
    <mergeCell ref="L26:M26"/>
    <mergeCell ref="L27:M27"/>
    <mergeCell ref="L28:M28"/>
    <mergeCell ref="L29:M29"/>
    <mergeCell ref="L46:M46"/>
    <mergeCell ref="L47:M47"/>
    <mergeCell ref="L48:M48"/>
    <mergeCell ref="L49:M49"/>
    <mergeCell ref="Q3:AB3"/>
    <mergeCell ref="L41:M41"/>
    <mergeCell ref="L42:M42"/>
    <mergeCell ref="L43:M43"/>
    <mergeCell ref="L44:M44"/>
    <mergeCell ref="L45:M45"/>
    <mergeCell ref="L36:M36"/>
    <mergeCell ref="L37:M37"/>
    <mergeCell ref="L38:M38"/>
    <mergeCell ref="L39:M39"/>
    <mergeCell ref="L40:M40"/>
    <mergeCell ref="L31:M31"/>
  </mergeCells>
  <phoneticPr fontId="20" type="noConversion"/>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53F91-42DE-4E54-A024-102E97CD4E9B}">
  <dimension ref="A1:M26"/>
  <sheetViews>
    <sheetView zoomScale="110" zoomScaleNormal="110" workbookViewId="0">
      <selection activeCell="C26" sqref="C26"/>
    </sheetView>
  </sheetViews>
  <sheetFormatPr defaultRowHeight="13.8" x14ac:dyDescent="0.25"/>
  <cols>
    <col min="1" max="1" width="25.21875" style="3" customWidth="1"/>
    <col min="2" max="8" width="12.77734375" style="14" customWidth="1"/>
    <col min="9" max="13" width="12.77734375" style="3" customWidth="1"/>
    <col min="14" max="16384" width="8.88671875" style="3"/>
  </cols>
  <sheetData>
    <row r="1" spans="1:13" x14ac:dyDescent="0.25">
      <c r="A1" s="4" t="s">
        <v>598</v>
      </c>
    </row>
    <row r="3" spans="1:13" x14ac:dyDescent="0.25">
      <c r="B3" s="82" t="s">
        <v>434</v>
      </c>
      <c r="C3" s="82" t="s">
        <v>435</v>
      </c>
      <c r="D3" s="82" t="s">
        <v>647</v>
      </c>
      <c r="E3" s="82" t="s">
        <v>648</v>
      </c>
      <c r="F3" s="82" t="s">
        <v>437</v>
      </c>
      <c r="G3" s="82" t="s">
        <v>438</v>
      </c>
      <c r="H3" s="82" t="s">
        <v>613</v>
      </c>
      <c r="I3" s="82" t="s">
        <v>614</v>
      </c>
      <c r="J3" s="82" t="s">
        <v>439</v>
      </c>
      <c r="K3" s="82" t="s">
        <v>0</v>
      </c>
    </row>
    <row r="4" spans="1:13" x14ac:dyDescent="0.25">
      <c r="B4" s="183" t="str">
        <f>Substrate!C19</f>
        <v/>
      </c>
      <c r="C4" s="183" t="str">
        <f>Substrate!D19</f>
        <v/>
      </c>
      <c r="D4" s="183" t="str">
        <f>Substrate!E19</f>
        <v/>
      </c>
      <c r="E4" s="183" t="str">
        <f>Substrate!F19</f>
        <v/>
      </c>
      <c r="F4" s="183" t="str">
        <f>Substrate!G19</f>
        <v/>
      </c>
      <c r="G4" s="183" t="str">
        <f>Substrate!H19</f>
        <v/>
      </c>
      <c r="H4" s="183" t="str">
        <f>Substrate!I19</f>
        <v/>
      </c>
      <c r="I4" s="183" t="str">
        <f>Substrate!J19</f>
        <v/>
      </c>
      <c r="J4" s="236">
        <f>Substrate!K19</f>
        <v>0</v>
      </c>
      <c r="K4" s="183" t="e">
        <f>Substrate!I33</f>
        <v>#DIV/0!</v>
      </c>
    </row>
    <row r="5" spans="1:13" x14ac:dyDescent="0.25">
      <c r="A5" s="4"/>
      <c r="B5" s="37"/>
      <c r="C5" s="37"/>
      <c r="D5" s="37"/>
    </row>
    <row r="6" spans="1:13" ht="16.2" x14ac:dyDescent="0.25">
      <c r="A6" s="4" t="s">
        <v>597</v>
      </c>
      <c r="B6" s="37"/>
      <c r="C6" s="37"/>
      <c r="D6" s="37"/>
    </row>
    <row r="7" spans="1:13" x14ac:dyDescent="0.25">
      <c r="A7" s="4"/>
      <c r="B7" s="37"/>
      <c r="C7" s="37"/>
      <c r="D7" s="37"/>
    </row>
    <row r="8" spans="1:13" x14ac:dyDescent="0.25">
      <c r="A8" s="4" t="s">
        <v>388</v>
      </c>
      <c r="B8" s="82">
        <f>(Substrate!$B$3)</f>
        <v>0</v>
      </c>
      <c r="C8" s="37"/>
      <c r="D8" s="37"/>
    </row>
    <row r="10" spans="1:13" x14ac:dyDescent="0.25">
      <c r="B10" s="82" t="s">
        <v>611</v>
      </c>
      <c r="C10" s="82" t="s">
        <v>8</v>
      </c>
      <c r="D10" s="82" t="s">
        <v>9</v>
      </c>
      <c r="E10" s="82" t="s">
        <v>10</v>
      </c>
      <c r="F10" s="82" t="s">
        <v>11</v>
      </c>
      <c r="G10" s="82" t="s">
        <v>12</v>
      </c>
      <c r="H10" s="82" t="s">
        <v>13</v>
      </c>
      <c r="I10" s="145" t="s">
        <v>14</v>
      </c>
      <c r="J10" s="145" t="s">
        <v>15</v>
      </c>
      <c r="K10" s="145" t="s">
        <v>16</v>
      </c>
      <c r="L10" s="145" t="s">
        <v>17</v>
      </c>
      <c r="M10" s="145" t="s">
        <v>18</v>
      </c>
    </row>
    <row r="11" spans="1:13" x14ac:dyDescent="0.25">
      <c r="B11" s="82" t="s">
        <v>20</v>
      </c>
      <c r="C11" s="82" t="s">
        <v>21</v>
      </c>
      <c r="D11" s="82" t="s">
        <v>731</v>
      </c>
      <c r="E11" s="82" t="s">
        <v>732</v>
      </c>
      <c r="F11" s="82" t="s">
        <v>24</v>
      </c>
      <c r="G11" s="82" t="s">
        <v>25</v>
      </c>
      <c r="H11" s="82" t="s">
        <v>26</v>
      </c>
      <c r="I11" s="145" t="s">
        <v>27</v>
      </c>
      <c r="J11" s="145" t="s">
        <v>28</v>
      </c>
      <c r="K11" s="145" t="s">
        <v>29</v>
      </c>
      <c r="L11" s="145" t="s">
        <v>30</v>
      </c>
      <c r="M11" s="145" t="s">
        <v>31</v>
      </c>
    </row>
    <row r="12" spans="1:13" x14ac:dyDescent="0.25">
      <c r="A12" s="4" t="s">
        <v>582</v>
      </c>
      <c r="B12" s="182">
        <f>Urchins!B213</f>
        <v>0</v>
      </c>
      <c r="C12" s="182">
        <f>Urchins!C213</f>
        <v>0</v>
      </c>
      <c r="D12" s="182">
        <f>Urchins!D213</f>
        <v>0</v>
      </c>
      <c r="E12" s="182">
        <f>Urchins!E213</f>
        <v>0</v>
      </c>
      <c r="F12" s="182">
        <f>Urchins!F213</f>
        <v>0</v>
      </c>
      <c r="G12" s="182">
        <f>Urchins!G213</f>
        <v>0</v>
      </c>
      <c r="H12" s="182">
        <f>Urchins!H213</f>
        <v>0</v>
      </c>
      <c r="I12" s="182">
        <f>Urchins!I213</f>
        <v>0</v>
      </c>
      <c r="J12" s="182">
        <f>Urchins!J213</f>
        <v>0</v>
      </c>
      <c r="K12" s="182">
        <f>Urchins!K213</f>
        <v>0</v>
      </c>
      <c r="L12" s="182">
        <f>Urchins!L213</f>
        <v>0</v>
      </c>
      <c r="M12" s="182">
        <f>Urchins!M213</f>
        <v>0</v>
      </c>
    </row>
    <row r="13" spans="1:13" x14ac:dyDescent="0.25">
      <c r="A13" s="4" t="s">
        <v>74</v>
      </c>
      <c r="B13" s="182">
        <f>'Endolithic sponges'!B38</f>
        <v>0</v>
      </c>
      <c r="C13" s="182">
        <f>'Endolithic sponges'!C38</f>
        <v>0</v>
      </c>
      <c r="D13" s="182">
        <f>'Endolithic sponges'!D38</f>
        <v>0</v>
      </c>
      <c r="E13" s="182">
        <f>'Endolithic sponges'!E38</f>
        <v>0</v>
      </c>
      <c r="F13" s="182">
        <f>'Endolithic sponges'!F38</f>
        <v>0</v>
      </c>
      <c r="G13" s="182">
        <f>'Endolithic sponges'!G38</f>
        <v>0</v>
      </c>
      <c r="H13" s="182">
        <f>'Endolithic sponges'!H38</f>
        <v>0</v>
      </c>
      <c r="I13" s="182">
        <f>'Endolithic sponges'!I38</f>
        <v>0</v>
      </c>
      <c r="J13" s="182">
        <f>'Endolithic sponges'!J38</f>
        <v>0</v>
      </c>
      <c r="K13" s="182">
        <f>'Endolithic sponges'!K38</f>
        <v>0</v>
      </c>
      <c r="L13" s="182">
        <f>'Endolithic sponges'!L38</f>
        <v>0</v>
      </c>
      <c r="M13" s="182">
        <f>'Endolithic sponges'!M38</f>
        <v>0</v>
      </c>
    </row>
    <row r="14" spans="1:13" x14ac:dyDescent="0.25">
      <c r="A14" s="33" t="s">
        <v>100</v>
      </c>
      <c r="B14" s="182">
        <f>Halimeda!B298</f>
        <v>0</v>
      </c>
      <c r="C14" s="182">
        <f>Halimeda!C298</f>
        <v>0</v>
      </c>
      <c r="D14" s="182">
        <f>Halimeda!D298</f>
        <v>0</v>
      </c>
      <c r="E14" s="182">
        <f>Halimeda!E298</f>
        <v>0</v>
      </c>
      <c r="F14" s="182">
        <f>Halimeda!F298</f>
        <v>0</v>
      </c>
      <c r="G14" s="182">
        <f>Halimeda!G298</f>
        <v>0</v>
      </c>
      <c r="H14" s="182">
        <f>Halimeda!H298</f>
        <v>0</v>
      </c>
      <c r="I14" s="182">
        <f>Halimeda!I298</f>
        <v>0</v>
      </c>
      <c r="J14" s="182">
        <f>Halimeda!J298</f>
        <v>0</v>
      </c>
      <c r="K14" s="182">
        <f>Halimeda!K298</f>
        <v>0</v>
      </c>
      <c r="L14" s="182">
        <f>Halimeda!L298</f>
        <v>0</v>
      </c>
      <c r="M14" s="182">
        <f>Halimeda!M298</f>
        <v>0</v>
      </c>
    </row>
    <row r="15" spans="1:13" x14ac:dyDescent="0.25">
      <c r="A15" s="33" t="s">
        <v>454</v>
      </c>
      <c r="B15" s="182">
        <f>Penicillus!B282</f>
        <v>0</v>
      </c>
      <c r="C15" s="182">
        <f>Penicillus!C282</f>
        <v>0</v>
      </c>
      <c r="D15" s="182">
        <f>Penicillus!D282</f>
        <v>0</v>
      </c>
      <c r="E15" s="182">
        <f>Penicillus!E282</f>
        <v>0</v>
      </c>
      <c r="F15" s="182">
        <f>Penicillus!F282</f>
        <v>0</v>
      </c>
      <c r="G15" s="182">
        <f>Penicillus!G282</f>
        <v>0</v>
      </c>
      <c r="H15" s="182">
        <f>Penicillus!H282</f>
        <v>0</v>
      </c>
      <c r="I15" s="182">
        <f>Penicillus!I282</f>
        <v>0</v>
      </c>
      <c r="J15" s="182">
        <f>Penicillus!J282</f>
        <v>0</v>
      </c>
      <c r="K15" s="182">
        <f>Penicillus!K282</f>
        <v>0</v>
      </c>
      <c r="L15" s="182">
        <f>Penicillus!L282</f>
        <v>0</v>
      </c>
      <c r="M15" s="182">
        <f>Penicillus!M282</f>
        <v>0</v>
      </c>
    </row>
    <row r="16" spans="1:13" x14ac:dyDescent="0.25">
      <c r="A16" s="33" t="s">
        <v>485</v>
      </c>
      <c r="B16" s="182">
        <f>Udotea!B282</f>
        <v>0</v>
      </c>
      <c r="C16" s="182">
        <f>Udotea!C282</f>
        <v>0</v>
      </c>
      <c r="D16" s="182">
        <f>Udotea!D282</f>
        <v>0</v>
      </c>
      <c r="E16" s="182">
        <f>Udotea!E282</f>
        <v>0</v>
      </c>
      <c r="F16" s="182">
        <f>Udotea!F282</f>
        <v>0</v>
      </c>
      <c r="G16" s="182">
        <f>Udotea!G282</f>
        <v>0</v>
      </c>
      <c r="H16" s="182">
        <f>Udotea!H282</f>
        <v>0</v>
      </c>
      <c r="I16" s="182">
        <f>Udotea!I282</f>
        <v>0</v>
      </c>
      <c r="J16" s="182">
        <f>Udotea!J282</f>
        <v>0</v>
      </c>
      <c r="K16" s="182">
        <f>Udotea!K282</f>
        <v>0</v>
      </c>
      <c r="L16" s="182">
        <f>Udotea!L282</f>
        <v>0</v>
      </c>
      <c r="M16" s="182">
        <f>Udotea!M282</f>
        <v>0</v>
      </c>
    </row>
    <row r="17" spans="1:13" x14ac:dyDescent="0.25">
      <c r="A17" s="4" t="s">
        <v>293</v>
      </c>
      <c r="B17" s="182">
        <f>Bivalves!C25</f>
        <v>0</v>
      </c>
      <c r="C17" s="182">
        <f>Bivalves!D25</f>
        <v>0</v>
      </c>
      <c r="D17" s="182">
        <f>Bivalves!E25</f>
        <v>0</v>
      </c>
      <c r="E17" s="182">
        <f>Bivalves!F25</f>
        <v>0</v>
      </c>
      <c r="F17" s="182">
        <f>Bivalves!G25</f>
        <v>0</v>
      </c>
      <c r="G17" s="182">
        <f>Bivalves!H25</f>
        <v>0</v>
      </c>
      <c r="H17" s="182">
        <f>Bivalves!I25</f>
        <v>0</v>
      </c>
      <c r="I17" s="182">
        <f>Bivalves!J25</f>
        <v>0</v>
      </c>
      <c r="J17" s="182">
        <f>Bivalves!K25</f>
        <v>0</v>
      </c>
      <c r="K17" s="182">
        <f>Bivalves!L25</f>
        <v>0</v>
      </c>
      <c r="L17" s="182">
        <f>Bivalves!M25</f>
        <v>0</v>
      </c>
      <c r="M17" s="182">
        <f>Bivalves!N25</f>
        <v>0</v>
      </c>
    </row>
    <row r="18" spans="1:13" x14ac:dyDescent="0.25">
      <c r="A18" s="4" t="s">
        <v>294</v>
      </c>
      <c r="B18" s="182">
        <f>Gastropods!C25</f>
        <v>0</v>
      </c>
      <c r="C18" s="182">
        <f>Gastropods!D25</f>
        <v>0</v>
      </c>
      <c r="D18" s="182">
        <f>Gastropods!E25</f>
        <v>0</v>
      </c>
      <c r="E18" s="182">
        <f>Gastropods!F25</f>
        <v>0</v>
      </c>
      <c r="F18" s="182">
        <f>Gastropods!G25</f>
        <v>0</v>
      </c>
      <c r="G18" s="182">
        <f>Gastropods!H25</f>
        <v>0</v>
      </c>
      <c r="H18" s="182">
        <f>Gastropods!I25</f>
        <v>0</v>
      </c>
      <c r="I18" s="182">
        <f>Gastropods!J25</f>
        <v>0</v>
      </c>
      <c r="J18" s="182">
        <f>Gastropods!K25</f>
        <v>0</v>
      </c>
      <c r="K18" s="182">
        <f>Gastropods!L25</f>
        <v>0</v>
      </c>
      <c r="L18" s="182">
        <f>Gastropods!M25</f>
        <v>0</v>
      </c>
      <c r="M18" s="182">
        <f>Gastropods!N25</f>
        <v>0</v>
      </c>
    </row>
    <row r="19" spans="1:13" x14ac:dyDescent="0.25">
      <c r="A19" s="4" t="s">
        <v>295</v>
      </c>
      <c r="B19" s="182" t="e">
        <f>'Benthic foraminifera'!D42</f>
        <v>#DIV/0!</v>
      </c>
      <c r="C19" s="182" t="e">
        <f>'Benthic foraminifera'!E42</f>
        <v>#DIV/0!</v>
      </c>
      <c r="D19" s="182" t="e">
        <f>'Benthic foraminifera'!F42</f>
        <v>#DIV/0!</v>
      </c>
      <c r="E19" s="182" t="e">
        <f>'Benthic foraminifera'!G42</f>
        <v>#DIV/0!</v>
      </c>
      <c r="F19" s="182" t="e">
        <f>'Benthic foraminifera'!H42</f>
        <v>#DIV/0!</v>
      </c>
      <c r="G19" s="182" t="e">
        <f>'Benthic foraminifera'!I42</f>
        <v>#DIV/0!</v>
      </c>
      <c r="H19" s="182" t="e">
        <f>'Benthic foraminifera'!J42</f>
        <v>#DIV/0!</v>
      </c>
      <c r="I19" s="182" t="e">
        <f>'Benthic foraminifera'!K42</f>
        <v>#DIV/0!</v>
      </c>
      <c r="J19" s="182" t="e">
        <f>'Benthic foraminifera'!L42</f>
        <v>#DIV/0!</v>
      </c>
      <c r="K19" s="182" t="e">
        <f>'Benthic foraminifera'!M42</f>
        <v>#DIV/0!</v>
      </c>
      <c r="L19" s="182" t="e">
        <f>'Benthic foraminifera'!N42</f>
        <v>#DIV/0!</v>
      </c>
      <c r="M19" s="182" t="e">
        <f>'Benthic foraminifera'!O42</f>
        <v>#DIV/0!</v>
      </c>
    </row>
    <row r="20" spans="1:13" x14ac:dyDescent="0.25">
      <c r="A20" s="4" t="s">
        <v>296</v>
      </c>
      <c r="B20" s="182">
        <f>'Seagrass epiphytes'!C42</f>
        <v>0</v>
      </c>
      <c r="C20" s="182">
        <f>'Seagrass epiphytes'!D42</f>
        <v>0</v>
      </c>
      <c r="D20" s="182">
        <f>'Seagrass epiphytes'!E42</f>
        <v>0</v>
      </c>
      <c r="E20" s="182">
        <f>'Seagrass epiphytes'!F42</f>
        <v>0</v>
      </c>
      <c r="F20" s="182">
        <f>'Seagrass epiphytes'!G42</f>
        <v>0</v>
      </c>
      <c r="G20" s="182">
        <f>'Seagrass epiphytes'!H42</f>
        <v>0</v>
      </c>
      <c r="H20" s="182">
        <f>'Seagrass epiphytes'!I42</f>
        <v>0</v>
      </c>
      <c r="I20" s="182">
        <f>'Seagrass epiphytes'!J42</f>
        <v>0</v>
      </c>
      <c r="J20" s="182">
        <f>'Seagrass epiphytes'!K42</f>
        <v>0</v>
      </c>
      <c r="K20" s="182">
        <f>'Seagrass epiphytes'!L42</f>
        <v>0</v>
      </c>
      <c r="L20" s="182">
        <f>'Seagrass epiphytes'!M42</f>
        <v>0</v>
      </c>
      <c r="M20" s="182">
        <f>'Seagrass epiphytes'!N42</f>
        <v>0</v>
      </c>
    </row>
    <row r="23" spans="1:13" x14ac:dyDescent="0.25">
      <c r="B23" s="29"/>
      <c r="C23" s="29"/>
      <c r="D23" s="3"/>
      <c r="E23" s="3"/>
      <c r="F23" s="3"/>
      <c r="G23" s="3"/>
      <c r="H23" s="3"/>
    </row>
    <row r="25" spans="1:13" x14ac:dyDescent="0.25">
      <c r="B25" s="3"/>
      <c r="C25" s="3"/>
      <c r="D25" s="3"/>
      <c r="E25" s="3"/>
      <c r="F25" s="3"/>
      <c r="G25" s="3"/>
      <c r="H25" s="3"/>
    </row>
    <row r="26" spans="1:13" x14ac:dyDescent="0.25">
      <c r="B26" s="3"/>
      <c r="C26" s="3"/>
      <c r="D26" s="3"/>
      <c r="E26" s="3"/>
      <c r="F26" s="3"/>
      <c r="G26" s="3"/>
      <c r="H26" s="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DCF0-D968-4B81-A8C8-51603AA7C028}">
  <dimension ref="A1:T36"/>
  <sheetViews>
    <sheetView zoomScale="80" zoomScaleNormal="80" workbookViewId="0">
      <selection activeCell="E35" sqref="E35"/>
    </sheetView>
  </sheetViews>
  <sheetFormatPr defaultColWidth="8.88671875" defaultRowHeight="13.8" x14ac:dyDescent="0.25"/>
  <cols>
    <col min="1" max="1" width="24.21875" style="3" customWidth="1"/>
    <col min="2" max="20" width="14.88671875" style="3" customWidth="1"/>
    <col min="21" max="16384" width="8.88671875" style="3"/>
  </cols>
  <sheetData>
    <row r="1" spans="1:20" x14ac:dyDescent="0.25">
      <c r="A1" s="4" t="s">
        <v>649</v>
      </c>
      <c r="B1" s="215" t="s">
        <v>6</v>
      </c>
      <c r="C1" s="203"/>
    </row>
    <row r="2" spans="1:20" x14ac:dyDescent="0.25">
      <c r="A2" s="4"/>
      <c r="B2" s="4"/>
    </row>
    <row r="3" spans="1:20" x14ac:dyDescent="0.25">
      <c r="A3" s="52" t="s">
        <v>388</v>
      </c>
      <c r="B3" s="70"/>
    </row>
    <row r="4" spans="1:20" x14ac:dyDescent="0.25">
      <c r="A4" s="52" t="s">
        <v>657</v>
      </c>
      <c r="B4" s="184"/>
    </row>
    <row r="5" spans="1:20" ht="16.2" x14ac:dyDescent="0.25">
      <c r="A5" s="52" t="s">
        <v>615</v>
      </c>
      <c r="B5" s="48">
        <v>0.25</v>
      </c>
      <c r="C5" s="3" t="s">
        <v>448</v>
      </c>
    </row>
    <row r="6" spans="1:20" x14ac:dyDescent="0.25">
      <c r="A6" s="4"/>
      <c r="B6" s="4"/>
    </row>
    <row r="7" spans="1:20" ht="14.4" customHeight="1" x14ac:dyDescent="0.25">
      <c r="A7" s="279" t="s">
        <v>685</v>
      </c>
      <c r="B7" s="279"/>
      <c r="C7" s="280" t="s">
        <v>666</v>
      </c>
      <c r="D7" s="280"/>
      <c r="E7" s="280"/>
      <c r="F7" s="280"/>
      <c r="G7" s="280"/>
      <c r="H7" s="280"/>
      <c r="I7" s="280"/>
      <c r="J7" s="280"/>
      <c r="M7" s="4" t="s">
        <v>440</v>
      </c>
    </row>
    <row r="8" spans="1:20" s="4" customFormat="1" ht="19.8" customHeight="1" x14ac:dyDescent="0.25">
      <c r="A8" s="282"/>
      <c r="B8" s="283"/>
      <c r="C8" s="57" t="s">
        <v>434</v>
      </c>
      <c r="D8" s="57" t="s">
        <v>435</v>
      </c>
      <c r="E8" s="57" t="s">
        <v>436</v>
      </c>
      <c r="F8" s="57" t="s">
        <v>612</v>
      </c>
      <c r="G8" s="57" t="s">
        <v>437</v>
      </c>
      <c r="H8" s="57" t="s">
        <v>438</v>
      </c>
      <c r="I8" s="57" t="s">
        <v>613</v>
      </c>
      <c r="J8" s="57" t="s">
        <v>614</v>
      </c>
      <c r="K8" s="57" t="s">
        <v>439</v>
      </c>
      <c r="M8" s="4" t="s">
        <v>434</v>
      </c>
      <c r="N8" s="4" t="s">
        <v>435</v>
      </c>
      <c r="O8" s="4" t="s">
        <v>436</v>
      </c>
      <c r="P8" s="4" t="s">
        <v>612</v>
      </c>
      <c r="Q8" s="4" t="s">
        <v>437</v>
      </c>
      <c r="R8" s="4" t="s">
        <v>438</v>
      </c>
      <c r="S8" s="4" t="s">
        <v>613</v>
      </c>
      <c r="T8" s="4" t="s">
        <v>614</v>
      </c>
    </row>
    <row r="9" spans="1:20" x14ac:dyDescent="0.25">
      <c r="A9" s="281" t="s">
        <v>583</v>
      </c>
      <c r="B9" s="281"/>
      <c r="C9" s="146"/>
      <c r="D9" s="146"/>
      <c r="E9" s="146"/>
      <c r="F9" s="146"/>
      <c r="G9" s="146"/>
      <c r="H9" s="146"/>
      <c r="I9" s="146"/>
      <c r="J9" s="146"/>
      <c r="K9" s="150">
        <f>SUM(C9:J9)</f>
        <v>0</v>
      </c>
      <c r="M9" s="140" t="str">
        <f t="shared" ref="M9:M18" si="0">IFERROR(C9/$K9,"")</f>
        <v/>
      </c>
      <c r="N9" s="140" t="str">
        <f t="shared" ref="N9:N18" si="1">IFERROR(D9/$K9,"")</f>
        <v/>
      </c>
      <c r="O9" s="140" t="str">
        <f t="shared" ref="O9:O18" si="2">IFERROR(E9/$K9,"")</f>
        <v/>
      </c>
      <c r="P9" s="140" t="str">
        <f t="shared" ref="P9:P18" si="3">IFERROR(F9/$K9,"")</f>
        <v/>
      </c>
      <c r="Q9" s="140" t="str">
        <f t="shared" ref="Q9:Q18" si="4">IFERROR(G9/$K9,"")</f>
        <v/>
      </c>
      <c r="R9" s="140" t="str">
        <f t="shared" ref="R9:R18" si="5">IFERROR(H9/$K9,"")</f>
        <v/>
      </c>
      <c r="S9" s="140" t="str">
        <f t="shared" ref="S9:S18" si="6">IFERROR(I9/$K9,"")</f>
        <v/>
      </c>
      <c r="T9" s="140" t="str">
        <f t="shared" ref="T9:T18" si="7">IFERROR(J9/$K9,"")</f>
        <v/>
      </c>
    </row>
    <row r="10" spans="1:20" x14ac:dyDescent="0.25">
      <c r="A10" s="281" t="s">
        <v>584</v>
      </c>
      <c r="B10" s="281"/>
      <c r="C10" s="146"/>
      <c r="D10" s="146"/>
      <c r="E10" s="146"/>
      <c r="F10" s="146"/>
      <c r="G10" s="146"/>
      <c r="H10" s="146"/>
      <c r="I10" s="146"/>
      <c r="J10" s="146"/>
      <c r="K10" s="150">
        <f t="shared" ref="K10:K18" si="8">SUM(C10:J10)</f>
        <v>0</v>
      </c>
      <c r="M10" s="140" t="str">
        <f t="shared" si="0"/>
        <v/>
      </c>
      <c r="N10" s="140" t="str">
        <f t="shared" si="1"/>
        <v/>
      </c>
      <c r="O10" s="140" t="str">
        <f t="shared" si="2"/>
        <v/>
      </c>
      <c r="P10" s="140" t="str">
        <f t="shared" si="3"/>
        <v/>
      </c>
      <c r="Q10" s="140" t="str">
        <f t="shared" si="4"/>
        <v/>
      </c>
      <c r="R10" s="140" t="str">
        <f t="shared" si="5"/>
        <v/>
      </c>
      <c r="S10" s="140" t="str">
        <f t="shared" si="6"/>
        <v/>
      </c>
      <c r="T10" s="140" t="str">
        <f t="shared" si="7"/>
        <v/>
      </c>
    </row>
    <row r="11" spans="1:20" x14ac:dyDescent="0.25">
      <c r="A11" s="281" t="s">
        <v>585</v>
      </c>
      <c r="B11" s="281"/>
      <c r="C11" s="146"/>
      <c r="D11" s="146"/>
      <c r="E11" s="146"/>
      <c r="F11" s="146"/>
      <c r="G11" s="146"/>
      <c r="H11" s="146"/>
      <c r="I11" s="146"/>
      <c r="J11" s="146"/>
      <c r="K11" s="150">
        <f t="shared" si="8"/>
        <v>0</v>
      </c>
      <c r="M11" s="140" t="str">
        <f t="shared" si="0"/>
        <v/>
      </c>
      <c r="N11" s="140" t="str">
        <f t="shared" si="1"/>
        <v/>
      </c>
      <c r="O11" s="140" t="str">
        <f t="shared" si="2"/>
        <v/>
      </c>
      <c r="P11" s="140" t="str">
        <f t="shared" si="3"/>
        <v/>
      </c>
      <c r="Q11" s="140" t="str">
        <f t="shared" si="4"/>
        <v/>
      </c>
      <c r="R11" s="140" t="str">
        <f t="shared" si="5"/>
        <v/>
      </c>
      <c r="S11" s="140" t="str">
        <f t="shared" si="6"/>
        <v/>
      </c>
      <c r="T11" s="140" t="str">
        <f t="shared" si="7"/>
        <v/>
      </c>
    </row>
    <row r="12" spans="1:20" x14ac:dyDescent="0.25">
      <c r="A12" s="281" t="s">
        <v>586</v>
      </c>
      <c r="B12" s="281"/>
      <c r="C12" s="146"/>
      <c r="D12" s="146"/>
      <c r="E12" s="146"/>
      <c r="F12" s="146"/>
      <c r="G12" s="146"/>
      <c r="H12" s="146"/>
      <c r="I12" s="146"/>
      <c r="J12" s="146"/>
      <c r="K12" s="150">
        <f t="shared" si="8"/>
        <v>0</v>
      </c>
      <c r="M12" s="140" t="str">
        <f t="shared" si="0"/>
        <v/>
      </c>
      <c r="N12" s="140" t="str">
        <f t="shared" si="1"/>
        <v/>
      </c>
      <c r="O12" s="140" t="str">
        <f t="shared" si="2"/>
        <v/>
      </c>
      <c r="P12" s="140" t="str">
        <f t="shared" si="3"/>
        <v/>
      </c>
      <c r="Q12" s="140" t="str">
        <f t="shared" si="4"/>
        <v/>
      </c>
      <c r="R12" s="140" t="str">
        <f t="shared" si="5"/>
        <v/>
      </c>
      <c r="S12" s="140" t="str">
        <f t="shared" si="6"/>
        <v/>
      </c>
      <c r="T12" s="140" t="str">
        <f t="shared" si="7"/>
        <v/>
      </c>
    </row>
    <row r="13" spans="1:20" x14ac:dyDescent="0.25">
      <c r="A13" s="281" t="s">
        <v>587</v>
      </c>
      <c r="B13" s="281"/>
      <c r="C13" s="146"/>
      <c r="D13" s="146"/>
      <c r="E13" s="146"/>
      <c r="F13" s="146"/>
      <c r="G13" s="146"/>
      <c r="H13" s="146"/>
      <c r="I13" s="146"/>
      <c r="J13" s="146"/>
      <c r="K13" s="150">
        <f t="shared" si="8"/>
        <v>0</v>
      </c>
      <c r="M13" s="140" t="str">
        <f t="shared" si="0"/>
        <v/>
      </c>
      <c r="N13" s="140" t="str">
        <f t="shared" si="1"/>
        <v/>
      </c>
      <c r="O13" s="140" t="str">
        <f t="shared" si="2"/>
        <v/>
      </c>
      <c r="P13" s="140" t="str">
        <f t="shared" si="3"/>
        <v/>
      </c>
      <c r="Q13" s="140" t="str">
        <f t="shared" si="4"/>
        <v/>
      </c>
      <c r="R13" s="140" t="str">
        <f t="shared" si="5"/>
        <v/>
      </c>
      <c r="S13" s="140" t="str">
        <f t="shared" si="6"/>
        <v/>
      </c>
      <c r="T13" s="140" t="str">
        <f t="shared" si="7"/>
        <v/>
      </c>
    </row>
    <row r="14" spans="1:20" x14ac:dyDescent="0.25">
      <c r="A14" s="281" t="s">
        <v>588</v>
      </c>
      <c r="B14" s="281"/>
      <c r="C14" s="146"/>
      <c r="D14" s="146"/>
      <c r="E14" s="146"/>
      <c r="F14" s="146"/>
      <c r="G14" s="146"/>
      <c r="H14" s="146"/>
      <c r="I14" s="146"/>
      <c r="J14" s="146"/>
      <c r="K14" s="150">
        <f t="shared" si="8"/>
        <v>0</v>
      </c>
      <c r="M14" s="140" t="str">
        <f t="shared" si="0"/>
        <v/>
      </c>
      <c r="N14" s="140" t="str">
        <f t="shared" si="1"/>
        <v/>
      </c>
      <c r="O14" s="140" t="str">
        <f t="shared" si="2"/>
        <v/>
      </c>
      <c r="P14" s="140" t="str">
        <f t="shared" si="3"/>
        <v/>
      </c>
      <c r="Q14" s="140" t="str">
        <f t="shared" si="4"/>
        <v/>
      </c>
      <c r="R14" s="140" t="str">
        <f t="shared" si="5"/>
        <v/>
      </c>
      <c r="S14" s="140" t="str">
        <f t="shared" si="6"/>
        <v/>
      </c>
      <c r="T14" s="140" t="str">
        <f t="shared" si="7"/>
        <v/>
      </c>
    </row>
    <row r="15" spans="1:20" x14ac:dyDescent="0.25">
      <c r="A15" s="281" t="s">
        <v>589</v>
      </c>
      <c r="B15" s="281"/>
      <c r="C15" s="146"/>
      <c r="D15" s="146"/>
      <c r="E15" s="146"/>
      <c r="F15" s="146"/>
      <c r="G15" s="146"/>
      <c r="H15" s="146"/>
      <c r="I15" s="146"/>
      <c r="J15" s="146"/>
      <c r="K15" s="150">
        <f t="shared" si="8"/>
        <v>0</v>
      </c>
      <c r="M15" s="140" t="str">
        <f t="shared" si="0"/>
        <v/>
      </c>
      <c r="N15" s="140" t="str">
        <f t="shared" si="1"/>
        <v/>
      </c>
      <c r="O15" s="140" t="str">
        <f t="shared" si="2"/>
        <v/>
      </c>
      <c r="P15" s="140" t="str">
        <f t="shared" si="3"/>
        <v/>
      </c>
      <c r="Q15" s="140" t="str">
        <f t="shared" si="4"/>
        <v/>
      </c>
      <c r="R15" s="140" t="str">
        <f t="shared" si="5"/>
        <v/>
      </c>
      <c r="S15" s="140" t="str">
        <f t="shared" si="6"/>
        <v/>
      </c>
      <c r="T15" s="140" t="str">
        <f t="shared" si="7"/>
        <v/>
      </c>
    </row>
    <row r="16" spans="1:20" x14ac:dyDescent="0.25">
      <c r="A16" s="281" t="s">
        <v>590</v>
      </c>
      <c r="B16" s="281"/>
      <c r="C16" s="146"/>
      <c r="D16" s="146"/>
      <c r="E16" s="146"/>
      <c r="F16" s="146"/>
      <c r="G16" s="146"/>
      <c r="H16" s="146"/>
      <c r="I16" s="146"/>
      <c r="J16" s="146"/>
      <c r="K16" s="150">
        <f t="shared" si="8"/>
        <v>0</v>
      </c>
      <c r="M16" s="140" t="str">
        <f t="shared" si="0"/>
        <v/>
      </c>
      <c r="N16" s="140" t="str">
        <f t="shared" si="1"/>
        <v/>
      </c>
      <c r="O16" s="140" t="str">
        <f t="shared" si="2"/>
        <v/>
      </c>
      <c r="P16" s="140" t="str">
        <f t="shared" si="3"/>
        <v/>
      </c>
      <c r="Q16" s="140" t="str">
        <f t="shared" si="4"/>
        <v/>
      </c>
      <c r="R16" s="140" t="str">
        <f t="shared" si="5"/>
        <v/>
      </c>
      <c r="S16" s="140" t="str">
        <f t="shared" si="6"/>
        <v/>
      </c>
      <c r="T16" s="140" t="str">
        <f t="shared" si="7"/>
        <v/>
      </c>
    </row>
    <row r="17" spans="1:20" x14ac:dyDescent="0.25">
      <c r="A17" s="281" t="s">
        <v>591</v>
      </c>
      <c r="B17" s="281"/>
      <c r="C17" s="146"/>
      <c r="D17" s="146"/>
      <c r="E17" s="146"/>
      <c r="F17" s="146"/>
      <c r="G17" s="146"/>
      <c r="H17" s="146"/>
      <c r="I17" s="146"/>
      <c r="J17" s="146"/>
      <c r="K17" s="150">
        <f t="shared" si="8"/>
        <v>0</v>
      </c>
      <c r="M17" s="140" t="str">
        <f t="shared" si="0"/>
        <v/>
      </c>
      <c r="N17" s="140" t="str">
        <f t="shared" si="1"/>
        <v/>
      </c>
      <c r="O17" s="140" t="str">
        <f t="shared" si="2"/>
        <v/>
      </c>
      <c r="P17" s="140" t="str">
        <f t="shared" si="3"/>
        <v/>
      </c>
      <c r="Q17" s="140" t="str">
        <f t="shared" si="4"/>
        <v/>
      </c>
      <c r="R17" s="140" t="str">
        <f t="shared" si="5"/>
        <v/>
      </c>
      <c r="S17" s="140" t="str">
        <f t="shared" si="6"/>
        <v/>
      </c>
      <c r="T17" s="140" t="str">
        <f t="shared" si="7"/>
        <v/>
      </c>
    </row>
    <row r="18" spans="1:20" x14ac:dyDescent="0.25">
      <c r="A18" s="281" t="s">
        <v>592</v>
      </c>
      <c r="B18" s="281"/>
      <c r="C18" s="146"/>
      <c r="D18" s="146"/>
      <c r="E18" s="146"/>
      <c r="F18" s="146"/>
      <c r="G18" s="146"/>
      <c r="H18" s="146"/>
      <c r="I18" s="146"/>
      <c r="J18" s="146"/>
      <c r="K18" s="150">
        <f t="shared" si="8"/>
        <v>0</v>
      </c>
      <c r="M18" s="140" t="str">
        <f t="shared" si="0"/>
        <v/>
      </c>
      <c r="N18" s="140" t="str">
        <f t="shared" si="1"/>
        <v/>
      </c>
      <c r="O18" s="140" t="str">
        <f t="shared" si="2"/>
        <v/>
      </c>
      <c r="P18" s="140" t="str">
        <f t="shared" si="3"/>
        <v/>
      </c>
      <c r="Q18" s="140" t="str">
        <f t="shared" si="4"/>
        <v/>
      </c>
      <c r="R18" s="140" t="str">
        <f t="shared" si="5"/>
        <v/>
      </c>
      <c r="S18" s="140" t="str">
        <f t="shared" si="6"/>
        <v/>
      </c>
      <c r="T18" s="140" t="str">
        <f t="shared" si="7"/>
        <v/>
      </c>
    </row>
    <row r="19" spans="1:20" ht="22.8" customHeight="1" x14ac:dyDescent="0.25">
      <c r="B19" s="57" t="s">
        <v>401</v>
      </c>
      <c r="C19" s="225" t="str">
        <f>IF($B$3="","",IFERROR((AVERAGE(C9:C18)),0))</f>
        <v/>
      </c>
      <c r="D19" s="225" t="str">
        <f t="shared" ref="D19:J19" si="9">IF($B$3="","",IFERROR((AVERAGE(D9:D18)),0))</f>
        <v/>
      </c>
      <c r="E19" s="225" t="str">
        <f>IF($B$3="","",IFERROR((AVERAGE(E9:E18)),0))</f>
        <v/>
      </c>
      <c r="F19" s="225" t="str">
        <f t="shared" si="9"/>
        <v/>
      </c>
      <c r="G19" s="225" t="str">
        <f t="shared" si="9"/>
        <v/>
      </c>
      <c r="H19" s="225" t="str">
        <f t="shared" si="9"/>
        <v/>
      </c>
      <c r="I19" s="225" t="str">
        <f t="shared" si="9"/>
        <v/>
      </c>
      <c r="J19" s="225" t="str">
        <f t="shared" si="9"/>
        <v/>
      </c>
      <c r="K19" s="226">
        <f>SUM(C19:J19)</f>
        <v>0</v>
      </c>
      <c r="L19" s="37" t="s">
        <v>401</v>
      </c>
      <c r="M19" s="140" t="e">
        <f>AVERAGE(M9:M18)</f>
        <v>#DIV/0!</v>
      </c>
      <c r="N19" s="140" t="e">
        <f>AVERAGE(N9:N18)</f>
        <v>#DIV/0!</v>
      </c>
      <c r="O19" s="140" t="e">
        <f>AVERAGE(O9:O18)</f>
        <v>#DIV/0!</v>
      </c>
      <c r="P19" s="140" t="e">
        <f t="shared" ref="P19:T19" si="10">AVERAGE(P9:P18)</f>
        <v>#DIV/0!</v>
      </c>
      <c r="Q19" s="140" t="e">
        <f t="shared" si="10"/>
        <v>#DIV/0!</v>
      </c>
      <c r="R19" s="140" t="e">
        <f t="shared" si="10"/>
        <v>#DIV/0!</v>
      </c>
      <c r="S19" s="140" t="e">
        <f t="shared" si="10"/>
        <v>#DIV/0!</v>
      </c>
      <c r="T19" s="140" t="e">
        <f t="shared" si="10"/>
        <v>#DIV/0!</v>
      </c>
    </row>
    <row r="20" spans="1:20" x14ac:dyDescent="0.25">
      <c r="A20" s="126"/>
      <c r="C20" s="84"/>
      <c r="D20" s="84"/>
      <c r="E20" s="84"/>
      <c r="F20" s="84"/>
      <c r="G20" s="84"/>
      <c r="H20" s="84"/>
      <c r="I20" s="84"/>
      <c r="J20" s="84"/>
      <c r="K20" s="214"/>
      <c r="L20" s="37"/>
      <c r="M20" s="124"/>
      <c r="N20" s="124"/>
      <c r="O20" s="124"/>
      <c r="P20" s="124"/>
      <c r="Q20" s="124"/>
      <c r="R20" s="124"/>
      <c r="S20" s="124"/>
      <c r="T20" s="124"/>
    </row>
    <row r="21" spans="1:20" x14ac:dyDescent="0.25">
      <c r="A21" s="52" t="s">
        <v>665</v>
      </c>
      <c r="B21" s="102"/>
    </row>
    <row r="22" spans="1:20" s="72" customFormat="1" ht="17.399999999999999" customHeight="1" x14ac:dyDescent="0.3">
      <c r="A22" s="222"/>
      <c r="B22" s="57" t="s">
        <v>441</v>
      </c>
      <c r="C22" s="227" t="s">
        <v>442</v>
      </c>
      <c r="D22" s="227" t="s">
        <v>443</v>
      </c>
      <c r="E22" s="227" t="s">
        <v>444</v>
      </c>
      <c r="F22" s="57" t="s">
        <v>445</v>
      </c>
      <c r="G22" s="57" t="s">
        <v>446</v>
      </c>
      <c r="H22" s="57" t="s">
        <v>447</v>
      </c>
      <c r="I22" s="57" t="s">
        <v>686</v>
      </c>
    </row>
    <row r="23" spans="1:20" x14ac:dyDescent="0.25">
      <c r="A23" s="218" t="s">
        <v>583</v>
      </c>
      <c r="B23" s="219">
        <v>50</v>
      </c>
      <c r="C23" s="220"/>
      <c r="D23" s="220"/>
      <c r="E23" s="220"/>
      <c r="F23" s="124" t="str">
        <f t="shared" ref="F23:F32" si="11">IF(C23="","",C23/$B23)</f>
        <v/>
      </c>
      <c r="G23" s="124" t="str">
        <f t="shared" ref="G23:G32" si="12">IF(D23="","",D23/$B23)</f>
        <v/>
      </c>
      <c r="H23" s="124" t="str">
        <f t="shared" ref="H23:H32" si="13">IF(E23="","",E23/$B23)</f>
        <v/>
      </c>
      <c r="I23" s="221" t="str">
        <f t="shared" ref="I23:I32" si="14">IF($B$3="","",(IFERROR(AVERAGE(F23:H23),"")))</f>
        <v/>
      </c>
    </row>
    <row r="24" spans="1:20" x14ac:dyDescent="0.25">
      <c r="A24" s="134" t="s">
        <v>584</v>
      </c>
      <c r="B24" s="150">
        <v>50</v>
      </c>
      <c r="C24" s="146"/>
      <c r="D24" s="146"/>
      <c r="E24" s="146"/>
      <c r="F24" s="124" t="str">
        <f t="shared" si="11"/>
        <v/>
      </c>
      <c r="G24" s="124" t="str">
        <f t="shared" si="12"/>
        <v/>
      </c>
      <c r="H24" s="124" t="str">
        <f t="shared" si="13"/>
        <v/>
      </c>
      <c r="I24" s="140" t="str">
        <f t="shared" si="14"/>
        <v/>
      </c>
    </row>
    <row r="25" spans="1:20" x14ac:dyDescent="0.25">
      <c r="A25" s="134" t="s">
        <v>585</v>
      </c>
      <c r="B25" s="150">
        <v>50</v>
      </c>
      <c r="C25" s="146"/>
      <c r="D25" s="146"/>
      <c r="E25" s="146"/>
      <c r="F25" s="124" t="str">
        <f t="shared" si="11"/>
        <v/>
      </c>
      <c r="G25" s="124" t="str">
        <f t="shared" si="12"/>
        <v/>
      </c>
      <c r="H25" s="124" t="str">
        <f t="shared" si="13"/>
        <v/>
      </c>
      <c r="I25" s="140" t="str">
        <f t="shared" si="14"/>
        <v/>
      </c>
    </row>
    <row r="26" spans="1:20" x14ac:dyDescent="0.25">
      <c r="A26" s="134" t="s">
        <v>586</v>
      </c>
      <c r="B26" s="150">
        <v>50</v>
      </c>
      <c r="C26" s="146"/>
      <c r="D26" s="146"/>
      <c r="E26" s="146"/>
      <c r="F26" s="124" t="str">
        <f t="shared" si="11"/>
        <v/>
      </c>
      <c r="G26" s="124" t="str">
        <f t="shared" si="12"/>
        <v/>
      </c>
      <c r="H26" s="124" t="str">
        <f t="shared" si="13"/>
        <v/>
      </c>
      <c r="I26" s="140" t="str">
        <f t="shared" si="14"/>
        <v/>
      </c>
    </row>
    <row r="27" spans="1:20" x14ac:dyDescent="0.25">
      <c r="A27" s="134" t="s">
        <v>587</v>
      </c>
      <c r="B27" s="150">
        <v>50</v>
      </c>
      <c r="C27" s="146"/>
      <c r="D27" s="146"/>
      <c r="E27" s="146"/>
      <c r="F27" s="124" t="str">
        <f t="shared" si="11"/>
        <v/>
      </c>
      <c r="G27" s="124" t="str">
        <f t="shared" si="12"/>
        <v/>
      </c>
      <c r="H27" s="124" t="str">
        <f t="shared" si="13"/>
        <v/>
      </c>
      <c r="I27" s="140" t="str">
        <f t="shared" si="14"/>
        <v/>
      </c>
    </row>
    <row r="28" spans="1:20" x14ac:dyDescent="0.25">
      <c r="A28" s="134" t="s">
        <v>588</v>
      </c>
      <c r="B28" s="150">
        <v>50</v>
      </c>
      <c r="C28" s="146"/>
      <c r="D28" s="146"/>
      <c r="E28" s="146"/>
      <c r="F28" s="124" t="str">
        <f t="shared" si="11"/>
        <v/>
      </c>
      <c r="G28" s="124" t="str">
        <f t="shared" si="12"/>
        <v/>
      </c>
      <c r="H28" s="124" t="str">
        <f t="shared" si="13"/>
        <v/>
      </c>
      <c r="I28" s="140" t="str">
        <f t="shared" si="14"/>
        <v/>
      </c>
    </row>
    <row r="29" spans="1:20" x14ac:dyDescent="0.25">
      <c r="A29" s="134" t="s">
        <v>589</v>
      </c>
      <c r="B29" s="150">
        <v>50</v>
      </c>
      <c r="C29" s="146"/>
      <c r="D29" s="146"/>
      <c r="E29" s="146"/>
      <c r="F29" s="124" t="str">
        <f t="shared" si="11"/>
        <v/>
      </c>
      <c r="G29" s="124" t="str">
        <f t="shared" si="12"/>
        <v/>
      </c>
      <c r="H29" s="124" t="str">
        <f t="shared" si="13"/>
        <v/>
      </c>
      <c r="I29" s="140" t="str">
        <f t="shared" si="14"/>
        <v/>
      </c>
    </row>
    <row r="30" spans="1:20" x14ac:dyDescent="0.25">
      <c r="A30" s="134" t="s">
        <v>590</v>
      </c>
      <c r="B30" s="150">
        <v>50</v>
      </c>
      <c r="C30" s="146"/>
      <c r="D30" s="146"/>
      <c r="E30" s="146"/>
      <c r="F30" s="124" t="str">
        <f t="shared" si="11"/>
        <v/>
      </c>
      <c r="G30" s="124" t="str">
        <f t="shared" si="12"/>
        <v/>
      </c>
      <c r="H30" s="124" t="str">
        <f t="shared" si="13"/>
        <v/>
      </c>
      <c r="I30" s="140" t="str">
        <f t="shared" si="14"/>
        <v/>
      </c>
    </row>
    <row r="31" spans="1:20" x14ac:dyDescent="0.25">
      <c r="A31" s="134" t="s">
        <v>591</v>
      </c>
      <c r="B31" s="150">
        <v>50</v>
      </c>
      <c r="C31" s="146"/>
      <c r="D31" s="146"/>
      <c r="E31" s="146"/>
      <c r="F31" s="124" t="str">
        <f t="shared" si="11"/>
        <v/>
      </c>
      <c r="G31" s="124" t="str">
        <f t="shared" si="12"/>
        <v/>
      </c>
      <c r="H31" s="124" t="str">
        <f t="shared" si="13"/>
        <v/>
      </c>
      <c r="I31" s="140" t="str">
        <f t="shared" si="14"/>
        <v/>
      </c>
    </row>
    <row r="32" spans="1:20" x14ac:dyDescent="0.25">
      <c r="A32" s="134" t="s">
        <v>592</v>
      </c>
      <c r="B32" s="150">
        <v>50</v>
      </c>
      <c r="C32" s="146"/>
      <c r="D32" s="146"/>
      <c r="E32" s="146"/>
      <c r="F32" s="124" t="str">
        <f t="shared" si="11"/>
        <v/>
      </c>
      <c r="G32" s="124" t="str">
        <f t="shared" si="12"/>
        <v/>
      </c>
      <c r="H32" s="124" t="str">
        <f t="shared" si="13"/>
        <v/>
      </c>
      <c r="I32" s="140" t="str">
        <f t="shared" si="14"/>
        <v/>
      </c>
    </row>
    <row r="33" spans="1:9" x14ac:dyDescent="0.25">
      <c r="A33" s="4" t="s">
        <v>401</v>
      </c>
      <c r="B33" s="4"/>
      <c r="C33" s="4"/>
      <c r="D33" s="4"/>
      <c r="E33" s="4"/>
      <c r="F33" s="4"/>
      <c r="G33" s="4"/>
      <c r="H33" s="37" t="s">
        <v>401</v>
      </c>
      <c r="I33" s="201" t="e">
        <f>AVERAGE(I23:I32)</f>
        <v>#DIV/0!</v>
      </c>
    </row>
    <row r="36" spans="1:9" x14ac:dyDescent="0.25">
      <c r="D36" s="4"/>
      <c r="E36" s="4"/>
    </row>
  </sheetData>
  <mergeCells count="13">
    <mergeCell ref="A17:B17"/>
    <mergeCell ref="A18:B18"/>
    <mergeCell ref="A8:B8"/>
    <mergeCell ref="A11:B11"/>
    <mergeCell ref="A12:B12"/>
    <mergeCell ref="A13:B13"/>
    <mergeCell ref="A14:B14"/>
    <mergeCell ref="A15:B15"/>
    <mergeCell ref="A7:B7"/>
    <mergeCell ref="C7:J7"/>
    <mergeCell ref="A9:B9"/>
    <mergeCell ref="A10:B10"/>
    <mergeCell ref="A16:B16"/>
  </mergeCells>
  <phoneticPr fontId="2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214"/>
  <sheetViews>
    <sheetView topLeftCell="A99" zoomScale="80" zoomScaleNormal="80" workbookViewId="0">
      <selection activeCell="M49" sqref="M49"/>
    </sheetView>
  </sheetViews>
  <sheetFormatPr defaultColWidth="8.88671875" defaultRowHeight="14.4" x14ac:dyDescent="0.3"/>
  <cols>
    <col min="1" max="1" width="29.6640625" customWidth="1"/>
    <col min="2" max="13" width="14.88671875" customWidth="1"/>
    <col min="14" max="14" width="21.109375" customWidth="1"/>
    <col min="15" max="15" width="15" customWidth="1"/>
    <col min="16" max="19" width="12.6640625" customWidth="1"/>
    <col min="20" max="22" width="10.5546875" bestFit="1" customWidth="1"/>
  </cols>
  <sheetData>
    <row r="1" spans="1:16" ht="14.4" customHeight="1" x14ac:dyDescent="0.3">
      <c r="A1" s="4" t="s">
        <v>43</v>
      </c>
      <c r="B1" s="215" t="s">
        <v>6</v>
      </c>
      <c r="C1" s="203"/>
      <c r="D1" s="3"/>
      <c r="E1" s="292" t="s">
        <v>730</v>
      </c>
      <c r="F1" s="293"/>
      <c r="G1" s="293"/>
      <c r="H1" s="293"/>
      <c r="I1" s="293"/>
      <c r="J1" s="293"/>
      <c r="K1" s="293"/>
      <c r="L1" s="294"/>
    </row>
    <row r="2" spans="1:16" x14ac:dyDescent="0.3">
      <c r="A2" s="4"/>
      <c r="B2" s="3"/>
      <c r="C2" s="3"/>
      <c r="D2" s="3"/>
      <c r="E2" s="295"/>
      <c r="F2" s="296"/>
      <c r="G2" s="296"/>
      <c r="H2" s="296"/>
      <c r="I2" s="296"/>
      <c r="J2" s="296"/>
      <c r="K2" s="296"/>
      <c r="L2" s="297"/>
    </row>
    <row r="3" spans="1:16" x14ac:dyDescent="0.3">
      <c r="A3" s="52" t="s">
        <v>388</v>
      </c>
      <c r="B3" s="70"/>
      <c r="C3" s="3"/>
      <c r="D3" s="3"/>
      <c r="E3" s="295"/>
      <c r="F3" s="296"/>
      <c r="G3" s="296"/>
      <c r="H3" s="296"/>
      <c r="I3" s="296"/>
      <c r="J3" s="296"/>
      <c r="K3" s="296"/>
      <c r="L3" s="297"/>
    </row>
    <row r="4" spans="1:16" ht="15" thickBot="1" x14ac:dyDescent="0.35">
      <c r="A4" s="52" t="s">
        <v>657</v>
      </c>
      <c r="B4" s="184"/>
      <c r="C4" s="3"/>
      <c r="D4" s="3"/>
      <c r="E4" s="298"/>
      <c r="F4" s="299"/>
      <c r="G4" s="299"/>
      <c r="H4" s="299"/>
      <c r="I4" s="299"/>
      <c r="J4" s="299"/>
      <c r="K4" s="299"/>
      <c r="L4" s="300"/>
    </row>
    <row r="5" spans="1:16" ht="16.8" x14ac:dyDescent="0.3">
      <c r="A5" s="52" t="s">
        <v>615</v>
      </c>
      <c r="B5" s="48">
        <v>0.25</v>
      </c>
      <c r="C5" s="3" t="s">
        <v>448</v>
      </c>
      <c r="D5" s="3"/>
      <c r="E5" s="228"/>
      <c r="F5" s="100"/>
      <c r="G5" s="100"/>
      <c r="H5" s="100"/>
      <c r="I5" s="100"/>
      <c r="J5" s="100"/>
      <c r="K5" s="100"/>
      <c r="L5" s="100"/>
    </row>
    <row r="6" spans="1:16" x14ac:dyDescent="0.3">
      <c r="A6" s="4"/>
      <c r="B6" s="4"/>
      <c r="C6" s="3"/>
      <c r="D6" s="3"/>
      <c r="E6" s="100"/>
      <c r="F6" s="100"/>
      <c r="G6" s="100"/>
      <c r="H6" s="100"/>
      <c r="I6" s="100"/>
      <c r="J6" s="100"/>
      <c r="K6" s="100"/>
      <c r="L6" s="100"/>
    </row>
    <row r="7" spans="1:16" ht="16.8" x14ac:dyDescent="0.3">
      <c r="A7" s="52" t="s">
        <v>381</v>
      </c>
      <c r="B7" s="95">
        <f>B4*B5</f>
        <v>0</v>
      </c>
      <c r="C7" s="3"/>
      <c r="D7" s="3"/>
      <c r="E7" s="100"/>
      <c r="F7" s="100"/>
      <c r="G7" s="100"/>
      <c r="H7" s="100"/>
      <c r="I7" s="100"/>
      <c r="J7" s="100"/>
      <c r="K7" s="100"/>
      <c r="L7" s="100"/>
    </row>
    <row r="8" spans="1:16" x14ac:dyDescent="0.3">
      <c r="A8" s="3"/>
      <c r="B8" s="3"/>
      <c r="C8" s="3"/>
      <c r="D8" s="3"/>
      <c r="E8" s="3"/>
    </row>
    <row r="9" spans="1:16" x14ac:dyDescent="0.3">
      <c r="A9" s="279" t="s">
        <v>661</v>
      </c>
      <c r="B9" s="279"/>
      <c r="C9" s="279"/>
      <c r="D9" s="280" t="s">
        <v>687</v>
      </c>
      <c r="E9" s="280"/>
      <c r="F9" s="280"/>
      <c r="G9" s="280"/>
      <c r="H9" s="280"/>
      <c r="I9" s="280"/>
    </row>
    <row r="10" spans="1:16" x14ac:dyDescent="0.3">
      <c r="A10" s="289" t="s">
        <v>4</v>
      </c>
      <c r="B10" s="291" t="s">
        <v>35</v>
      </c>
      <c r="C10" s="291"/>
      <c r="D10" s="291"/>
      <c r="E10" s="291"/>
      <c r="F10" s="291"/>
      <c r="G10" s="291"/>
      <c r="H10" s="291"/>
      <c r="I10" s="291"/>
      <c r="M10" s="18"/>
      <c r="N10" s="18"/>
      <c r="O10" s="18"/>
      <c r="P10" s="19"/>
    </row>
    <row r="11" spans="1:16" x14ac:dyDescent="0.3">
      <c r="A11" s="289"/>
      <c r="B11" s="202" t="s">
        <v>45</v>
      </c>
      <c r="C11" s="202" t="s">
        <v>46</v>
      </c>
      <c r="D11" s="202" t="s">
        <v>47</v>
      </c>
      <c r="E11" s="202" t="s">
        <v>48</v>
      </c>
      <c r="F11" s="202" t="s">
        <v>49</v>
      </c>
      <c r="G11" s="202" t="s">
        <v>50</v>
      </c>
      <c r="H11" s="202" t="s">
        <v>51</v>
      </c>
      <c r="I11" s="202" t="s">
        <v>52</v>
      </c>
      <c r="J11" s="216"/>
      <c r="K11" s="216"/>
    </row>
    <row r="12" spans="1:16" x14ac:dyDescent="0.3">
      <c r="A12" s="23" t="s">
        <v>36</v>
      </c>
      <c r="B12" s="47"/>
      <c r="C12" s="47"/>
      <c r="D12" s="47"/>
      <c r="E12" s="47"/>
      <c r="F12" s="47"/>
      <c r="G12" s="47"/>
      <c r="H12" s="47"/>
      <c r="I12" s="47"/>
    </row>
    <row r="13" spans="1:16" x14ac:dyDescent="0.3">
      <c r="A13" s="23" t="s">
        <v>37</v>
      </c>
      <c r="B13" s="47"/>
      <c r="C13" s="47"/>
      <c r="D13" s="47"/>
      <c r="E13" s="47"/>
      <c r="F13" s="47"/>
      <c r="G13" s="47"/>
      <c r="H13" s="47"/>
      <c r="I13" s="47"/>
    </row>
    <row r="14" spans="1:16" x14ac:dyDescent="0.3">
      <c r="A14" s="23" t="s">
        <v>656</v>
      </c>
      <c r="B14" s="47"/>
      <c r="C14" s="47"/>
      <c r="D14" s="47"/>
      <c r="E14" s="47"/>
      <c r="F14" s="47"/>
      <c r="G14" s="47"/>
      <c r="H14" s="47"/>
      <c r="I14" s="47"/>
    </row>
    <row r="15" spans="1:16" x14ac:dyDescent="0.3">
      <c r="A15" s="23" t="s">
        <v>38</v>
      </c>
      <c r="B15" s="47"/>
      <c r="C15" s="47"/>
      <c r="D15" s="47"/>
      <c r="E15" s="47"/>
      <c r="F15" s="47"/>
      <c r="G15" s="47"/>
      <c r="H15" s="47"/>
      <c r="I15" s="47"/>
    </row>
    <row r="16" spans="1:16" x14ac:dyDescent="0.3">
      <c r="A16" s="23" t="s">
        <v>389</v>
      </c>
      <c r="B16" s="47"/>
      <c r="C16" s="47"/>
      <c r="D16" s="47"/>
      <c r="E16" s="47"/>
      <c r="F16" s="47"/>
      <c r="G16" s="47"/>
      <c r="H16" s="47"/>
      <c r="I16" s="47"/>
    </row>
    <row r="17" spans="1:22" x14ac:dyDescent="0.3">
      <c r="A17" s="23" t="s">
        <v>39</v>
      </c>
      <c r="B17" s="47"/>
      <c r="C17" s="47"/>
      <c r="D17" s="47"/>
      <c r="E17" s="47"/>
      <c r="F17" s="47"/>
      <c r="G17" s="47"/>
      <c r="H17" s="47"/>
      <c r="I17" s="47"/>
    </row>
    <row r="18" spans="1:22" x14ac:dyDescent="0.3">
      <c r="A18" s="23" t="s">
        <v>40</v>
      </c>
      <c r="B18" s="47"/>
      <c r="C18" s="47"/>
      <c r="D18" s="47"/>
      <c r="E18" s="47"/>
      <c r="F18" s="47"/>
      <c r="G18" s="47"/>
      <c r="H18" s="47"/>
      <c r="I18" s="47"/>
    </row>
    <row r="19" spans="1:22" x14ac:dyDescent="0.3">
      <c r="A19" s="23" t="s">
        <v>44</v>
      </c>
      <c r="B19" s="47"/>
      <c r="C19" s="47"/>
      <c r="D19" s="47"/>
      <c r="E19" s="47"/>
      <c r="F19" s="47"/>
      <c r="G19" s="47"/>
      <c r="H19" s="47"/>
      <c r="I19" s="47"/>
    </row>
    <row r="20" spans="1:22" x14ac:dyDescent="0.3">
      <c r="A20" s="23" t="s">
        <v>654</v>
      </c>
      <c r="B20" s="47"/>
      <c r="C20" s="47"/>
      <c r="D20" s="47"/>
      <c r="E20" s="47"/>
      <c r="F20" s="47"/>
      <c r="G20" s="47"/>
      <c r="H20" s="47"/>
      <c r="I20" s="47"/>
    </row>
    <row r="21" spans="1:22" x14ac:dyDescent="0.3">
      <c r="A21" s="23" t="s">
        <v>655</v>
      </c>
      <c r="B21" s="47"/>
      <c r="C21" s="47"/>
      <c r="D21" s="47"/>
      <c r="E21" s="47"/>
      <c r="F21" s="47"/>
      <c r="G21" s="47"/>
      <c r="H21" s="47"/>
      <c r="I21" s="47"/>
    </row>
    <row r="22" spans="1:22" x14ac:dyDescent="0.3">
      <c r="A22" s="7" t="s">
        <v>42</v>
      </c>
      <c r="B22" s="47"/>
      <c r="C22" s="47"/>
      <c r="D22" s="47"/>
      <c r="E22" s="47"/>
      <c r="F22" s="47"/>
      <c r="G22" s="47"/>
      <c r="H22" s="47"/>
      <c r="I22" s="47"/>
    </row>
    <row r="23" spans="1:22" x14ac:dyDescent="0.3">
      <c r="A23" s="20"/>
    </row>
    <row r="24" spans="1:22" ht="16.8" x14ac:dyDescent="0.3">
      <c r="A24" s="279" t="s">
        <v>652</v>
      </c>
      <c r="B24" s="279"/>
      <c r="C24" s="279"/>
      <c r="D24" s="4"/>
      <c r="E24" s="4"/>
    </row>
    <row r="25" spans="1:22" x14ac:dyDescent="0.3">
      <c r="A25" s="289" t="s">
        <v>4</v>
      </c>
      <c r="B25" s="291" t="s">
        <v>35</v>
      </c>
      <c r="C25" s="291"/>
      <c r="D25" s="291"/>
      <c r="E25" s="291"/>
      <c r="F25" s="291"/>
      <c r="G25" s="291"/>
      <c r="H25" s="291"/>
      <c r="I25" s="291"/>
    </row>
    <row r="26" spans="1:22" x14ac:dyDescent="0.3">
      <c r="A26" s="289"/>
      <c r="B26" s="202" t="s">
        <v>45</v>
      </c>
      <c r="C26" s="202" t="s">
        <v>46</v>
      </c>
      <c r="D26" s="202" t="s">
        <v>47</v>
      </c>
      <c r="E26" s="202" t="s">
        <v>48</v>
      </c>
      <c r="F26" s="202" t="s">
        <v>49</v>
      </c>
      <c r="G26" s="202" t="s">
        <v>50</v>
      </c>
      <c r="H26" s="202" t="s">
        <v>842</v>
      </c>
      <c r="I26" s="202" t="s">
        <v>843</v>
      </c>
      <c r="J26" s="3" t="s">
        <v>5</v>
      </c>
    </row>
    <row r="27" spans="1:22" x14ac:dyDescent="0.3">
      <c r="A27" s="23" t="s">
        <v>36</v>
      </c>
      <c r="B27" s="25">
        <v>5.8320502155390563E-3</v>
      </c>
      <c r="C27" s="25">
        <v>0.21623695899287665</v>
      </c>
      <c r="D27" s="25">
        <v>1.1601760822659002</v>
      </c>
      <c r="E27" s="25">
        <v>3.5082875229778172</v>
      </c>
      <c r="F27" s="25">
        <v>8.0174931124397375</v>
      </c>
      <c r="G27" s="25">
        <v>15.511342177097177</v>
      </c>
      <c r="H27" s="25">
        <v>15.511342177097177</v>
      </c>
      <c r="I27" s="25">
        <v>15.511342177097177</v>
      </c>
      <c r="J27" s="3" t="s">
        <v>839</v>
      </c>
      <c r="N27" s="234"/>
      <c r="O27" s="233"/>
      <c r="P27" s="211"/>
      <c r="Q27" s="211"/>
      <c r="R27" s="211"/>
      <c r="S27" s="211"/>
      <c r="T27" s="211"/>
      <c r="U27" s="211"/>
      <c r="V27" s="211"/>
    </row>
    <row r="28" spans="1:22" x14ac:dyDescent="0.3">
      <c r="A28" s="23" t="s">
        <v>37</v>
      </c>
      <c r="B28" s="25">
        <v>5.8320502155390563E-3</v>
      </c>
      <c r="C28" s="25">
        <v>0.21623695899287665</v>
      </c>
      <c r="D28" s="25">
        <v>1.1601760822659002</v>
      </c>
      <c r="E28" s="25">
        <v>3.5082875229778172</v>
      </c>
      <c r="F28" s="25">
        <v>8.0174931124397375</v>
      </c>
      <c r="G28" s="25">
        <v>15.511342177097177</v>
      </c>
      <c r="H28" s="25">
        <v>15.511342177097177</v>
      </c>
      <c r="I28" s="25">
        <v>15.511342177097177</v>
      </c>
      <c r="J28" s="3" t="s">
        <v>839</v>
      </c>
      <c r="N28" s="234"/>
      <c r="O28" s="233"/>
      <c r="P28" s="211"/>
      <c r="Q28" s="211"/>
      <c r="R28" s="211"/>
      <c r="S28" s="211"/>
      <c r="T28" s="211"/>
      <c r="U28" s="211"/>
      <c r="V28" s="211"/>
    </row>
    <row r="29" spans="1:22" x14ac:dyDescent="0.3">
      <c r="A29" s="23" t="s">
        <v>656</v>
      </c>
      <c r="B29" s="25">
        <v>5.8320502155390563E-3</v>
      </c>
      <c r="C29" s="25">
        <v>0.21623695899287665</v>
      </c>
      <c r="D29" s="25">
        <v>1.1601760822659002</v>
      </c>
      <c r="E29" s="25">
        <v>3.5082875229778172</v>
      </c>
      <c r="F29" s="25">
        <v>8.0174931124397375</v>
      </c>
      <c r="G29" s="25">
        <v>15.511342177097177</v>
      </c>
      <c r="H29" s="25">
        <v>15.511342177097177</v>
      </c>
      <c r="I29" s="25">
        <v>15.511342177097177</v>
      </c>
      <c r="J29" s="3" t="s">
        <v>839</v>
      </c>
      <c r="N29" s="234"/>
      <c r="O29" s="233"/>
      <c r="P29" s="211"/>
      <c r="Q29" s="211"/>
      <c r="R29" s="211"/>
      <c r="S29" s="211"/>
      <c r="T29" s="211"/>
      <c r="U29" s="211"/>
      <c r="V29" s="211"/>
    </row>
    <row r="30" spans="1:22" x14ac:dyDescent="0.3">
      <c r="A30" s="23" t="s">
        <v>38</v>
      </c>
      <c r="B30" s="25">
        <v>2.7811297752135825E-2</v>
      </c>
      <c r="C30" s="25">
        <v>0.24141623625984251</v>
      </c>
      <c r="D30" s="25">
        <v>0.65942460861710528</v>
      </c>
      <c r="E30" s="25">
        <v>1.278243547856714</v>
      </c>
      <c r="F30" s="25">
        <v>2.0956159489318411</v>
      </c>
      <c r="G30" s="25">
        <v>3.1098884091408148</v>
      </c>
      <c r="H30" s="25">
        <v>3.1098884091408148</v>
      </c>
      <c r="I30" s="25">
        <v>3.1098884091408148</v>
      </c>
      <c r="J30" s="3" t="s">
        <v>840</v>
      </c>
      <c r="M30" s="24"/>
      <c r="N30" s="234"/>
      <c r="O30" s="233"/>
      <c r="P30" s="211"/>
      <c r="Q30" s="211"/>
      <c r="R30" s="211"/>
      <c r="S30" s="211"/>
      <c r="T30" s="211"/>
      <c r="U30" s="211"/>
      <c r="V30" s="211"/>
    </row>
    <row r="31" spans="1:22" x14ac:dyDescent="0.3">
      <c r="A31" s="23" t="s">
        <v>389</v>
      </c>
      <c r="B31" s="25">
        <v>1.6016218733221867E-2</v>
      </c>
      <c r="C31" s="25">
        <v>0.27942679968047723</v>
      </c>
      <c r="D31" s="25">
        <v>1.0559161384419953</v>
      </c>
      <c r="E31" s="25">
        <v>2.534706277796464</v>
      </c>
      <c r="F31" s="25">
        <v>4.8750168613591942</v>
      </c>
      <c r="G31" s="25">
        <v>8.2183466233460756</v>
      </c>
      <c r="H31" s="25">
        <v>8.2183466233460756</v>
      </c>
      <c r="I31" s="25">
        <v>8.2183466233460756</v>
      </c>
      <c r="J31" s="3" t="s">
        <v>650</v>
      </c>
    </row>
    <row r="32" spans="1:22" x14ac:dyDescent="0.3">
      <c r="A32" s="23" t="s">
        <v>39</v>
      </c>
      <c r="B32" s="25">
        <v>5.8320502155390563E-3</v>
      </c>
      <c r="C32" s="25">
        <v>0.21623695899287665</v>
      </c>
      <c r="D32" s="25">
        <v>1.1601760822659002</v>
      </c>
      <c r="E32" s="25">
        <v>1.1299999999999999</v>
      </c>
      <c r="F32" s="25">
        <v>4.6399999999999997</v>
      </c>
      <c r="G32" s="25">
        <v>5</v>
      </c>
      <c r="H32" s="25">
        <v>5</v>
      </c>
      <c r="I32" s="25">
        <v>5</v>
      </c>
      <c r="J32" s="3" t="s">
        <v>841</v>
      </c>
    </row>
    <row r="33" spans="1:10" x14ac:dyDescent="0.3">
      <c r="A33" s="23" t="s">
        <v>40</v>
      </c>
      <c r="B33" s="25">
        <v>5.8320502155390563E-3</v>
      </c>
      <c r="C33" s="25">
        <v>0.21623695899287665</v>
      </c>
      <c r="D33" s="25">
        <v>1.1601760822659002</v>
      </c>
      <c r="E33" s="25">
        <v>1.1299999999999999</v>
      </c>
      <c r="F33" s="25">
        <v>4.6399999999999997</v>
      </c>
      <c r="G33" s="25">
        <v>5</v>
      </c>
      <c r="H33" s="25">
        <v>5</v>
      </c>
      <c r="I33" s="25">
        <v>5</v>
      </c>
      <c r="J33" s="3" t="s">
        <v>841</v>
      </c>
    </row>
    <row r="34" spans="1:10" x14ac:dyDescent="0.3">
      <c r="A34" s="23" t="s">
        <v>44</v>
      </c>
      <c r="B34" s="25">
        <v>1.6016218733221867E-2</v>
      </c>
      <c r="C34" s="25">
        <v>0.27942679968047723</v>
      </c>
      <c r="D34" s="25">
        <v>1.98</v>
      </c>
      <c r="E34" s="25">
        <v>1.98</v>
      </c>
      <c r="F34" s="25">
        <v>4.8750168613591942</v>
      </c>
      <c r="G34" s="25">
        <v>8.2183466233460756</v>
      </c>
      <c r="H34" s="25">
        <v>8.2183466233460756</v>
      </c>
      <c r="I34" s="25">
        <v>8.2183466233460756</v>
      </c>
      <c r="J34" s="3" t="s">
        <v>53</v>
      </c>
    </row>
    <row r="35" spans="1:10" x14ac:dyDescent="0.3">
      <c r="A35" s="23" t="s">
        <v>654</v>
      </c>
      <c r="B35" s="25">
        <v>1.6016218733221867E-2</v>
      </c>
      <c r="C35" s="25">
        <v>0.27942679968047723</v>
      </c>
      <c r="D35" s="25">
        <v>1.0559161384419953</v>
      </c>
      <c r="E35" s="25">
        <v>2.534706277796464</v>
      </c>
      <c r="F35" s="25">
        <v>4.8750168613591942</v>
      </c>
      <c r="G35" s="25">
        <v>8.2183466233460756</v>
      </c>
      <c r="H35" s="25">
        <v>8.2183466233460756</v>
      </c>
      <c r="I35" s="25">
        <v>8.2183466233460756</v>
      </c>
      <c r="J35" s="3" t="s">
        <v>650</v>
      </c>
    </row>
    <row r="36" spans="1:10" x14ac:dyDescent="0.3">
      <c r="A36" s="23" t="s">
        <v>41</v>
      </c>
      <c r="B36" s="25">
        <v>1.6016218733221867E-2</v>
      </c>
      <c r="C36" s="25">
        <v>0.27942679968047723</v>
      </c>
      <c r="D36" s="25">
        <v>1.0559161384419953</v>
      </c>
      <c r="E36" s="25">
        <v>2.534706277796464</v>
      </c>
      <c r="F36" s="25">
        <v>4.8750168613591942</v>
      </c>
      <c r="G36" s="25">
        <v>8.2183466233460756</v>
      </c>
      <c r="H36" s="25">
        <v>8.2183466233460756</v>
      </c>
      <c r="I36" s="25">
        <v>8.2183466233460756</v>
      </c>
      <c r="J36" s="3" t="s">
        <v>650</v>
      </c>
    </row>
    <row r="37" spans="1:10" x14ac:dyDescent="0.3">
      <c r="A37" s="7" t="s">
        <v>42</v>
      </c>
      <c r="B37" s="25">
        <v>1.6016218733221867E-2</v>
      </c>
      <c r="C37" s="25">
        <v>0.27942679968047723</v>
      </c>
      <c r="D37" s="25">
        <v>1.0559161384419953</v>
      </c>
      <c r="E37" s="25">
        <v>2.534706277796464</v>
      </c>
      <c r="F37" s="25">
        <v>4.8750168613591942</v>
      </c>
      <c r="G37" s="25">
        <v>8.2183466233460756</v>
      </c>
      <c r="H37" s="25">
        <v>8.2183466233460756</v>
      </c>
      <c r="I37" s="25">
        <v>8.2183466233460756</v>
      </c>
      <c r="J37" s="3" t="s">
        <v>650</v>
      </c>
    </row>
    <row r="38" spans="1:10" x14ac:dyDescent="0.3">
      <c r="A38" s="4"/>
      <c r="J38" s="3" t="s">
        <v>844</v>
      </c>
    </row>
    <row r="39" spans="1:10" ht="16.8" x14ac:dyDescent="0.3">
      <c r="A39" s="279" t="s">
        <v>651</v>
      </c>
      <c r="B39" s="279"/>
      <c r="C39" s="279"/>
      <c r="D39" s="4"/>
      <c r="E39" s="32"/>
      <c r="G39" s="3" t="s">
        <v>653</v>
      </c>
      <c r="H39" s="3"/>
      <c r="I39" s="3"/>
      <c r="J39" s="4"/>
    </row>
    <row r="40" spans="1:10" x14ac:dyDescent="0.3">
      <c r="A40" s="289" t="s">
        <v>4</v>
      </c>
      <c r="B40" s="291" t="s">
        <v>35</v>
      </c>
      <c r="C40" s="291"/>
      <c r="D40" s="291"/>
      <c r="E40" s="291"/>
      <c r="F40" s="291"/>
      <c r="G40" s="291"/>
      <c r="H40" s="291"/>
      <c r="I40" s="291"/>
    </row>
    <row r="41" spans="1:10" x14ac:dyDescent="0.3">
      <c r="A41" s="289"/>
      <c r="B41" s="202" t="s">
        <v>45</v>
      </c>
      <c r="C41" s="202" t="s">
        <v>46</v>
      </c>
      <c r="D41" s="202" t="s">
        <v>47</v>
      </c>
      <c r="E41" s="202" t="s">
        <v>48</v>
      </c>
      <c r="F41" s="202" t="s">
        <v>49</v>
      </c>
      <c r="G41" s="202" t="s">
        <v>50</v>
      </c>
      <c r="H41" s="202" t="s">
        <v>51</v>
      </c>
      <c r="I41" s="202" t="s">
        <v>52</v>
      </c>
    </row>
    <row r="42" spans="1:10" x14ac:dyDescent="0.3">
      <c r="A42" s="23" t="s">
        <v>36</v>
      </c>
      <c r="B42" s="44" t="e">
        <f t="shared" ref="B42:I52" si="0">((B12*B27)*365)/1000/$B$7</f>
        <v>#DIV/0!</v>
      </c>
      <c r="C42" s="44" t="e">
        <f t="shared" si="0"/>
        <v>#DIV/0!</v>
      </c>
      <c r="D42" s="44" t="e">
        <f t="shared" si="0"/>
        <v>#DIV/0!</v>
      </c>
      <c r="E42" s="44" t="e">
        <f t="shared" si="0"/>
        <v>#DIV/0!</v>
      </c>
      <c r="F42" s="44" t="e">
        <f t="shared" si="0"/>
        <v>#DIV/0!</v>
      </c>
      <c r="G42" s="44" t="e">
        <f t="shared" si="0"/>
        <v>#DIV/0!</v>
      </c>
      <c r="H42" s="44" t="e">
        <f t="shared" si="0"/>
        <v>#DIV/0!</v>
      </c>
      <c r="I42" s="44" t="e">
        <f t="shared" si="0"/>
        <v>#DIV/0!</v>
      </c>
    </row>
    <row r="43" spans="1:10" x14ac:dyDescent="0.3">
      <c r="A43" s="23" t="s">
        <v>37</v>
      </c>
      <c r="B43" s="44" t="e">
        <f t="shared" si="0"/>
        <v>#DIV/0!</v>
      </c>
      <c r="C43" s="44" t="e">
        <f t="shared" si="0"/>
        <v>#DIV/0!</v>
      </c>
      <c r="D43" s="44" t="e">
        <f t="shared" si="0"/>
        <v>#DIV/0!</v>
      </c>
      <c r="E43" s="44" t="e">
        <f t="shared" si="0"/>
        <v>#DIV/0!</v>
      </c>
      <c r="F43" s="44" t="e">
        <f t="shared" si="0"/>
        <v>#DIV/0!</v>
      </c>
      <c r="G43" s="44" t="e">
        <f t="shared" si="0"/>
        <v>#DIV/0!</v>
      </c>
      <c r="H43" s="44" t="e">
        <f t="shared" si="0"/>
        <v>#DIV/0!</v>
      </c>
      <c r="I43" s="44" t="e">
        <f t="shared" si="0"/>
        <v>#DIV/0!</v>
      </c>
    </row>
    <row r="44" spans="1:10" x14ac:dyDescent="0.3">
      <c r="A44" s="23" t="s">
        <v>656</v>
      </c>
      <c r="B44" s="44" t="e">
        <f t="shared" si="0"/>
        <v>#DIV/0!</v>
      </c>
      <c r="C44" s="44" t="e">
        <f t="shared" si="0"/>
        <v>#DIV/0!</v>
      </c>
      <c r="D44" s="44" t="e">
        <f t="shared" si="0"/>
        <v>#DIV/0!</v>
      </c>
      <c r="E44" s="44" t="e">
        <f t="shared" si="0"/>
        <v>#DIV/0!</v>
      </c>
      <c r="F44" s="44" t="e">
        <f t="shared" si="0"/>
        <v>#DIV/0!</v>
      </c>
      <c r="G44" s="44" t="e">
        <f t="shared" si="0"/>
        <v>#DIV/0!</v>
      </c>
      <c r="H44" s="44" t="e">
        <f t="shared" si="0"/>
        <v>#DIV/0!</v>
      </c>
      <c r="I44" s="44" t="e">
        <f t="shared" si="0"/>
        <v>#DIV/0!</v>
      </c>
    </row>
    <row r="45" spans="1:10" x14ac:dyDescent="0.3">
      <c r="A45" s="23" t="s">
        <v>38</v>
      </c>
      <c r="B45" s="44" t="e">
        <f t="shared" si="0"/>
        <v>#DIV/0!</v>
      </c>
      <c r="C45" s="44" t="e">
        <f t="shared" si="0"/>
        <v>#DIV/0!</v>
      </c>
      <c r="D45" s="44" t="e">
        <f t="shared" si="0"/>
        <v>#DIV/0!</v>
      </c>
      <c r="E45" s="44" t="e">
        <f t="shared" si="0"/>
        <v>#DIV/0!</v>
      </c>
      <c r="F45" s="44" t="e">
        <f t="shared" si="0"/>
        <v>#DIV/0!</v>
      </c>
      <c r="G45" s="44" t="e">
        <f t="shared" si="0"/>
        <v>#DIV/0!</v>
      </c>
      <c r="H45" s="44" t="e">
        <f t="shared" si="0"/>
        <v>#DIV/0!</v>
      </c>
      <c r="I45" s="44" t="e">
        <f t="shared" si="0"/>
        <v>#DIV/0!</v>
      </c>
    </row>
    <row r="46" spans="1:10" x14ac:dyDescent="0.3">
      <c r="A46" s="23" t="s">
        <v>389</v>
      </c>
      <c r="B46" s="44" t="e">
        <f t="shared" si="0"/>
        <v>#DIV/0!</v>
      </c>
      <c r="C46" s="44" t="e">
        <f t="shared" si="0"/>
        <v>#DIV/0!</v>
      </c>
      <c r="D46" s="44" t="e">
        <f t="shared" si="0"/>
        <v>#DIV/0!</v>
      </c>
      <c r="E46" s="44" t="e">
        <f t="shared" si="0"/>
        <v>#DIV/0!</v>
      </c>
      <c r="F46" s="44" t="e">
        <f t="shared" si="0"/>
        <v>#DIV/0!</v>
      </c>
      <c r="G46" s="44" t="e">
        <f t="shared" si="0"/>
        <v>#DIV/0!</v>
      </c>
      <c r="H46" s="44" t="e">
        <f t="shared" si="0"/>
        <v>#DIV/0!</v>
      </c>
      <c r="I46" s="44" t="e">
        <f t="shared" si="0"/>
        <v>#DIV/0!</v>
      </c>
    </row>
    <row r="47" spans="1:10" x14ac:dyDescent="0.3">
      <c r="A47" s="23" t="s">
        <v>39</v>
      </c>
      <c r="B47" s="44" t="e">
        <f t="shared" si="0"/>
        <v>#DIV/0!</v>
      </c>
      <c r="C47" s="44" t="e">
        <f t="shared" si="0"/>
        <v>#DIV/0!</v>
      </c>
      <c r="D47" s="44" t="e">
        <f t="shared" si="0"/>
        <v>#DIV/0!</v>
      </c>
      <c r="E47" s="44" t="e">
        <f t="shared" si="0"/>
        <v>#DIV/0!</v>
      </c>
      <c r="F47" s="44" t="e">
        <f t="shared" si="0"/>
        <v>#DIV/0!</v>
      </c>
      <c r="G47" s="44" t="e">
        <f t="shared" si="0"/>
        <v>#DIV/0!</v>
      </c>
      <c r="H47" s="44" t="e">
        <f t="shared" si="0"/>
        <v>#DIV/0!</v>
      </c>
      <c r="I47" s="44" t="e">
        <f t="shared" si="0"/>
        <v>#DIV/0!</v>
      </c>
    </row>
    <row r="48" spans="1:10" x14ac:dyDescent="0.3">
      <c r="A48" s="23" t="s">
        <v>40</v>
      </c>
      <c r="B48" s="44" t="e">
        <f t="shared" si="0"/>
        <v>#DIV/0!</v>
      </c>
      <c r="C48" s="44" t="e">
        <f t="shared" si="0"/>
        <v>#DIV/0!</v>
      </c>
      <c r="D48" s="44" t="e">
        <f t="shared" si="0"/>
        <v>#DIV/0!</v>
      </c>
      <c r="E48" s="44" t="e">
        <f t="shared" si="0"/>
        <v>#DIV/0!</v>
      </c>
      <c r="F48" s="44" t="e">
        <f t="shared" si="0"/>
        <v>#DIV/0!</v>
      </c>
      <c r="G48" s="44" t="e">
        <f t="shared" si="0"/>
        <v>#DIV/0!</v>
      </c>
      <c r="H48" s="44" t="e">
        <f t="shared" si="0"/>
        <v>#DIV/0!</v>
      </c>
      <c r="I48" s="44" t="e">
        <f t="shared" si="0"/>
        <v>#DIV/0!</v>
      </c>
    </row>
    <row r="49" spans="1:20" x14ac:dyDescent="0.3">
      <c r="A49" s="23" t="s">
        <v>44</v>
      </c>
      <c r="B49" s="44" t="e">
        <f t="shared" si="0"/>
        <v>#DIV/0!</v>
      </c>
      <c r="C49" s="44" t="e">
        <f t="shared" si="0"/>
        <v>#DIV/0!</v>
      </c>
      <c r="D49" s="44" t="e">
        <f t="shared" si="0"/>
        <v>#DIV/0!</v>
      </c>
      <c r="E49" s="44" t="e">
        <f t="shared" si="0"/>
        <v>#DIV/0!</v>
      </c>
      <c r="F49" s="44" t="e">
        <f t="shared" si="0"/>
        <v>#DIV/0!</v>
      </c>
      <c r="G49" s="44" t="e">
        <f t="shared" si="0"/>
        <v>#DIV/0!</v>
      </c>
      <c r="H49" s="44" t="e">
        <f t="shared" si="0"/>
        <v>#DIV/0!</v>
      </c>
      <c r="I49" s="44" t="e">
        <f t="shared" si="0"/>
        <v>#DIV/0!</v>
      </c>
    </row>
    <row r="50" spans="1:20" x14ac:dyDescent="0.3">
      <c r="A50" s="23" t="s">
        <v>654</v>
      </c>
      <c r="B50" s="44" t="e">
        <f t="shared" si="0"/>
        <v>#DIV/0!</v>
      </c>
      <c r="C50" s="44" t="e">
        <f t="shared" si="0"/>
        <v>#DIV/0!</v>
      </c>
      <c r="D50" s="44" t="e">
        <f t="shared" si="0"/>
        <v>#DIV/0!</v>
      </c>
      <c r="E50" s="44" t="e">
        <f t="shared" si="0"/>
        <v>#DIV/0!</v>
      </c>
      <c r="F50" s="44" t="e">
        <f t="shared" si="0"/>
        <v>#DIV/0!</v>
      </c>
      <c r="G50" s="44" t="e">
        <f t="shared" si="0"/>
        <v>#DIV/0!</v>
      </c>
      <c r="H50" s="44" t="e">
        <f t="shared" si="0"/>
        <v>#DIV/0!</v>
      </c>
      <c r="I50" s="44" t="e">
        <f t="shared" si="0"/>
        <v>#DIV/0!</v>
      </c>
    </row>
    <row r="51" spans="1:20" x14ac:dyDescent="0.3">
      <c r="A51" s="23" t="s">
        <v>41</v>
      </c>
      <c r="B51" s="44" t="e">
        <f t="shared" si="0"/>
        <v>#DIV/0!</v>
      </c>
      <c r="C51" s="44" t="e">
        <f t="shared" si="0"/>
        <v>#DIV/0!</v>
      </c>
      <c r="D51" s="44" t="e">
        <f t="shared" si="0"/>
        <v>#DIV/0!</v>
      </c>
      <c r="E51" s="44" t="e">
        <f t="shared" si="0"/>
        <v>#DIV/0!</v>
      </c>
      <c r="F51" s="44" t="e">
        <f t="shared" si="0"/>
        <v>#DIV/0!</v>
      </c>
      <c r="G51" s="44" t="e">
        <f t="shared" si="0"/>
        <v>#DIV/0!</v>
      </c>
      <c r="H51" s="44" t="e">
        <f t="shared" si="0"/>
        <v>#DIV/0!</v>
      </c>
      <c r="I51" s="44" t="e">
        <f t="shared" si="0"/>
        <v>#DIV/0!</v>
      </c>
    </row>
    <row r="52" spans="1:20" x14ac:dyDescent="0.3">
      <c r="A52" s="7" t="s">
        <v>42</v>
      </c>
      <c r="B52" s="44" t="e">
        <f t="shared" si="0"/>
        <v>#DIV/0!</v>
      </c>
      <c r="C52" s="44" t="e">
        <f t="shared" si="0"/>
        <v>#DIV/0!</v>
      </c>
      <c r="D52" s="44" t="e">
        <f t="shared" si="0"/>
        <v>#DIV/0!</v>
      </c>
      <c r="E52" s="44" t="e">
        <f t="shared" si="0"/>
        <v>#DIV/0!</v>
      </c>
      <c r="F52" s="44" t="e">
        <f t="shared" si="0"/>
        <v>#DIV/0!</v>
      </c>
      <c r="G52" s="44" t="e">
        <f t="shared" si="0"/>
        <v>#DIV/0!</v>
      </c>
      <c r="H52" s="44" t="e">
        <f t="shared" si="0"/>
        <v>#DIV/0!</v>
      </c>
      <c r="I52" s="44" t="e">
        <f t="shared" si="0"/>
        <v>#DIV/0!</v>
      </c>
    </row>
    <row r="54" spans="1:20" x14ac:dyDescent="0.3">
      <c r="A54" s="279" t="s">
        <v>32</v>
      </c>
      <c r="B54" s="279"/>
      <c r="C54" s="279"/>
      <c r="D54" s="4"/>
      <c r="E54" s="3"/>
      <c r="F54" s="3"/>
      <c r="G54" s="3"/>
      <c r="H54" s="4"/>
      <c r="I54" s="3"/>
      <c r="J54" s="3"/>
      <c r="K54" s="3"/>
      <c r="L54" s="3"/>
      <c r="M54" s="3"/>
    </row>
    <row r="55" spans="1:20" x14ac:dyDescent="0.3">
      <c r="A55" s="4"/>
      <c r="B55" s="82" t="s">
        <v>611</v>
      </c>
      <c r="C55" s="82" t="s">
        <v>8</v>
      </c>
      <c r="D55" s="11" t="s">
        <v>9</v>
      </c>
      <c r="E55" s="82" t="s">
        <v>10</v>
      </c>
      <c r="F55" s="82" t="s">
        <v>11</v>
      </c>
      <c r="G55" s="82" t="s">
        <v>12</v>
      </c>
      <c r="H55" s="82" t="s">
        <v>13</v>
      </c>
      <c r="I55" s="82" t="s">
        <v>14</v>
      </c>
      <c r="J55" s="82" t="s">
        <v>15</v>
      </c>
      <c r="K55" s="82" t="s">
        <v>16</v>
      </c>
      <c r="L55" s="82" t="s">
        <v>17</v>
      </c>
      <c r="M55" s="82" t="s">
        <v>18</v>
      </c>
    </row>
    <row r="56" spans="1:20" x14ac:dyDescent="0.3">
      <c r="A56" s="3" t="s">
        <v>19</v>
      </c>
      <c r="B56" s="12" t="s">
        <v>20</v>
      </c>
      <c r="C56" s="12" t="s">
        <v>21</v>
      </c>
      <c r="D56" s="12" t="s">
        <v>731</v>
      </c>
      <c r="E56" s="12" t="s">
        <v>732</v>
      </c>
      <c r="F56" s="12" t="s">
        <v>24</v>
      </c>
      <c r="G56" s="12" t="s">
        <v>25</v>
      </c>
      <c r="H56" s="12" t="s">
        <v>26</v>
      </c>
      <c r="I56" s="12" t="s">
        <v>27</v>
      </c>
      <c r="J56" s="12" t="s">
        <v>28</v>
      </c>
      <c r="K56" s="12" t="s">
        <v>29</v>
      </c>
      <c r="L56" s="12" t="s">
        <v>30</v>
      </c>
      <c r="M56" s="12" t="s">
        <v>31</v>
      </c>
    </row>
    <row r="57" spans="1:20" x14ac:dyDescent="0.3">
      <c r="A57" s="4"/>
      <c r="B57" s="3"/>
      <c r="C57" s="3"/>
      <c r="D57" s="3"/>
      <c r="E57" s="3"/>
      <c r="F57" s="3"/>
      <c r="G57" s="3"/>
      <c r="H57" s="4"/>
      <c r="I57" s="3"/>
      <c r="J57" s="3"/>
      <c r="K57" s="3"/>
      <c r="L57" s="3"/>
      <c r="M57" s="3"/>
    </row>
    <row r="58" spans="1:20" x14ac:dyDescent="0.3">
      <c r="A58" s="6" t="s">
        <v>76</v>
      </c>
      <c r="B58" s="25">
        <v>0</v>
      </c>
      <c r="C58" s="25">
        <v>0</v>
      </c>
      <c r="D58" s="25">
        <v>2</v>
      </c>
      <c r="E58" s="25">
        <v>44</v>
      </c>
      <c r="F58" s="25">
        <v>28</v>
      </c>
      <c r="G58" s="25">
        <v>16</v>
      </c>
      <c r="H58" s="25">
        <v>4</v>
      </c>
      <c r="I58" s="25">
        <v>6</v>
      </c>
      <c r="J58" s="25">
        <v>0</v>
      </c>
      <c r="K58" s="25">
        <v>0</v>
      </c>
      <c r="L58" s="25">
        <v>0</v>
      </c>
      <c r="M58" s="25">
        <v>0</v>
      </c>
      <c r="N58" s="269" t="s">
        <v>796</v>
      </c>
      <c r="O58" s="3"/>
      <c r="P58" s="290" t="s">
        <v>797</v>
      </c>
      <c r="Q58" s="290"/>
      <c r="R58" s="290"/>
      <c r="S58" s="290"/>
      <c r="T58" s="290"/>
    </row>
    <row r="59" spans="1:20" x14ac:dyDescent="0.3">
      <c r="A59" s="6" t="s">
        <v>77</v>
      </c>
      <c r="B59" s="25">
        <v>0</v>
      </c>
      <c r="C59" s="25">
        <v>0</v>
      </c>
      <c r="D59" s="25">
        <v>8.6</v>
      </c>
      <c r="E59" s="25">
        <v>23.1</v>
      </c>
      <c r="F59" s="25">
        <v>30.9</v>
      </c>
      <c r="G59" s="25">
        <v>20.8</v>
      </c>
      <c r="H59" s="25">
        <v>9.9</v>
      </c>
      <c r="I59" s="25">
        <v>6.8</v>
      </c>
      <c r="J59" s="25">
        <v>0</v>
      </c>
      <c r="K59" s="25">
        <v>0</v>
      </c>
      <c r="L59" s="25">
        <v>0</v>
      </c>
      <c r="M59" s="25">
        <v>0</v>
      </c>
      <c r="N59" s="269" t="s">
        <v>796</v>
      </c>
      <c r="O59" s="3"/>
      <c r="P59" s="290"/>
      <c r="Q59" s="290"/>
      <c r="R59" s="290"/>
      <c r="S59" s="290"/>
      <c r="T59" s="290"/>
    </row>
    <row r="60" spans="1:20" x14ac:dyDescent="0.3">
      <c r="A60" s="6" t="s">
        <v>78</v>
      </c>
      <c r="B60" s="25">
        <v>0</v>
      </c>
      <c r="C60" s="25">
        <v>0</v>
      </c>
      <c r="D60" s="25">
        <v>13.9</v>
      </c>
      <c r="E60" s="25">
        <v>23.5</v>
      </c>
      <c r="F60" s="25">
        <v>32.799999999999997</v>
      </c>
      <c r="G60" s="25">
        <v>18.399999999999999</v>
      </c>
      <c r="H60" s="25">
        <v>7.2</v>
      </c>
      <c r="I60" s="25">
        <v>4.3</v>
      </c>
      <c r="J60" s="25">
        <v>0</v>
      </c>
      <c r="K60" s="25">
        <v>0</v>
      </c>
      <c r="L60" s="25">
        <v>0</v>
      </c>
      <c r="M60" s="25">
        <v>0</v>
      </c>
      <c r="N60" s="269" t="s">
        <v>796</v>
      </c>
      <c r="O60" s="3"/>
      <c r="P60" s="290"/>
      <c r="Q60" s="290"/>
      <c r="R60" s="290"/>
      <c r="S60" s="290"/>
      <c r="T60" s="290"/>
    </row>
    <row r="61" spans="1:20" x14ac:dyDescent="0.3">
      <c r="A61" s="6" t="s">
        <v>79</v>
      </c>
      <c r="B61" s="25">
        <v>0</v>
      </c>
      <c r="C61" s="25">
        <v>0</v>
      </c>
      <c r="D61" s="25">
        <v>14.8</v>
      </c>
      <c r="E61" s="25">
        <v>20.399999999999999</v>
      </c>
      <c r="F61" s="25">
        <v>34.5</v>
      </c>
      <c r="G61" s="25">
        <v>21.5</v>
      </c>
      <c r="H61" s="25">
        <v>5.9</v>
      </c>
      <c r="I61" s="25">
        <v>2.8</v>
      </c>
      <c r="J61" s="25">
        <v>0</v>
      </c>
      <c r="K61" s="25">
        <v>0</v>
      </c>
      <c r="L61" s="25">
        <v>0</v>
      </c>
      <c r="M61" s="25">
        <v>0</v>
      </c>
      <c r="N61" s="269" t="s">
        <v>796</v>
      </c>
      <c r="O61" s="3"/>
      <c r="P61" s="290"/>
      <c r="Q61" s="290"/>
      <c r="R61" s="290"/>
      <c r="S61" s="290"/>
      <c r="T61" s="290"/>
    </row>
    <row r="62" spans="1:20" x14ac:dyDescent="0.3">
      <c r="A62" s="6" t="s">
        <v>80</v>
      </c>
      <c r="B62" s="25">
        <v>0</v>
      </c>
      <c r="C62" s="25">
        <v>0</v>
      </c>
      <c r="D62" s="25">
        <v>17.399999999999999</v>
      </c>
      <c r="E62" s="25">
        <v>26.2</v>
      </c>
      <c r="F62" s="25">
        <v>28.7</v>
      </c>
      <c r="G62" s="25">
        <v>17.399999999999999</v>
      </c>
      <c r="H62" s="25">
        <v>7.2</v>
      </c>
      <c r="I62" s="25">
        <v>3.2</v>
      </c>
      <c r="J62" s="25">
        <v>0</v>
      </c>
      <c r="K62" s="25">
        <v>0</v>
      </c>
      <c r="L62" s="25">
        <v>0</v>
      </c>
      <c r="M62" s="25">
        <v>0</v>
      </c>
      <c r="N62" s="269" t="s">
        <v>796</v>
      </c>
      <c r="O62" s="3"/>
      <c r="P62" s="290"/>
      <c r="Q62" s="290"/>
      <c r="R62" s="290"/>
      <c r="S62" s="290"/>
      <c r="T62" s="290"/>
    </row>
    <row r="63" spans="1:20" x14ac:dyDescent="0.3">
      <c r="A63" s="6" t="s">
        <v>81</v>
      </c>
      <c r="B63" s="25">
        <v>0</v>
      </c>
      <c r="C63" s="25">
        <v>0</v>
      </c>
      <c r="D63" s="25">
        <v>25.9</v>
      </c>
      <c r="E63" s="25">
        <v>25.2</v>
      </c>
      <c r="F63" s="25">
        <v>24.5</v>
      </c>
      <c r="G63" s="25">
        <v>14.7</v>
      </c>
      <c r="H63" s="25">
        <v>6.4</v>
      </c>
      <c r="I63" s="25">
        <v>3.3</v>
      </c>
      <c r="J63" s="25">
        <v>0</v>
      </c>
      <c r="K63" s="25">
        <v>0</v>
      </c>
      <c r="L63" s="25">
        <v>0</v>
      </c>
      <c r="M63" s="25">
        <v>0</v>
      </c>
      <c r="N63" s="269" t="s">
        <v>796</v>
      </c>
      <c r="O63" s="3"/>
      <c r="P63" s="290"/>
      <c r="Q63" s="290"/>
      <c r="R63" s="290"/>
      <c r="S63" s="290"/>
      <c r="T63" s="290"/>
    </row>
    <row r="64" spans="1:20" x14ac:dyDescent="0.3">
      <c r="A64" s="6" t="s">
        <v>82</v>
      </c>
      <c r="B64" s="25">
        <v>0</v>
      </c>
      <c r="C64" s="25">
        <v>2.2999999999999998</v>
      </c>
      <c r="D64" s="25">
        <v>15.6</v>
      </c>
      <c r="E64" s="25">
        <v>22.6</v>
      </c>
      <c r="F64" s="25">
        <v>30.4</v>
      </c>
      <c r="G64" s="25">
        <v>19.600000000000001</v>
      </c>
      <c r="H64" s="25">
        <v>6.3</v>
      </c>
      <c r="I64" s="25">
        <v>3.2</v>
      </c>
      <c r="J64" s="25">
        <v>0</v>
      </c>
      <c r="K64" s="25">
        <v>0</v>
      </c>
      <c r="L64" s="25">
        <v>0</v>
      </c>
      <c r="M64" s="25">
        <v>0</v>
      </c>
      <c r="N64" s="269" t="s">
        <v>796</v>
      </c>
      <c r="O64" s="3"/>
      <c r="P64" s="290"/>
      <c r="Q64" s="290"/>
      <c r="R64" s="290"/>
      <c r="S64" s="290"/>
      <c r="T64" s="290"/>
    </row>
    <row r="65" spans="1:20" x14ac:dyDescent="0.3">
      <c r="A65" s="6" t="s">
        <v>83</v>
      </c>
      <c r="B65" s="25">
        <v>0</v>
      </c>
      <c r="C65" s="25">
        <v>2.5</v>
      </c>
      <c r="D65" s="25">
        <v>15.7</v>
      </c>
      <c r="E65" s="25">
        <v>23.6</v>
      </c>
      <c r="F65" s="25">
        <v>31.4</v>
      </c>
      <c r="G65" s="25">
        <v>17.600000000000001</v>
      </c>
      <c r="H65" s="25">
        <v>6.2</v>
      </c>
      <c r="I65" s="25">
        <v>3</v>
      </c>
      <c r="J65" s="25">
        <v>0</v>
      </c>
      <c r="K65" s="25">
        <v>0</v>
      </c>
      <c r="L65" s="25">
        <v>0</v>
      </c>
      <c r="M65" s="25">
        <v>0</v>
      </c>
      <c r="N65" s="269" t="s">
        <v>796</v>
      </c>
      <c r="O65" s="3"/>
      <c r="P65" s="290"/>
      <c r="Q65" s="290"/>
      <c r="R65" s="290"/>
      <c r="S65" s="290"/>
      <c r="T65" s="290"/>
    </row>
    <row r="66" spans="1:20" x14ac:dyDescent="0.3">
      <c r="A66" s="6" t="s">
        <v>84</v>
      </c>
      <c r="B66" s="25">
        <v>0</v>
      </c>
      <c r="C66" s="25">
        <v>3.6</v>
      </c>
      <c r="D66" s="25">
        <v>11.2</v>
      </c>
      <c r="E66" s="25">
        <v>24.9</v>
      </c>
      <c r="F66" s="25">
        <v>27.1</v>
      </c>
      <c r="G66" s="25">
        <v>20.399999999999999</v>
      </c>
      <c r="H66" s="25">
        <v>8.4</v>
      </c>
      <c r="I66" s="25">
        <v>4.5</v>
      </c>
      <c r="J66" s="25">
        <v>0</v>
      </c>
      <c r="K66" s="25">
        <v>0</v>
      </c>
      <c r="L66" s="25">
        <v>0</v>
      </c>
      <c r="M66" s="25">
        <v>0</v>
      </c>
      <c r="N66" s="269" t="s">
        <v>796</v>
      </c>
      <c r="O66" s="3"/>
      <c r="P66" s="290"/>
      <c r="Q66" s="290"/>
      <c r="R66" s="290"/>
      <c r="S66" s="290"/>
      <c r="T66" s="290"/>
    </row>
    <row r="67" spans="1:20" x14ac:dyDescent="0.3">
      <c r="A67" s="6" t="s">
        <v>87</v>
      </c>
      <c r="B67" s="25">
        <v>0</v>
      </c>
      <c r="C67" s="25">
        <v>0</v>
      </c>
      <c r="D67" s="25">
        <v>2.7</v>
      </c>
      <c r="E67" s="25">
        <v>17</v>
      </c>
      <c r="F67" s="25">
        <v>36.6</v>
      </c>
      <c r="G67" s="25">
        <v>22.8</v>
      </c>
      <c r="H67" s="25">
        <v>12.9</v>
      </c>
      <c r="I67" s="25">
        <v>8</v>
      </c>
      <c r="J67" s="25">
        <v>0</v>
      </c>
      <c r="K67" s="25">
        <v>0</v>
      </c>
      <c r="L67" s="25">
        <v>0</v>
      </c>
      <c r="M67" s="25">
        <v>0</v>
      </c>
      <c r="N67" s="269" t="s">
        <v>796</v>
      </c>
      <c r="O67" s="3"/>
      <c r="P67" s="290"/>
      <c r="Q67" s="290"/>
      <c r="R67" s="290"/>
      <c r="S67" s="290"/>
      <c r="T67" s="290"/>
    </row>
    <row r="68" spans="1:20" x14ac:dyDescent="0.3">
      <c r="A68" s="6" t="s">
        <v>602</v>
      </c>
      <c r="B68" s="25">
        <v>0</v>
      </c>
      <c r="C68" s="25">
        <v>0</v>
      </c>
      <c r="D68" s="25">
        <v>0</v>
      </c>
      <c r="E68" s="25">
        <v>13</v>
      </c>
      <c r="F68" s="25">
        <v>54</v>
      </c>
      <c r="G68" s="25">
        <v>27</v>
      </c>
      <c r="H68" s="25">
        <v>6</v>
      </c>
      <c r="I68" s="25">
        <v>0</v>
      </c>
      <c r="J68" s="25">
        <v>0</v>
      </c>
      <c r="K68" s="25">
        <v>0</v>
      </c>
      <c r="L68" s="25">
        <v>0</v>
      </c>
      <c r="M68" s="25">
        <v>0</v>
      </c>
      <c r="N68" s="269" t="s">
        <v>54</v>
      </c>
      <c r="O68" s="3"/>
      <c r="P68" s="3"/>
      <c r="Q68" s="3"/>
    </row>
    <row r="69" spans="1:20" x14ac:dyDescent="0.3">
      <c r="A69" s="6" t="s">
        <v>603</v>
      </c>
      <c r="B69" s="25">
        <v>0</v>
      </c>
      <c r="C69" s="25">
        <v>0</v>
      </c>
      <c r="D69" s="25">
        <v>0</v>
      </c>
      <c r="E69" s="25">
        <v>7.0000000000000009</v>
      </c>
      <c r="F69" s="25">
        <v>37</v>
      </c>
      <c r="G69" s="25">
        <v>39</v>
      </c>
      <c r="H69" s="25">
        <v>17</v>
      </c>
      <c r="I69" s="25">
        <v>0</v>
      </c>
      <c r="J69" s="25">
        <v>0</v>
      </c>
      <c r="K69" s="25">
        <v>0</v>
      </c>
      <c r="L69" s="25">
        <v>0</v>
      </c>
      <c r="M69" s="25">
        <v>0</v>
      </c>
      <c r="N69" s="285" t="s">
        <v>55</v>
      </c>
      <c r="O69" s="286"/>
      <c r="P69" s="286"/>
      <c r="Q69" s="286"/>
      <c r="R69" s="286"/>
    </row>
    <row r="70" spans="1:20" x14ac:dyDescent="0.3">
      <c r="A70" s="6" t="s">
        <v>604</v>
      </c>
      <c r="B70" s="25">
        <v>0</v>
      </c>
      <c r="C70" s="25">
        <v>0</v>
      </c>
      <c r="D70" s="25">
        <v>0</v>
      </c>
      <c r="E70" s="25">
        <v>5</v>
      </c>
      <c r="F70" s="25">
        <v>31</v>
      </c>
      <c r="G70" s="25">
        <v>42</v>
      </c>
      <c r="H70" s="25">
        <v>22</v>
      </c>
      <c r="I70" s="25">
        <v>0</v>
      </c>
      <c r="J70" s="25">
        <v>0</v>
      </c>
      <c r="K70" s="25">
        <v>0</v>
      </c>
      <c r="L70" s="25">
        <v>0</v>
      </c>
      <c r="M70" s="25">
        <v>0</v>
      </c>
      <c r="N70" s="285" t="s">
        <v>55</v>
      </c>
      <c r="O70" s="286"/>
      <c r="P70" s="286"/>
      <c r="Q70" s="286"/>
      <c r="R70" s="286"/>
    </row>
    <row r="71" spans="1:20" x14ac:dyDescent="0.3">
      <c r="A71" s="6" t="s">
        <v>832</v>
      </c>
      <c r="B71" s="25">
        <v>0</v>
      </c>
      <c r="C71" s="25">
        <v>2.68</v>
      </c>
      <c r="D71" s="25">
        <v>24.46</v>
      </c>
      <c r="E71" s="25">
        <v>14.07</v>
      </c>
      <c r="F71" s="25">
        <v>15.31</v>
      </c>
      <c r="G71" s="25">
        <v>29.26</v>
      </c>
      <c r="H71" s="25">
        <v>10.06</v>
      </c>
      <c r="I71" s="25">
        <v>4.16</v>
      </c>
      <c r="J71" s="25">
        <v>0</v>
      </c>
      <c r="K71" s="25">
        <v>0</v>
      </c>
      <c r="L71" s="25">
        <v>0</v>
      </c>
      <c r="M71" s="25">
        <v>0</v>
      </c>
      <c r="N71" s="3" t="s">
        <v>834</v>
      </c>
      <c r="O71" s="3"/>
      <c r="P71" s="3"/>
      <c r="Q71" s="3"/>
      <c r="R71" s="3"/>
    </row>
    <row r="72" spans="1:20" x14ac:dyDescent="0.3">
      <c r="A72" s="6" t="s">
        <v>833</v>
      </c>
      <c r="B72" s="25">
        <v>0</v>
      </c>
      <c r="C72" s="25">
        <v>4.4800000000000004</v>
      </c>
      <c r="D72" s="25">
        <v>24.01</v>
      </c>
      <c r="E72" s="25">
        <v>15.6</v>
      </c>
      <c r="F72" s="25">
        <v>17.48</v>
      </c>
      <c r="G72" s="25">
        <v>25.74</v>
      </c>
      <c r="H72" s="25">
        <v>8.8000000000000007</v>
      </c>
      <c r="I72" s="25">
        <v>3.89</v>
      </c>
      <c r="J72" s="25">
        <v>0</v>
      </c>
      <c r="K72" s="25">
        <v>0</v>
      </c>
      <c r="L72" s="25">
        <v>0</v>
      </c>
      <c r="M72" s="25">
        <v>0</v>
      </c>
      <c r="N72" s="3" t="s">
        <v>834</v>
      </c>
      <c r="O72" s="3"/>
      <c r="P72" s="3"/>
      <c r="Q72" s="3"/>
      <c r="R72" s="3"/>
    </row>
    <row r="73" spans="1:20" x14ac:dyDescent="0.3">
      <c r="A73" s="3" t="s">
        <v>85</v>
      </c>
      <c r="B73" s="25">
        <f>AVERAGE(B58:B72)</f>
        <v>0</v>
      </c>
      <c r="C73" s="25">
        <f t="shared" ref="C73:M73" si="1">AVERAGE(C58:C72)</f>
        <v>1.0373333333333334</v>
      </c>
      <c r="D73" s="25">
        <f t="shared" si="1"/>
        <v>11.751333333333331</v>
      </c>
      <c r="E73" s="25">
        <f t="shared" si="1"/>
        <v>20.344666666666669</v>
      </c>
      <c r="F73" s="25">
        <f t="shared" si="1"/>
        <v>30.646000000000004</v>
      </c>
      <c r="G73" s="25">
        <f t="shared" si="1"/>
        <v>23.480000000000004</v>
      </c>
      <c r="H73" s="25">
        <f t="shared" si="1"/>
        <v>9.2173333333333343</v>
      </c>
      <c r="I73" s="25">
        <f t="shared" si="1"/>
        <v>3.5433333333333339</v>
      </c>
      <c r="J73" s="25">
        <f t="shared" si="1"/>
        <v>0</v>
      </c>
      <c r="K73" s="25">
        <f t="shared" si="1"/>
        <v>0</v>
      </c>
      <c r="L73" s="25">
        <f t="shared" si="1"/>
        <v>0</v>
      </c>
      <c r="M73" s="25">
        <f t="shared" si="1"/>
        <v>0</v>
      </c>
      <c r="N73" s="3" t="s">
        <v>65</v>
      </c>
      <c r="O73" s="3"/>
      <c r="P73" s="3"/>
      <c r="Q73" s="3"/>
      <c r="R73" s="3"/>
    </row>
    <row r="75" spans="1:20" ht="16.8" x14ac:dyDescent="0.3">
      <c r="A75" s="287" t="s">
        <v>33</v>
      </c>
      <c r="B75" s="287"/>
      <c r="C75" s="287"/>
      <c r="D75" s="287"/>
      <c r="E75" s="102"/>
      <c r="F75" s="3"/>
      <c r="G75" s="3"/>
      <c r="H75" s="4"/>
      <c r="I75" s="3"/>
      <c r="J75" s="3"/>
      <c r="K75" s="3"/>
      <c r="L75" s="3"/>
      <c r="M75" s="3"/>
    </row>
    <row r="76" spans="1:20" x14ac:dyDescent="0.3">
      <c r="A76" s="289" t="s">
        <v>4</v>
      </c>
      <c r="B76" s="82" t="s">
        <v>729</v>
      </c>
      <c r="C76" s="82" t="s">
        <v>8</v>
      </c>
      <c r="D76" s="11" t="s">
        <v>9</v>
      </c>
      <c r="E76" s="82" t="s">
        <v>10</v>
      </c>
      <c r="F76" s="82" t="s">
        <v>11</v>
      </c>
      <c r="G76" s="82" t="s">
        <v>12</v>
      </c>
      <c r="H76" s="82" t="s">
        <v>13</v>
      </c>
      <c r="I76" s="82" t="s">
        <v>14</v>
      </c>
      <c r="J76" s="82" t="s">
        <v>15</v>
      </c>
      <c r="K76" s="82" t="s">
        <v>16</v>
      </c>
      <c r="L76" s="82" t="s">
        <v>17</v>
      </c>
      <c r="M76" s="82" t="s">
        <v>18</v>
      </c>
    </row>
    <row r="77" spans="1:20" x14ac:dyDescent="0.3">
      <c r="A77" s="289"/>
      <c r="B77" s="12" t="s">
        <v>20</v>
      </c>
      <c r="C77" s="12" t="s">
        <v>21</v>
      </c>
      <c r="D77" s="12" t="s">
        <v>731</v>
      </c>
      <c r="E77" s="12" t="s">
        <v>732</v>
      </c>
      <c r="F77" s="12" t="s">
        <v>24</v>
      </c>
      <c r="G77" s="12" t="s">
        <v>25</v>
      </c>
      <c r="H77" s="12" t="s">
        <v>26</v>
      </c>
      <c r="I77" s="12" t="s">
        <v>27</v>
      </c>
      <c r="J77" s="12" t="s">
        <v>28</v>
      </c>
      <c r="K77" s="12" t="s">
        <v>29</v>
      </c>
      <c r="L77" s="12" t="s">
        <v>30</v>
      </c>
      <c r="M77" s="12" t="s">
        <v>31</v>
      </c>
      <c r="N77" s="3" t="s">
        <v>5</v>
      </c>
    </row>
    <row r="78" spans="1:20" x14ac:dyDescent="0.3">
      <c r="A78" s="8" t="s">
        <v>36</v>
      </c>
      <c r="B78" s="3"/>
      <c r="C78" s="3"/>
      <c r="D78" s="3"/>
      <c r="E78" s="3"/>
      <c r="F78" s="3"/>
      <c r="G78" s="3"/>
      <c r="H78" s="4"/>
      <c r="I78" s="3"/>
      <c r="J78" s="3"/>
      <c r="K78" s="3"/>
      <c r="L78" s="3"/>
      <c r="M78" s="3"/>
    </row>
    <row r="79" spans="1:20" x14ac:dyDescent="0.3">
      <c r="A79" s="21" t="s">
        <v>56</v>
      </c>
      <c r="B79" s="10" t="e">
        <f t="shared" ref="B79:M79" si="2">($B$42*B58)/100</f>
        <v>#DIV/0!</v>
      </c>
      <c r="C79" s="10" t="e">
        <f t="shared" si="2"/>
        <v>#DIV/0!</v>
      </c>
      <c r="D79" s="10" t="e">
        <f t="shared" si="2"/>
        <v>#DIV/0!</v>
      </c>
      <c r="E79" s="10" t="e">
        <f t="shared" si="2"/>
        <v>#DIV/0!</v>
      </c>
      <c r="F79" s="10" t="e">
        <f t="shared" si="2"/>
        <v>#DIV/0!</v>
      </c>
      <c r="G79" s="10" t="e">
        <f t="shared" si="2"/>
        <v>#DIV/0!</v>
      </c>
      <c r="H79" s="10" t="e">
        <f t="shared" si="2"/>
        <v>#DIV/0!</v>
      </c>
      <c r="I79" s="10" t="e">
        <f t="shared" si="2"/>
        <v>#DIV/0!</v>
      </c>
      <c r="J79" s="10" t="e">
        <f t="shared" si="2"/>
        <v>#DIV/0!</v>
      </c>
      <c r="K79" s="10" t="e">
        <f t="shared" si="2"/>
        <v>#DIV/0!</v>
      </c>
      <c r="L79" s="10" t="e">
        <f t="shared" si="2"/>
        <v>#DIV/0!</v>
      </c>
      <c r="M79" s="10" t="e">
        <f t="shared" si="2"/>
        <v>#DIV/0!</v>
      </c>
      <c r="N79" s="3" t="s">
        <v>837</v>
      </c>
    </row>
    <row r="80" spans="1:20" x14ac:dyDescent="0.3">
      <c r="A80" s="21" t="s">
        <v>57</v>
      </c>
      <c r="B80" s="10" t="e">
        <f t="shared" ref="B80:M80" si="3">($C$42*((B59+B60)*0.5))/100</f>
        <v>#DIV/0!</v>
      </c>
      <c r="C80" s="10" t="e">
        <f t="shared" si="3"/>
        <v>#DIV/0!</v>
      </c>
      <c r="D80" s="10" t="e">
        <f t="shared" si="3"/>
        <v>#DIV/0!</v>
      </c>
      <c r="E80" s="10" t="e">
        <f t="shared" si="3"/>
        <v>#DIV/0!</v>
      </c>
      <c r="F80" s="10" t="e">
        <f t="shared" si="3"/>
        <v>#DIV/0!</v>
      </c>
      <c r="G80" s="10" t="e">
        <f t="shared" si="3"/>
        <v>#DIV/0!</v>
      </c>
      <c r="H80" s="10" t="e">
        <f t="shared" si="3"/>
        <v>#DIV/0!</v>
      </c>
      <c r="I80" s="10" t="e">
        <f t="shared" si="3"/>
        <v>#DIV/0!</v>
      </c>
      <c r="J80" s="10" t="e">
        <f t="shared" si="3"/>
        <v>#DIV/0!</v>
      </c>
      <c r="K80" s="10" t="e">
        <f t="shared" si="3"/>
        <v>#DIV/0!</v>
      </c>
      <c r="L80" s="10" t="e">
        <f t="shared" si="3"/>
        <v>#DIV/0!</v>
      </c>
      <c r="M80" s="10" t="e">
        <f t="shared" si="3"/>
        <v>#DIV/0!</v>
      </c>
      <c r="N80" s="3" t="s">
        <v>713</v>
      </c>
    </row>
    <row r="81" spans="1:14" x14ac:dyDescent="0.3">
      <c r="A81" s="21" t="s">
        <v>58</v>
      </c>
      <c r="B81" s="10" t="e">
        <f t="shared" ref="B81:M81" si="4">($D$42*((B61+B62)*0.5))/100</f>
        <v>#DIV/0!</v>
      </c>
      <c r="C81" s="10" t="e">
        <f t="shared" si="4"/>
        <v>#DIV/0!</v>
      </c>
      <c r="D81" s="10" t="e">
        <f t="shared" si="4"/>
        <v>#DIV/0!</v>
      </c>
      <c r="E81" s="10" t="e">
        <f t="shared" si="4"/>
        <v>#DIV/0!</v>
      </c>
      <c r="F81" s="10" t="e">
        <f t="shared" si="4"/>
        <v>#DIV/0!</v>
      </c>
      <c r="G81" s="10" t="e">
        <f t="shared" si="4"/>
        <v>#DIV/0!</v>
      </c>
      <c r="H81" s="10" t="e">
        <f t="shared" si="4"/>
        <v>#DIV/0!</v>
      </c>
      <c r="I81" s="10" t="e">
        <f t="shared" si="4"/>
        <v>#DIV/0!</v>
      </c>
      <c r="J81" s="10" t="e">
        <f t="shared" si="4"/>
        <v>#DIV/0!</v>
      </c>
      <c r="K81" s="10" t="e">
        <f t="shared" si="4"/>
        <v>#DIV/0!</v>
      </c>
      <c r="L81" s="10" t="e">
        <f t="shared" si="4"/>
        <v>#DIV/0!</v>
      </c>
      <c r="M81" s="10" t="e">
        <f t="shared" si="4"/>
        <v>#DIV/0!</v>
      </c>
      <c r="N81" s="3" t="s">
        <v>714</v>
      </c>
    </row>
    <row r="82" spans="1:14" x14ac:dyDescent="0.3">
      <c r="A82" s="21" t="s">
        <v>59</v>
      </c>
      <c r="B82" s="10" t="e">
        <f t="shared" ref="B82:M82" si="5">($E$42*((B63+B64)*0.5))/100</f>
        <v>#DIV/0!</v>
      </c>
      <c r="C82" s="10" t="e">
        <f t="shared" si="5"/>
        <v>#DIV/0!</v>
      </c>
      <c r="D82" s="10" t="e">
        <f t="shared" si="5"/>
        <v>#DIV/0!</v>
      </c>
      <c r="E82" s="10" t="e">
        <f t="shared" si="5"/>
        <v>#DIV/0!</v>
      </c>
      <c r="F82" s="10" t="e">
        <f t="shared" si="5"/>
        <v>#DIV/0!</v>
      </c>
      <c r="G82" s="10" t="e">
        <f t="shared" si="5"/>
        <v>#DIV/0!</v>
      </c>
      <c r="H82" s="10" t="e">
        <f t="shared" si="5"/>
        <v>#DIV/0!</v>
      </c>
      <c r="I82" s="10" t="e">
        <f t="shared" si="5"/>
        <v>#DIV/0!</v>
      </c>
      <c r="J82" s="10" t="e">
        <f t="shared" si="5"/>
        <v>#DIV/0!</v>
      </c>
      <c r="K82" s="10" t="e">
        <f t="shared" si="5"/>
        <v>#DIV/0!</v>
      </c>
      <c r="L82" s="10" t="e">
        <f t="shared" si="5"/>
        <v>#DIV/0!</v>
      </c>
      <c r="M82" s="10" t="e">
        <f t="shared" si="5"/>
        <v>#DIV/0!</v>
      </c>
      <c r="N82" s="3" t="s">
        <v>715</v>
      </c>
    </row>
    <row r="83" spans="1:14" x14ac:dyDescent="0.3">
      <c r="A83" s="21" t="s">
        <v>60</v>
      </c>
      <c r="B83" s="10" t="e">
        <f t="shared" ref="B83:M83" si="6">($F$42*((B65+B66)*0.5))/100</f>
        <v>#DIV/0!</v>
      </c>
      <c r="C83" s="10" t="e">
        <f t="shared" si="6"/>
        <v>#DIV/0!</v>
      </c>
      <c r="D83" s="10" t="e">
        <f t="shared" si="6"/>
        <v>#DIV/0!</v>
      </c>
      <c r="E83" s="10" t="e">
        <f t="shared" si="6"/>
        <v>#DIV/0!</v>
      </c>
      <c r="F83" s="10" t="e">
        <f t="shared" si="6"/>
        <v>#DIV/0!</v>
      </c>
      <c r="G83" s="10" t="e">
        <f t="shared" si="6"/>
        <v>#DIV/0!</v>
      </c>
      <c r="H83" s="10" t="e">
        <f t="shared" si="6"/>
        <v>#DIV/0!</v>
      </c>
      <c r="I83" s="10" t="e">
        <f t="shared" si="6"/>
        <v>#DIV/0!</v>
      </c>
      <c r="J83" s="10" t="e">
        <f t="shared" si="6"/>
        <v>#DIV/0!</v>
      </c>
      <c r="K83" s="10" t="e">
        <f t="shared" si="6"/>
        <v>#DIV/0!</v>
      </c>
      <c r="L83" s="10" t="e">
        <f t="shared" si="6"/>
        <v>#DIV/0!</v>
      </c>
      <c r="M83" s="10" t="e">
        <f t="shared" si="6"/>
        <v>#DIV/0!</v>
      </c>
      <c r="N83" s="3" t="s">
        <v>716</v>
      </c>
    </row>
    <row r="84" spans="1:14" x14ac:dyDescent="0.3">
      <c r="A84" s="21" t="s">
        <v>61</v>
      </c>
      <c r="B84" s="10" t="e">
        <f t="shared" ref="B84:M84" si="7">($G$42*B66)/100</f>
        <v>#DIV/0!</v>
      </c>
      <c r="C84" s="10" t="e">
        <f t="shared" si="7"/>
        <v>#DIV/0!</v>
      </c>
      <c r="D84" s="10" t="e">
        <f t="shared" si="7"/>
        <v>#DIV/0!</v>
      </c>
      <c r="E84" s="10" t="e">
        <f t="shared" si="7"/>
        <v>#DIV/0!</v>
      </c>
      <c r="F84" s="10" t="e">
        <f t="shared" si="7"/>
        <v>#DIV/0!</v>
      </c>
      <c r="G84" s="10" t="e">
        <f t="shared" si="7"/>
        <v>#DIV/0!</v>
      </c>
      <c r="H84" s="10" t="e">
        <f t="shared" si="7"/>
        <v>#DIV/0!</v>
      </c>
      <c r="I84" s="10" t="e">
        <f t="shared" si="7"/>
        <v>#DIV/0!</v>
      </c>
      <c r="J84" s="10" t="e">
        <f t="shared" si="7"/>
        <v>#DIV/0!</v>
      </c>
      <c r="K84" s="10" t="e">
        <f t="shared" si="7"/>
        <v>#DIV/0!</v>
      </c>
      <c r="L84" s="10" t="e">
        <f t="shared" si="7"/>
        <v>#DIV/0!</v>
      </c>
      <c r="M84" s="10" t="e">
        <f t="shared" si="7"/>
        <v>#DIV/0!</v>
      </c>
      <c r="N84" s="3" t="s">
        <v>717</v>
      </c>
    </row>
    <row r="85" spans="1:14" x14ac:dyDescent="0.3">
      <c r="A85" s="21" t="s">
        <v>62</v>
      </c>
      <c r="B85" s="10" t="e">
        <f t="shared" ref="B85:M85" si="8">($H$42*B66)/100</f>
        <v>#DIV/0!</v>
      </c>
      <c r="C85" s="10" t="e">
        <f t="shared" si="8"/>
        <v>#DIV/0!</v>
      </c>
      <c r="D85" s="10" t="e">
        <f t="shared" si="8"/>
        <v>#DIV/0!</v>
      </c>
      <c r="E85" s="10" t="e">
        <f t="shared" si="8"/>
        <v>#DIV/0!</v>
      </c>
      <c r="F85" s="10" t="e">
        <f t="shared" si="8"/>
        <v>#DIV/0!</v>
      </c>
      <c r="G85" s="10" t="e">
        <f t="shared" si="8"/>
        <v>#DIV/0!</v>
      </c>
      <c r="H85" s="10" t="e">
        <f t="shared" si="8"/>
        <v>#DIV/0!</v>
      </c>
      <c r="I85" s="10" t="e">
        <f t="shared" si="8"/>
        <v>#DIV/0!</v>
      </c>
      <c r="J85" s="10" t="e">
        <f t="shared" si="8"/>
        <v>#DIV/0!</v>
      </c>
      <c r="K85" s="10" t="e">
        <f t="shared" si="8"/>
        <v>#DIV/0!</v>
      </c>
      <c r="L85" s="10" t="e">
        <f t="shared" si="8"/>
        <v>#DIV/0!</v>
      </c>
      <c r="M85" s="10" t="e">
        <f t="shared" si="8"/>
        <v>#DIV/0!</v>
      </c>
      <c r="N85" s="3" t="s">
        <v>717</v>
      </c>
    </row>
    <row r="86" spans="1:14" x14ac:dyDescent="0.3">
      <c r="A86" s="21" t="s">
        <v>63</v>
      </c>
      <c r="B86" s="10" t="e">
        <f t="shared" ref="B86:M86" si="9">($I$42*B66)/100</f>
        <v>#DIV/0!</v>
      </c>
      <c r="C86" s="10" t="e">
        <f t="shared" si="9"/>
        <v>#DIV/0!</v>
      </c>
      <c r="D86" s="10" t="e">
        <f t="shared" si="9"/>
        <v>#DIV/0!</v>
      </c>
      <c r="E86" s="10" t="e">
        <f t="shared" si="9"/>
        <v>#DIV/0!</v>
      </c>
      <c r="F86" s="10" t="e">
        <f t="shared" si="9"/>
        <v>#DIV/0!</v>
      </c>
      <c r="G86" s="10" t="e">
        <f t="shared" si="9"/>
        <v>#DIV/0!</v>
      </c>
      <c r="H86" s="10" t="e">
        <f t="shared" si="9"/>
        <v>#DIV/0!</v>
      </c>
      <c r="I86" s="10" t="e">
        <f t="shared" si="9"/>
        <v>#DIV/0!</v>
      </c>
      <c r="J86" s="10" t="e">
        <f t="shared" si="9"/>
        <v>#DIV/0!</v>
      </c>
      <c r="K86" s="10" t="e">
        <f t="shared" si="9"/>
        <v>#DIV/0!</v>
      </c>
      <c r="L86" s="10" t="e">
        <f t="shared" si="9"/>
        <v>#DIV/0!</v>
      </c>
      <c r="M86" s="10" t="e">
        <f t="shared" si="9"/>
        <v>#DIV/0!</v>
      </c>
      <c r="N86" s="3" t="s">
        <v>717</v>
      </c>
    </row>
    <row r="87" spans="1:14" x14ac:dyDescent="0.3">
      <c r="A87" s="17" t="s">
        <v>34</v>
      </c>
      <c r="B87" s="127" t="e">
        <f>SUM(B79:B86)</f>
        <v>#DIV/0!</v>
      </c>
      <c r="C87" s="127" t="e">
        <f t="shared" ref="C87:M87" si="10">SUM(C79:C86)</f>
        <v>#DIV/0!</v>
      </c>
      <c r="D87" s="127" t="e">
        <f t="shared" si="10"/>
        <v>#DIV/0!</v>
      </c>
      <c r="E87" s="127" t="e">
        <f t="shared" si="10"/>
        <v>#DIV/0!</v>
      </c>
      <c r="F87" s="127" t="e">
        <f t="shared" si="10"/>
        <v>#DIV/0!</v>
      </c>
      <c r="G87" s="127" t="e">
        <f t="shared" si="10"/>
        <v>#DIV/0!</v>
      </c>
      <c r="H87" s="127" t="e">
        <f t="shared" si="10"/>
        <v>#DIV/0!</v>
      </c>
      <c r="I87" s="127" t="e">
        <f t="shared" si="10"/>
        <v>#DIV/0!</v>
      </c>
      <c r="J87" s="127" t="e">
        <f t="shared" si="10"/>
        <v>#DIV/0!</v>
      </c>
      <c r="K87" s="127" t="e">
        <f t="shared" si="10"/>
        <v>#DIV/0!</v>
      </c>
      <c r="L87" s="127" t="e">
        <f t="shared" si="10"/>
        <v>#DIV/0!</v>
      </c>
      <c r="M87" s="127" t="e">
        <f t="shared" si="10"/>
        <v>#DIV/0!</v>
      </c>
      <c r="N87" s="3"/>
    </row>
    <row r="88" spans="1:14" x14ac:dyDescent="0.3">
      <c r="A88" s="109"/>
      <c r="B88" s="127"/>
      <c r="C88" s="127"/>
      <c r="D88" s="127"/>
      <c r="E88" s="127"/>
      <c r="F88" s="127"/>
      <c r="G88" s="127"/>
      <c r="H88" s="127"/>
      <c r="I88" s="127"/>
      <c r="J88" s="127"/>
      <c r="K88" s="127"/>
      <c r="L88" s="127"/>
      <c r="M88" s="127"/>
      <c r="N88" s="3"/>
    </row>
    <row r="89" spans="1:14" x14ac:dyDescent="0.3">
      <c r="A89" s="8" t="s">
        <v>37</v>
      </c>
      <c r="B89" s="31"/>
      <c r="C89" s="31"/>
      <c r="D89" s="31"/>
      <c r="E89" s="31"/>
      <c r="F89" s="31"/>
      <c r="G89" s="31"/>
      <c r="H89" s="103"/>
      <c r="I89" s="31"/>
      <c r="J89" s="31"/>
      <c r="K89" s="31"/>
      <c r="L89" s="31"/>
      <c r="M89" s="31"/>
    </row>
    <row r="90" spans="1:14" x14ac:dyDescent="0.3">
      <c r="A90" s="21" t="s">
        <v>56</v>
      </c>
      <c r="B90" s="10" t="e">
        <f t="shared" ref="B90:M90" si="11">($B$43*B58)/100</f>
        <v>#DIV/0!</v>
      </c>
      <c r="C90" s="10" t="e">
        <f t="shared" si="11"/>
        <v>#DIV/0!</v>
      </c>
      <c r="D90" s="10" t="e">
        <f t="shared" si="11"/>
        <v>#DIV/0!</v>
      </c>
      <c r="E90" s="10" t="e">
        <f t="shared" si="11"/>
        <v>#DIV/0!</v>
      </c>
      <c r="F90" s="10" t="e">
        <f t="shared" si="11"/>
        <v>#DIV/0!</v>
      </c>
      <c r="G90" s="10" t="e">
        <f t="shared" si="11"/>
        <v>#DIV/0!</v>
      </c>
      <c r="H90" s="10" t="e">
        <f t="shared" si="11"/>
        <v>#DIV/0!</v>
      </c>
      <c r="I90" s="10" t="e">
        <f t="shared" si="11"/>
        <v>#DIV/0!</v>
      </c>
      <c r="J90" s="10" t="e">
        <f t="shared" si="11"/>
        <v>#DIV/0!</v>
      </c>
      <c r="K90" s="10" t="e">
        <f t="shared" si="11"/>
        <v>#DIV/0!</v>
      </c>
      <c r="L90" s="10" t="e">
        <f t="shared" si="11"/>
        <v>#DIV/0!</v>
      </c>
      <c r="M90" s="10" t="e">
        <f t="shared" si="11"/>
        <v>#DIV/0!</v>
      </c>
      <c r="N90" s="3" t="s">
        <v>838</v>
      </c>
    </row>
    <row r="91" spans="1:14" x14ac:dyDescent="0.3">
      <c r="A91" s="21" t="s">
        <v>57</v>
      </c>
      <c r="B91" s="10" t="e">
        <f t="shared" ref="B91:M91" si="12">($C$43*((B59+B60)*0.5))/100</f>
        <v>#DIV/0!</v>
      </c>
      <c r="C91" s="10" t="e">
        <f t="shared" si="12"/>
        <v>#DIV/0!</v>
      </c>
      <c r="D91" s="10" t="e">
        <f t="shared" si="12"/>
        <v>#DIV/0!</v>
      </c>
      <c r="E91" s="10" t="e">
        <f t="shared" si="12"/>
        <v>#DIV/0!</v>
      </c>
      <c r="F91" s="10" t="e">
        <f t="shared" si="12"/>
        <v>#DIV/0!</v>
      </c>
      <c r="G91" s="10" t="e">
        <f t="shared" si="12"/>
        <v>#DIV/0!</v>
      </c>
      <c r="H91" s="10" t="e">
        <f t="shared" si="12"/>
        <v>#DIV/0!</v>
      </c>
      <c r="I91" s="10" t="e">
        <f t="shared" si="12"/>
        <v>#DIV/0!</v>
      </c>
      <c r="J91" s="10" t="e">
        <f t="shared" si="12"/>
        <v>#DIV/0!</v>
      </c>
      <c r="K91" s="10" t="e">
        <f t="shared" si="12"/>
        <v>#DIV/0!</v>
      </c>
      <c r="L91" s="10" t="e">
        <f t="shared" si="12"/>
        <v>#DIV/0!</v>
      </c>
      <c r="M91" s="10" t="e">
        <f t="shared" si="12"/>
        <v>#DIV/0!</v>
      </c>
      <c r="N91" s="3" t="s">
        <v>713</v>
      </c>
    </row>
    <row r="92" spans="1:14" x14ac:dyDescent="0.3">
      <c r="A92" s="21" t="s">
        <v>58</v>
      </c>
      <c r="B92" s="10" t="e">
        <f t="shared" ref="B92:M92" si="13">($D$43*((B61+B62)*0.5))/100</f>
        <v>#DIV/0!</v>
      </c>
      <c r="C92" s="10" t="e">
        <f t="shared" si="13"/>
        <v>#DIV/0!</v>
      </c>
      <c r="D92" s="10" t="e">
        <f t="shared" si="13"/>
        <v>#DIV/0!</v>
      </c>
      <c r="E92" s="10" t="e">
        <f t="shared" si="13"/>
        <v>#DIV/0!</v>
      </c>
      <c r="F92" s="10" t="e">
        <f t="shared" si="13"/>
        <v>#DIV/0!</v>
      </c>
      <c r="G92" s="10" t="e">
        <f t="shared" si="13"/>
        <v>#DIV/0!</v>
      </c>
      <c r="H92" s="10" t="e">
        <f t="shared" si="13"/>
        <v>#DIV/0!</v>
      </c>
      <c r="I92" s="10" t="e">
        <f t="shared" si="13"/>
        <v>#DIV/0!</v>
      </c>
      <c r="J92" s="10" t="e">
        <f t="shared" si="13"/>
        <v>#DIV/0!</v>
      </c>
      <c r="K92" s="10" t="e">
        <f t="shared" si="13"/>
        <v>#DIV/0!</v>
      </c>
      <c r="L92" s="10" t="e">
        <f t="shared" si="13"/>
        <v>#DIV/0!</v>
      </c>
      <c r="M92" s="10" t="e">
        <f t="shared" si="13"/>
        <v>#DIV/0!</v>
      </c>
      <c r="N92" s="3" t="s">
        <v>714</v>
      </c>
    </row>
    <row r="93" spans="1:14" x14ac:dyDescent="0.3">
      <c r="A93" s="21" t="s">
        <v>59</v>
      </c>
      <c r="B93" s="10" t="e">
        <f t="shared" ref="B93:M93" si="14">($E$43*((B63+B64)*0.5))/100</f>
        <v>#DIV/0!</v>
      </c>
      <c r="C93" s="10" t="e">
        <f t="shared" si="14"/>
        <v>#DIV/0!</v>
      </c>
      <c r="D93" s="10" t="e">
        <f t="shared" si="14"/>
        <v>#DIV/0!</v>
      </c>
      <c r="E93" s="10" t="e">
        <f t="shared" si="14"/>
        <v>#DIV/0!</v>
      </c>
      <c r="F93" s="10" t="e">
        <f t="shared" si="14"/>
        <v>#DIV/0!</v>
      </c>
      <c r="G93" s="10" t="e">
        <f t="shared" si="14"/>
        <v>#DIV/0!</v>
      </c>
      <c r="H93" s="10" t="e">
        <f t="shared" si="14"/>
        <v>#DIV/0!</v>
      </c>
      <c r="I93" s="10" t="e">
        <f t="shared" si="14"/>
        <v>#DIV/0!</v>
      </c>
      <c r="J93" s="10" t="e">
        <f t="shared" si="14"/>
        <v>#DIV/0!</v>
      </c>
      <c r="K93" s="10" t="e">
        <f t="shared" si="14"/>
        <v>#DIV/0!</v>
      </c>
      <c r="L93" s="10" t="e">
        <f t="shared" si="14"/>
        <v>#DIV/0!</v>
      </c>
      <c r="M93" s="10" t="e">
        <f t="shared" si="14"/>
        <v>#DIV/0!</v>
      </c>
      <c r="N93" s="3" t="s">
        <v>715</v>
      </c>
    </row>
    <row r="94" spans="1:14" x14ac:dyDescent="0.3">
      <c r="A94" s="21" t="s">
        <v>60</v>
      </c>
      <c r="B94" s="10" t="e">
        <f t="shared" ref="B94:M94" si="15">($F$43*((B65+B66)*0.5))/100</f>
        <v>#DIV/0!</v>
      </c>
      <c r="C94" s="10" t="e">
        <f t="shared" si="15"/>
        <v>#DIV/0!</v>
      </c>
      <c r="D94" s="10" t="e">
        <f t="shared" si="15"/>
        <v>#DIV/0!</v>
      </c>
      <c r="E94" s="10" t="e">
        <f t="shared" si="15"/>
        <v>#DIV/0!</v>
      </c>
      <c r="F94" s="10" t="e">
        <f t="shared" si="15"/>
        <v>#DIV/0!</v>
      </c>
      <c r="G94" s="10" t="e">
        <f t="shared" si="15"/>
        <v>#DIV/0!</v>
      </c>
      <c r="H94" s="10" t="e">
        <f t="shared" si="15"/>
        <v>#DIV/0!</v>
      </c>
      <c r="I94" s="10" t="e">
        <f t="shared" si="15"/>
        <v>#DIV/0!</v>
      </c>
      <c r="J94" s="10" t="e">
        <f t="shared" si="15"/>
        <v>#DIV/0!</v>
      </c>
      <c r="K94" s="10" t="e">
        <f t="shared" si="15"/>
        <v>#DIV/0!</v>
      </c>
      <c r="L94" s="10" t="e">
        <f t="shared" si="15"/>
        <v>#DIV/0!</v>
      </c>
      <c r="M94" s="10" t="e">
        <f t="shared" si="15"/>
        <v>#DIV/0!</v>
      </c>
      <c r="N94" s="3" t="s">
        <v>719</v>
      </c>
    </row>
    <row r="95" spans="1:14" x14ac:dyDescent="0.3">
      <c r="A95" s="21" t="s">
        <v>61</v>
      </c>
      <c r="B95" s="10" t="e">
        <f t="shared" ref="B95:M95" si="16">($G$43*B66)/100</f>
        <v>#DIV/0!</v>
      </c>
      <c r="C95" s="10" t="e">
        <f t="shared" si="16"/>
        <v>#DIV/0!</v>
      </c>
      <c r="D95" s="10" t="e">
        <f t="shared" si="16"/>
        <v>#DIV/0!</v>
      </c>
      <c r="E95" s="10" t="e">
        <f t="shared" si="16"/>
        <v>#DIV/0!</v>
      </c>
      <c r="F95" s="10" t="e">
        <f t="shared" si="16"/>
        <v>#DIV/0!</v>
      </c>
      <c r="G95" s="10" t="e">
        <f t="shared" si="16"/>
        <v>#DIV/0!</v>
      </c>
      <c r="H95" s="10" t="e">
        <f t="shared" si="16"/>
        <v>#DIV/0!</v>
      </c>
      <c r="I95" s="10" t="e">
        <f t="shared" si="16"/>
        <v>#DIV/0!</v>
      </c>
      <c r="J95" s="10" t="e">
        <f t="shared" si="16"/>
        <v>#DIV/0!</v>
      </c>
      <c r="K95" s="10" t="e">
        <f t="shared" si="16"/>
        <v>#DIV/0!</v>
      </c>
      <c r="L95" s="10" t="e">
        <f t="shared" si="16"/>
        <v>#DIV/0!</v>
      </c>
      <c r="M95" s="10" t="e">
        <f t="shared" si="16"/>
        <v>#DIV/0!</v>
      </c>
      <c r="N95" s="3" t="s">
        <v>717</v>
      </c>
    </row>
    <row r="96" spans="1:14" x14ac:dyDescent="0.3">
      <c r="A96" s="21" t="s">
        <v>62</v>
      </c>
      <c r="B96" s="10" t="e">
        <f t="shared" ref="B96:M96" si="17">($H$43*B66)/100</f>
        <v>#DIV/0!</v>
      </c>
      <c r="C96" s="10" t="e">
        <f t="shared" si="17"/>
        <v>#DIV/0!</v>
      </c>
      <c r="D96" s="10" t="e">
        <f t="shared" si="17"/>
        <v>#DIV/0!</v>
      </c>
      <c r="E96" s="10" t="e">
        <f t="shared" si="17"/>
        <v>#DIV/0!</v>
      </c>
      <c r="F96" s="10" t="e">
        <f t="shared" si="17"/>
        <v>#DIV/0!</v>
      </c>
      <c r="G96" s="10" t="e">
        <f t="shared" si="17"/>
        <v>#DIV/0!</v>
      </c>
      <c r="H96" s="10" t="e">
        <f t="shared" si="17"/>
        <v>#DIV/0!</v>
      </c>
      <c r="I96" s="10" t="e">
        <f t="shared" si="17"/>
        <v>#DIV/0!</v>
      </c>
      <c r="J96" s="10" t="e">
        <f t="shared" si="17"/>
        <v>#DIV/0!</v>
      </c>
      <c r="K96" s="10" t="e">
        <f t="shared" si="17"/>
        <v>#DIV/0!</v>
      </c>
      <c r="L96" s="10" t="e">
        <f t="shared" si="17"/>
        <v>#DIV/0!</v>
      </c>
      <c r="M96" s="10" t="e">
        <f t="shared" si="17"/>
        <v>#DIV/0!</v>
      </c>
      <c r="N96" s="3" t="s">
        <v>717</v>
      </c>
    </row>
    <row r="97" spans="1:14" x14ac:dyDescent="0.3">
      <c r="A97" s="21" t="s">
        <v>63</v>
      </c>
      <c r="B97" s="10" t="e">
        <f t="shared" ref="B97:M97" si="18">($I$43*B66)/100</f>
        <v>#DIV/0!</v>
      </c>
      <c r="C97" s="10" t="e">
        <f t="shared" si="18"/>
        <v>#DIV/0!</v>
      </c>
      <c r="D97" s="10" t="e">
        <f t="shared" si="18"/>
        <v>#DIV/0!</v>
      </c>
      <c r="E97" s="10" t="e">
        <f t="shared" si="18"/>
        <v>#DIV/0!</v>
      </c>
      <c r="F97" s="10" t="e">
        <f t="shared" si="18"/>
        <v>#DIV/0!</v>
      </c>
      <c r="G97" s="10" t="e">
        <f t="shared" si="18"/>
        <v>#DIV/0!</v>
      </c>
      <c r="H97" s="10" t="e">
        <f t="shared" si="18"/>
        <v>#DIV/0!</v>
      </c>
      <c r="I97" s="10" t="e">
        <f t="shared" si="18"/>
        <v>#DIV/0!</v>
      </c>
      <c r="J97" s="10" t="e">
        <f t="shared" si="18"/>
        <v>#DIV/0!</v>
      </c>
      <c r="K97" s="10" t="e">
        <f t="shared" si="18"/>
        <v>#DIV/0!</v>
      </c>
      <c r="L97" s="10" t="e">
        <f t="shared" si="18"/>
        <v>#DIV/0!</v>
      </c>
      <c r="M97" s="10" t="e">
        <f t="shared" si="18"/>
        <v>#DIV/0!</v>
      </c>
      <c r="N97" s="3" t="s">
        <v>717</v>
      </c>
    </row>
    <row r="98" spans="1:14" x14ac:dyDescent="0.3">
      <c r="A98" s="17" t="s">
        <v>34</v>
      </c>
      <c r="B98" s="127" t="e">
        <f>SUM(B90:B97)</f>
        <v>#DIV/0!</v>
      </c>
      <c r="C98" s="127" t="e">
        <f t="shared" ref="C98:M98" si="19">SUM(C90:C97)</f>
        <v>#DIV/0!</v>
      </c>
      <c r="D98" s="127" t="e">
        <f t="shared" si="19"/>
        <v>#DIV/0!</v>
      </c>
      <c r="E98" s="127" t="e">
        <f t="shared" si="19"/>
        <v>#DIV/0!</v>
      </c>
      <c r="F98" s="127" t="e">
        <f t="shared" si="19"/>
        <v>#DIV/0!</v>
      </c>
      <c r="G98" s="127" t="e">
        <f t="shared" si="19"/>
        <v>#DIV/0!</v>
      </c>
      <c r="H98" s="127" t="e">
        <f t="shared" si="19"/>
        <v>#DIV/0!</v>
      </c>
      <c r="I98" s="127" t="e">
        <f t="shared" si="19"/>
        <v>#DIV/0!</v>
      </c>
      <c r="J98" s="127" t="e">
        <f t="shared" si="19"/>
        <v>#DIV/0!</v>
      </c>
      <c r="K98" s="127" t="e">
        <f t="shared" si="19"/>
        <v>#DIV/0!</v>
      </c>
      <c r="L98" s="127" t="e">
        <f t="shared" si="19"/>
        <v>#DIV/0!</v>
      </c>
      <c r="M98" s="127" t="e">
        <f t="shared" si="19"/>
        <v>#DIV/0!</v>
      </c>
      <c r="N98" s="3"/>
    </row>
    <row r="99" spans="1:14" x14ac:dyDescent="0.3">
      <c r="A99" s="21"/>
      <c r="B99" s="10"/>
      <c r="C99" s="10"/>
      <c r="D99" s="10"/>
      <c r="E99" s="10"/>
      <c r="F99" s="10"/>
      <c r="G99" s="10"/>
      <c r="H99" s="127"/>
      <c r="I99" s="10"/>
      <c r="J99" s="10"/>
      <c r="K99" s="10"/>
      <c r="L99" s="10"/>
      <c r="M99" s="10"/>
      <c r="N99" s="4"/>
    </row>
    <row r="100" spans="1:14" x14ac:dyDescent="0.3">
      <c r="A100" s="8" t="s">
        <v>656</v>
      </c>
      <c r="B100" s="31"/>
      <c r="C100" s="31"/>
      <c r="D100" s="31"/>
      <c r="E100" s="31"/>
      <c r="F100" s="31"/>
      <c r="G100" s="31"/>
      <c r="H100" s="103"/>
      <c r="I100" s="31"/>
      <c r="J100" s="31"/>
      <c r="K100" s="31"/>
      <c r="L100" s="31"/>
      <c r="M100" s="31"/>
    </row>
    <row r="101" spans="1:14" x14ac:dyDescent="0.3">
      <c r="A101" s="21" t="s">
        <v>56</v>
      </c>
      <c r="B101" s="10" t="e">
        <f t="shared" ref="B101:M101" si="20">($B$44*B58)/100</f>
        <v>#DIV/0!</v>
      </c>
      <c r="C101" s="10" t="e">
        <f t="shared" si="20"/>
        <v>#DIV/0!</v>
      </c>
      <c r="D101" s="10" t="e">
        <f t="shared" si="20"/>
        <v>#DIV/0!</v>
      </c>
      <c r="E101" s="10" t="e">
        <f t="shared" si="20"/>
        <v>#DIV/0!</v>
      </c>
      <c r="F101" s="10" t="e">
        <f t="shared" si="20"/>
        <v>#DIV/0!</v>
      </c>
      <c r="G101" s="10" t="e">
        <f t="shared" si="20"/>
        <v>#DIV/0!</v>
      </c>
      <c r="H101" s="10" t="e">
        <f t="shared" si="20"/>
        <v>#DIV/0!</v>
      </c>
      <c r="I101" s="10" t="e">
        <f t="shared" si="20"/>
        <v>#DIV/0!</v>
      </c>
      <c r="J101" s="10" t="e">
        <f t="shared" si="20"/>
        <v>#DIV/0!</v>
      </c>
      <c r="K101" s="10" t="e">
        <f t="shared" si="20"/>
        <v>#DIV/0!</v>
      </c>
      <c r="L101" s="10" t="e">
        <f t="shared" si="20"/>
        <v>#DIV/0!</v>
      </c>
      <c r="M101" s="10" t="e">
        <f t="shared" si="20"/>
        <v>#DIV/0!</v>
      </c>
      <c r="N101" s="3" t="s">
        <v>837</v>
      </c>
    </row>
    <row r="102" spans="1:14" x14ac:dyDescent="0.3">
      <c r="A102" s="21" t="s">
        <v>57</v>
      </c>
      <c r="B102" s="10" t="e">
        <f t="shared" ref="B102:M102" si="21">($C$44*((B59+B60)*0.5))/100</f>
        <v>#DIV/0!</v>
      </c>
      <c r="C102" s="10" t="e">
        <f t="shared" si="21"/>
        <v>#DIV/0!</v>
      </c>
      <c r="D102" s="10" t="e">
        <f t="shared" si="21"/>
        <v>#DIV/0!</v>
      </c>
      <c r="E102" s="10" t="e">
        <f t="shared" si="21"/>
        <v>#DIV/0!</v>
      </c>
      <c r="F102" s="10" t="e">
        <f t="shared" si="21"/>
        <v>#DIV/0!</v>
      </c>
      <c r="G102" s="10" t="e">
        <f t="shared" si="21"/>
        <v>#DIV/0!</v>
      </c>
      <c r="H102" s="10" t="e">
        <f t="shared" si="21"/>
        <v>#DIV/0!</v>
      </c>
      <c r="I102" s="10" t="e">
        <f t="shared" si="21"/>
        <v>#DIV/0!</v>
      </c>
      <c r="J102" s="10" t="e">
        <f t="shared" si="21"/>
        <v>#DIV/0!</v>
      </c>
      <c r="K102" s="10" t="e">
        <f t="shared" si="21"/>
        <v>#DIV/0!</v>
      </c>
      <c r="L102" s="10" t="e">
        <f t="shared" si="21"/>
        <v>#DIV/0!</v>
      </c>
      <c r="M102" s="10" t="e">
        <f t="shared" si="21"/>
        <v>#DIV/0!</v>
      </c>
      <c r="N102" s="3" t="s">
        <v>713</v>
      </c>
    </row>
    <row r="103" spans="1:14" x14ac:dyDescent="0.3">
      <c r="A103" s="21" t="s">
        <v>58</v>
      </c>
      <c r="B103" s="10" t="e">
        <f t="shared" ref="B103:M103" si="22">($D$44*((B61+B62)*0.5))/100</f>
        <v>#DIV/0!</v>
      </c>
      <c r="C103" s="10" t="e">
        <f t="shared" si="22"/>
        <v>#DIV/0!</v>
      </c>
      <c r="D103" s="10" t="e">
        <f t="shared" si="22"/>
        <v>#DIV/0!</v>
      </c>
      <c r="E103" s="10" t="e">
        <f t="shared" si="22"/>
        <v>#DIV/0!</v>
      </c>
      <c r="F103" s="10" t="e">
        <f t="shared" si="22"/>
        <v>#DIV/0!</v>
      </c>
      <c r="G103" s="10" t="e">
        <f t="shared" si="22"/>
        <v>#DIV/0!</v>
      </c>
      <c r="H103" s="10" t="e">
        <f t="shared" si="22"/>
        <v>#DIV/0!</v>
      </c>
      <c r="I103" s="10" t="e">
        <f t="shared" si="22"/>
        <v>#DIV/0!</v>
      </c>
      <c r="J103" s="10" t="e">
        <f t="shared" si="22"/>
        <v>#DIV/0!</v>
      </c>
      <c r="K103" s="10" t="e">
        <f t="shared" si="22"/>
        <v>#DIV/0!</v>
      </c>
      <c r="L103" s="10" t="e">
        <f t="shared" si="22"/>
        <v>#DIV/0!</v>
      </c>
      <c r="M103" s="10" t="e">
        <f t="shared" si="22"/>
        <v>#DIV/0!</v>
      </c>
      <c r="N103" s="3" t="s">
        <v>720</v>
      </c>
    </row>
    <row r="104" spans="1:14" x14ac:dyDescent="0.3">
      <c r="A104" s="21" t="s">
        <v>59</v>
      </c>
      <c r="B104" s="10" t="e">
        <f t="shared" ref="B104:M104" si="23">($E$44*((B63+B64)*0.5))/100</f>
        <v>#DIV/0!</v>
      </c>
      <c r="C104" s="10" t="e">
        <f t="shared" si="23"/>
        <v>#DIV/0!</v>
      </c>
      <c r="D104" s="10" t="e">
        <f t="shared" si="23"/>
        <v>#DIV/0!</v>
      </c>
      <c r="E104" s="10" t="e">
        <f t="shared" si="23"/>
        <v>#DIV/0!</v>
      </c>
      <c r="F104" s="10" t="e">
        <f t="shared" si="23"/>
        <v>#DIV/0!</v>
      </c>
      <c r="G104" s="10" t="e">
        <f t="shared" si="23"/>
        <v>#DIV/0!</v>
      </c>
      <c r="H104" s="10" t="e">
        <f t="shared" si="23"/>
        <v>#DIV/0!</v>
      </c>
      <c r="I104" s="10" t="e">
        <f t="shared" si="23"/>
        <v>#DIV/0!</v>
      </c>
      <c r="J104" s="10" t="e">
        <f t="shared" si="23"/>
        <v>#DIV/0!</v>
      </c>
      <c r="K104" s="10" t="e">
        <f t="shared" si="23"/>
        <v>#DIV/0!</v>
      </c>
      <c r="L104" s="10" t="e">
        <f t="shared" si="23"/>
        <v>#DIV/0!</v>
      </c>
      <c r="M104" s="10" t="e">
        <f t="shared" si="23"/>
        <v>#DIV/0!</v>
      </c>
      <c r="N104" s="3" t="s">
        <v>715</v>
      </c>
    </row>
    <row r="105" spans="1:14" x14ac:dyDescent="0.3">
      <c r="A105" s="21" t="s">
        <v>60</v>
      </c>
      <c r="B105" s="10" t="e">
        <f t="shared" ref="B105:M105" si="24">($F$44*((B65+B66)*0.5))/100</f>
        <v>#DIV/0!</v>
      </c>
      <c r="C105" s="10" t="e">
        <f t="shared" si="24"/>
        <v>#DIV/0!</v>
      </c>
      <c r="D105" s="10" t="e">
        <f t="shared" si="24"/>
        <v>#DIV/0!</v>
      </c>
      <c r="E105" s="10" t="e">
        <f t="shared" si="24"/>
        <v>#DIV/0!</v>
      </c>
      <c r="F105" s="10" t="e">
        <f t="shared" si="24"/>
        <v>#DIV/0!</v>
      </c>
      <c r="G105" s="10" t="e">
        <f t="shared" si="24"/>
        <v>#DIV/0!</v>
      </c>
      <c r="H105" s="10" t="e">
        <f t="shared" si="24"/>
        <v>#DIV/0!</v>
      </c>
      <c r="I105" s="10" t="e">
        <f t="shared" si="24"/>
        <v>#DIV/0!</v>
      </c>
      <c r="J105" s="10" t="e">
        <f t="shared" si="24"/>
        <v>#DIV/0!</v>
      </c>
      <c r="K105" s="10" t="e">
        <f t="shared" si="24"/>
        <v>#DIV/0!</v>
      </c>
      <c r="L105" s="10" t="e">
        <f t="shared" si="24"/>
        <v>#DIV/0!</v>
      </c>
      <c r="M105" s="10" t="e">
        <f t="shared" si="24"/>
        <v>#DIV/0!</v>
      </c>
      <c r="N105" s="3" t="s">
        <v>716</v>
      </c>
    </row>
    <row r="106" spans="1:14" x14ac:dyDescent="0.3">
      <c r="A106" s="21" t="s">
        <v>61</v>
      </c>
      <c r="B106" s="10" t="e">
        <f t="shared" ref="B106:M106" si="25">($G$44*B66)/100</f>
        <v>#DIV/0!</v>
      </c>
      <c r="C106" s="10" t="e">
        <f t="shared" si="25"/>
        <v>#DIV/0!</v>
      </c>
      <c r="D106" s="10" t="e">
        <f t="shared" si="25"/>
        <v>#DIV/0!</v>
      </c>
      <c r="E106" s="10" t="e">
        <f t="shared" si="25"/>
        <v>#DIV/0!</v>
      </c>
      <c r="F106" s="10" t="e">
        <f t="shared" si="25"/>
        <v>#DIV/0!</v>
      </c>
      <c r="G106" s="10" t="e">
        <f t="shared" si="25"/>
        <v>#DIV/0!</v>
      </c>
      <c r="H106" s="10" t="e">
        <f t="shared" si="25"/>
        <v>#DIV/0!</v>
      </c>
      <c r="I106" s="10" t="e">
        <f t="shared" si="25"/>
        <v>#DIV/0!</v>
      </c>
      <c r="J106" s="10" t="e">
        <f t="shared" si="25"/>
        <v>#DIV/0!</v>
      </c>
      <c r="K106" s="10" t="e">
        <f t="shared" si="25"/>
        <v>#DIV/0!</v>
      </c>
      <c r="L106" s="10" t="e">
        <f t="shared" si="25"/>
        <v>#DIV/0!</v>
      </c>
      <c r="M106" s="10" t="e">
        <f t="shared" si="25"/>
        <v>#DIV/0!</v>
      </c>
      <c r="N106" s="3" t="s">
        <v>717</v>
      </c>
    </row>
    <row r="107" spans="1:14" x14ac:dyDescent="0.3">
      <c r="A107" s="21" t="s">
        <v>62</v>
      </c>
      <c r="B107" s="10" t="e">
        <f t="shared" ref="B107:M107" si="26">($H$44*B66)/100</f>
        <v>#DIV/0!</v>
      </c>
      <c r="C107" s="10" t="e">
        <f t="shared" si="26"/>
        <v>#DIV/0!</v>
      </c>
      <c r="D107" s="10" t="e">
        <f t="shared" si="26"/>
        <v>#DIV/0!</v>
      </c>
      <c r="E107" s="10" t="e">
        <f t="shared" si="26"/>
        <v>#DIV/0!</v>
      </c>
      <c r="F107" s="10" t="e">
        <f t="shared" si="26"/>
        <v>#DIV/0!</v>
      </c>
      <c r="G107" s="10" t="e">
        <f t="shared" si="26"/>
        <v>#DIV/0!</v>
      </c>
      <c r="H107" s="10" t="e">
        <f t="shared" si="26"/>
        <v>#DIV/0!</v>
      </c>
      <c r="I107" s="10" t="e">
        <f t="shared" si="26"/>
        <v>#DIV/0!</v>
      </c>
      <c r="J107" s="10" t="e">
        <f t="shared" si="26"/>
        <v>#DIV/0!</v>
      </c>
      <c r="K107" s="10" t="e">
        <f t="shared" si="26"/>
        <v>#DIV/0!</v>
      </c>
      <c r="L107" s="10" t="e">
        <f t="shared" si="26"/>
        <v>#DIV/0!</v>
      </c>
      <c r="M107" s="10" t="e">
        <f t="shared" si="26"/>
        <v>#DIV/0!</v>
      </c>
      <c r="N107" s="3" t="s">
        <v>717</v>
      </c>
    </row>
    <row r="108" spans="1:14" x14ac:dyDescent="0.3">
      <c r="A108" s="21" t="s">
        <v>63</v>
      </c>
      <c r="B108" s="10" t="e">
        <f t="shared" ref="B108:M108" si="27">($I$44*B66)/100</f>
        <v>#DIV/0!</v>
      </c>
      <c r="C108" s="10" t="e">
        <f t="shared" si="27"/>
        <v>#DIV/0!</v>
      </c>
      <c r="D108" s="10" t="e">
        <f t="shared" si="27"/>
        <v>#DIV/0!</v>
      </c>
      <c r="E108" s="10" t="e">
        <f t="shared" si="27"/>
        <v>#DIV/0!</v>
      </c>
      <c r="F108" s="10" t="e">
        <f t="shared" si="27"/>
        <v>#DIV/0!</v>
      </c>
      <c r="G108" s="10" t="e">
        <f t="shared" si="27"/>
        <v>#DIV/0!</v>
      </c>
      <c r="H108" s="10" t="e">
        <f t="shared" si="27"/>
        <v>#DIV/0!</v>
      </c>
      <c r="I108" s="10" t="e">
        <f t="shared" si="27"/>
        <v>#DIV/0!</v>
      </c>
      <c r="J108" s="10" t="e">
        <f t="shared" si="27"/>
        <v>#DIV/0!</v>
      </c>
      <c r="K108" s="10" t="e">
        <f t="shared" si="27"/>
        <v>#DIV/0!</v>
      </c>
      <c r="L108" s="10" t="e">
        <f t="shared" si="27"/>
        <v>#DIV/0!</v>
      </c>
      <c r="M108" s="10" t="e">
        <f t="shared" si="27"/>
        <v>#DIV/0!</v>
      </c>
      <c r="N108" s="3" t="s">
        <v>717</v>
      </c>
    </row>
    <row r="109" spans="1:14" x14ac:dyDescent="0.3">
      <c r="A109" s="17" t="s">
        <v>34</v>
      </c>
      <c r="B109" s="127" t="e">
        <f>SUM(B101:B108)</f>
        <v>#DIV/0!</v>
      </c>
      <c r="C109" s="127" t="e">
        <f t="shared" ref="C109:M109" si="28">SUM(C101:C108)</f>
        <v>#DIV/0!</v>
      </c>
      <c r="D109" s="127" t="e">
        <f t="shared" si="28"/>
        <v>#DIV/0!</v>
      </c>
      <c r="E109" s="127" t="e">
        <f t="shared" si="28"/>
        <v>#DIV/0!</v>
      </c>
      <c r="F109" s="127" t="e">
        <f t="shared" si="28"/>
        <v>#DIV/0!</v>
      </c>
      <c r="G109" s="127" t="e">
        <f t="shared" si="28"/>
        <v>#DIV/0!</v>
      </c>
      <c r="H109" s="127" t="e">
        <f t="shared" si="28"/>
        <v>#DIV/0!</v>
      </c>
      <c r="I109" s="127" t="e">
        <f t="shared" si="28"/>
        <v>#DIV/0!</v>
      </c>
      <c r="J109" s="127" t="e">
        <f t="shared" si="28"/>
        <v>#DIV/0!</v>
      </c>
      <c r="K109" s="127" t="e">
        <f t="shared" si="28"/>
        <v>#DIV/0!</v>
      </c>
      <c r="L109" s="127" t="e">
        <f t="shared" si="28"/>
        <v>#DIV/0!</v>
      </c>
      <c r="M109" s="127" t="e">
        <f t="shared" si="28"/>
        <v>#DIV/0!</v>
      </c>
      <c r="N109" s="3"/>
    </row>
    <row r="110" spans="1:14" x14ac:dyDescent="0.3">
      <c r="A110" s="21"/>
      <c r="B110" s="10"/>
      <c r="C110" s="10"/>
      <c r="D110" s="10"/>
      <c r="E110" s="10"/>
      <c r="F110" s="10"/>
      <c r="G110" s="10"/>
      <c r="H110" s="127"/>
      <c r="I110" s="10"/>
      <c r="J110" s="10"/>
      <c r="K110" s="10"/>
      <c r="L110" s="10"/>
      <c r="M110" s="10"/>
      <c r="N110" s="4"/>
    </row>
    <row r="111" spans="1:14" x14ac:dyDescent="0.3">
      <c r="A111" s="8" t="s">
        <v>38</v>
      </c>
      <c r="B111" s="10"/>
      <c r="C111" s="10"/>
      <c r="D111" s="10"/>
      <c r="E111" s="10"/>
      <c r="F111" s="10"/>
      <c r="G111" s="10"/>
      <c r="H111" s="10"/>
      <c r="I111" s="10"/>
      <c r="J111" s="10"/>
      <c r="K111" s="10"/>
      <c r="L111" s="10"/>
      <c r="M111" s="10"/>
      <c r="N111" s="3"/>
    </row>
    <row r="112" spans="1:14" x14ac:dyDescent="0.3">
      <c r="A112" s="21" t="s">
        <v>56</v>
      </c>
      <c r="B112" s="10" t="e">
        <f t="shared" ref="B112:M112" si="29">($B$45*B68)/100</f>
        <v>#DIV/0!</v>
      </c>
      <c r="C112" s="10" t="e">
        <f t="shared" si="29"/>
        <v>#DIV/0!</v>
      </c>
      <c r="D112" s="10" t="e">
        <f t="shared" si="29"/>
        <v>#DIV/0!</v>
      </c>
      <c r="E112" s="10" t="e">
        <f t="shared" si="29"/>
        <v>#DIV/0!</v>
      </c>
      <c r="F112" s="10" t="e">
        <f t="shared" si="29"/>
        <v>#DIV/0!</v>
      </c>
      <c r="G112" s="10" t="e">
        <f t="shared" si="29"/>
        <v>#DIV/0!</v>
      </c>
      <c r="H112" s="10" t="e">
        <f t="shared" si="29"/>
        <v>#DIV/0!</v>
      </c>
      <c r="I112" s="10" t="e">
        <f t="shared" si="29"/>
        <v>#DIV/0!</v>
      </c>
      <c r="J112" s="10" t="e">
        <f t="shared" si="29"/>
        <v>#DIV/0!</v>
      </c>
      <c r="K112" s="10" t="e">
        <f t="shared" si="29"/>
        <v>#DIV/0!</v>
      </c>
      <c r="L112" s="10" t="e">
        <f t="shared" si="29"/>
        <v>#DIV/0!</v>
      </c>
      <c r="M112" s="10" t="e">
        <f t="shared" si="29"/>
        <v>#DIV/0!</v>
      </c>
      <c r="N112" s="3" t="s">
        <v>721</v>
      </c>
    </row>
    <row r="113" spans="1:14" x14ac:dyDescent="0.3">
      <c r="A113" s="21" t="s">
        <v>57</v>
      </c>
      <c r="B113" s="10" t="e">
        <f t="shared" ref="B113:M113" si="30">($C$45*B69)/100</f>
        <v>#DIV/0!</v>
      </c>
      <c r="C113" s="10" t="e">
        <f t="shared" si="30"/>
        <v>#DIV/0!</v>
      </c>
      <c r="D113" s="10" t="e">
        <f t="shared" si="30"/>
        <v>#DIV/0!</v>
      </c>
      <c r="E113" s="10" t="e">
        <f t="shared" si="30"/>
        <v>#DIV/0!</v>
      </c>
      <c r="F113" s="10" t="e">
        <f t="shared" si="30"/>
        <v>#DIV/0!</v>
      </c>
      <c r="G113" s="10" t="e">
        <f t="shared" si="30"/>
        <v>#DIV/0!</v>
      </c>
      <c r="H113" s="10" t="e">
        <f t="shared" si="30"/>
        <v>#DIV/0!</v>
      </c>
      <c r="I113" s="10" t="e">
        <f t="shared" si="30"/>
        <v>#DIV/0!</v>
      </c>
      <c r="J113" s="10" t="e">
        <f t="shared" si="30"/>
        <v>#DIV/0!</v>
      </c>
      <c r="K113" s="10" t="e">
        <f t="shared" si="30"/>
        <v>#DIV/0!</v>
      </c>
      <c r="L113" s="10" t="e">
        <f t="shared" si="30"/>
        <v>#DIV/0!</v>
      </c>
      <c r="M113" s="10" t="e">
        <f t="shared" si="30"/>
        <v>#DIV/0!</v>
      </c>
      <c r="N113" s="3" t="s">
        <v>722</v>
      </c>
    </row>
    <row r="114" spans="1:14" x14ac:dyDescent="0.3">
      <c r="A114" s="21" t="s">
        <v>58</v>
      </c>
      <c r="B114" s="10" t="e">
        <f t="shared" ref="B114:M114" si="31">($D$45*B70)/100</f>
        <v>#DIV/0!</v>
      </c>
      <c r="C114" s="10" t="e">
        <f t="shared" si="31"/>
        <v>#DIV/0!</v>
      </c>
      <c r="D114" s="10" t="e">
        <f t="shared" si="31"/>
        <v>#DIV/0!</v>
      </c>
      <c r="E114" s="10" t="e">
        <f t="shared" si="31"/>
        <v>#DIV/0!</v>
      </c>
      <c r="F114" s="10" t="e">
        <f t="shared" si="31"/>
        <v>#DIV/0!</v>
      </c>
      <c r="G114" s="10" t="e">
        <f t="shared" si="31"/>
        <v>#DIV/0!</v>
      </c>
      <c r="H114" s="10" t="e">
        <f t="shared" si="31"/>
        <v>#DIV/0!</v>
      </c>
      <c r="I114" s="10" t="e">
        <f t="shared" si="31"/>
        <v>#DIV/0!</v>
      </c>
      <c r="J114" s="10" t="e">
        <f t="shared" si="31"/>
        <v>#DIV/0!</v>
      </c>
      <c r="K114" s="10" t="e">
        <f t="shared" si="31"/>
        <v>#DIV/0!</v>
      </c>
      <c r="L114" s="10" t="e">
        <f t="shared" si="31"/>
        <v>#DIV/0!</v>
      </c>
      <c r="M114" s="10" t="e">
        <f t="shared" si="31"/>
        <v>#DIV/0!</v>
      </c>
      <c r="N114" s="3" t="s">
        <v>723</v>
      </c>
    </row>
    <row r="115" spans="1:14" x14ac:dyDescent="0.3">
      <c r="A115" s="21" t="s">
        <v>59</v>
      </c>
      <c r="B115" s="10" t="e">
        <f t="shared" ref="B115:M115" si="32">($E$45*B70)/100</f>
        <v>#DIV/0!</v>
      </c>
      <c r="C115" s="10" t="e">
        <f t="shared" si="32"/>
        <v>#DIV/0!</v>
      </c>
      <c r="D115" s="10" t="e">
        <f t="shared" si="32"/>
        <v>#DIV/0!</v>
      </c>
      <c r="E115" s="10" t="e">
        <f t="shared" si="32"/>
        <v>#DIV/0!</v>
      </c>
      <c r="F115" s="10" t="e">
        <f t="shared" si="32"/>
        <v>#DIV/0!</v>
      </c>
      <c r="G115" s="10" t="e">
        <f t="shared" si="32"/>
        <v>#DIV/0!</v>
      </c>
      <c r="H115" s="10" t="e">
        <f t="shared" si="32"/>
        <v>#DIV/0!</v>
      </c>
      <c r="I115" s="10" t="e">
        <f t="shared" si="32"/>
        <v>#DIV/0!</v>
      </c>
      <c r="J115" s="10" t="e">
        <f t="shared" si="32"/>
        <v>#DIV/0!</v>
      </c>
      <c r="K115" s="10" t="e">
        <f t="shared" si="32"/>
        <v>#DIV/0!</v>
      </c>
      <c r="L115" s="10" t="e">
        <f t="shared" si="32"/>
        <v>#DIV/0!</v>
      </c>
      <c r="M115" s="10" t="e">
        <f t="shared" si="32"/>
        <v>#DIV/0!</v>
      </c>
      <c r="N115" s="3" t="s">
        <v>723</v>
      </c>
    </row>
    <row r="116" spans="1:14" x14ac:dyDescent="0.3">
      <c r="A116" s="21" t="s">
        <v>60</v>
      </c>
      <c r="B116" s="10" t="e">
        <f t="shared" ref="B116:M116" si="33">($F$45*B70)/100</f>
        <v>#DIV/0!</v>
      </c>
      <c r="C116" s="10" t="e">
        <f t="shared" si="33"/>
        <v>#DIV/0!</v>
      </c>
      <c r="D116" s="10" t="e">
        <f t="shared" si="33"/>
        <v>#DIV/0!</v>
      </c>
      <c r="E116" s="10" t="e">
        <f t="shared" si="33"/>
        <v>#DIV/0!</v>
      </c>
      <c r="F116" s="10" t="e">
        <f t="shared" si="33"/>
        <v>#DIV/0!</v>
      </c>
      <c r="G116" s="10" t="e">
        <f t="shared" si="33"/>
        <v>#DIV/0!</v>
      </c>
      <c r="H116" s="10" t="e">
        <f t="shared" si="33"/>
        <v>#DIV/0!</v>
      </c>
      <c r="I116" s="10" t="e">
        <f t="shared" si="33"/>
        <v>#DIV/0!</v>
      </c>
      <c r="J116" s="10" t="e">
        <f t="shared" si="33"/>
        <v>#DIV/0!</v>
      </c>
      <c r="K116" s="10" t="e">
        <f t="shared" si="33"/>
        <v>#DIV/0!</v>
      </c>
      <c r="L116" s="10" t="e">
        <f t="shared" si="33"/>
        <v>#DIV/0!</v>
      </c>
      <c r="M116" s="10" t="e">
        <f t="shared" si="33"/>
        <v>#DIV/0!</v>
      </c>
      <c r="N116" s="3" t="s">
        <v>723</v>
      </c>
    </row>
    <row r="117" spans="1:14" x14ac:dyDescent="0.3">
      <c r="A117" s="21" t="s">
        <v>61</v>
      </c>
      <c r="B117" s="10" t="e">
        <f t="shared" ref="B117:M117" si="34">($G$45*B70)/100</f>
        <v>#DIV/0!</v>
      </c>
      <c r="C117" s="10" t="e">
        <f t="shared" si="34"/>
        <v>#DIV/0!</v>
      </c>
      <c r="D117" s="10" t="e">
        <f t="shared" si="34"/>
        <v>#DIV/0!</v>
      </c>
      <c r="E117" s="10" t="e">
        <f t="shared" si="34"/>
        <v>#DIV/0!</v>
      </c>
      <c r="F117" s="10" t="e">
        <f t="shared" si="34"/>
        <v>#DIV/0!</v>
      </c>
      <c r="G117" s="10" t="e">
        <f t="shared" si="34"/>
        <v>#DIV/0!</v>
      </c>
      <c r="H117" s="10" t="e">
        <f t="shared" si="34"/>
        <v>#DIV/0!</v>
      </c>
      <c r="I117" s="10" t="e">
        <f t="shared" si="34"/>
        <v>#DIV/0!</v>
      </c>
      <c r="J117" s="10" t="e">
        <f t="shared" si="34"/>
        <v>#DIV/0!</v>
      </c>
      <c r="K117" s="10" t="e">
        <f t="shared" si="34"/>
        <v>#DIV/0!</v>
      </c>
      <c r="L117" s="10" t="e">
        <f t="shared" si="34"/>
        <v>#DIV/0!</v>
      </c>
      <c r="M117" s="10" t="e">
        <f t="shared" si="34"/>
        <v>#DIV/0!</v>
      </c>
      <c r="N117" s="3" t="s">
        <v>723</v>
      </c>
    </row>
    <row r="118" spans="1:14" x14ac:dyDescent="0.3">
      <c r="A118" s="21" t="s">
        <v>62</v>
      </c>
      <c r="B118" s="10" t="e">
        <f t="shared" ref="B118:M118" si="35">($H$45*B70)/100</f>
        <v>#DIV/0!</v>
      </c>
      <c r="C118" s="10" t="e">
        <f t="shared" si="35"/>
        <v>#DIV/0!</v>
      </c>
      <c r="D118" s="10" t="e">
        <f t="shared" si="35"/>
        <v>#DIV/0!</v>
      </c>
      <c r="E118" s="10" t="e">
        <f t="shared" si="35"/>
        <v>#DIV/0!</v>
      </c>
      <c r="F118" s="10" t="e">
        <f t="shared" si="35"/>
        <v>#DIV/0!</v>
      </c>
      <c r="G118" s="10" t="e">
        <f t="shared" si="35"/>
        <v>#DIV/0!</v>
      </c>
      <c r="H118" s="10" t="e">
        <f t="shared" si="35"/>
        <v>#DIV/0!</v>
      </c>
      <c r="I118" s="10" t="e">
        <f t="shared" si="35"/>
        <v>#DIV/0!</v>
      </c>
      <c r="J118" s="10" t="e">
        <f t="shared" si="35"/>
        <v>#DIV/0!</v>
      </c>
      <c r="K118" s="10" t="e">
        <f t="shared" si="35"/>
        <v>#DIV/0!</v>
      </c>
      <c r="L118" s="10" t="e">
        <f t="shared" si="35"/>
        <v>#DIV/0!</v>
      </c>
      <c r="M118" s="10" t="e">
        <f t="shared" si="35"/>
        <v>#DIV/0!</v>
      </c>
      <c r="N118" s="3" t="s">
        <v>723</v>
      </c>
    </row>
    <row r="119" spans="1:14" x14ac:dyDescent="0.3">
      <c r="A119" s="21" t="s">
        <v>63</v>
      </c>
      <c r="B119" s="10" t="e">
        <f t="shared" ref="B119:M119" si="36">($I$45*B70)/100</f>
        <v>#DIV/0!</v>
      </c>
      <c r="C119" s="10" t="e">
        <f t="shared" si="36"/>
        <v>#DIV/0!</v>
      </c>
      <c r="D119" s="10" t="e">
        <f t="shared" si="36"/>
        <v>#DIV/0!</v>
      </c>
      <c r="E119" s="10" t="e">
        <f t="shared" si="36"/>
        <v>#DIV/0!</v>
      </c>
      <c r="F119" s="10" t="e">
        <f t="shared" si="36"/>
        <v>#DIV/0!</v>
      </c>
      <c r="G119" s="10" t="e">
        <f t="shared" si="36"/>
        <v>#DIV/0!</v>
      </c>
      <c r="H119" s="10" t="e">
        <f t="shared" si="36"/>
        <v>#DIV/0!</v>
      </c>
      <c r="I119" s="10" t="e">
        <f t="shared" si="36"/>
        <v>#DIV/0!</v>
      </c>
      <c r="J119" s="10" t="e">
        <f t="shared" si="36"/>
        <v>#DIV/0!</v>
      </c>
      <c r="K119" s="10" t="e">
        <f t="shared" si="36"/>
        <v>#DIV/0!</v>
      </c>
      <c r="L119" s="10" t="e">
        <f t="shared" si="36"/>
        <v>#DIV/0!</v>
      </c>
      <c r="M119" s="10" t="e">
        <f t="shared" si="36"/>
        <v>#DIV/0!</v>
      </c>
      <c r="N119" s="3" t="s">
        <v>723</v>
      </c>
    </row>
    <row r="120" spans="1:14" x14ac:dyDescent="0.3">
      <c r="A120" s="27" t="s">
        <v>34</v>
      </c>
      <c r="B120" s="127" t="e">
        <f>SUM(B112:B119)</f>
        <v>#DIV/0!</v>
      </c>
      <c r="C120" s="127" t="e">
        <f t="shared" ref="C120:M120" si="37">SUM(C112:C119)</f>
        <v>#DIV/0!</v>
      </c>
      <c r="D120" s="127" t="e">
        <f t="shared" si="37"/>
        <v>#DIV/0!</v>
      </c>
      <c r="E120" s="127" t="e">
        <f t="shared" si="37"/>
        <v>#DIV/0!</v>
      </c>
      <c r="F120" s="127" t="e">
        <f t="shared" si="37"/>
        <v>#DIV/0!</v>
      </c>
      <c r="G120" s="127" t="e">
        <f t="shared" si="37"/>
        <v>#DIV/0!</v>
      </c>
      <c r="H120" s="127" t="e">
        <f t="shared" si="37"/>
        <v>#DIV/0!</v>
      </c>
      <c r="I120" s="127" t="e">
        <f t="shared" si="37"/>
        <v>#DIV/0!</v>
      </c>
      <c r="J120" s="127" t="e">
        <f t="shared" si="37"/>
        <v>#DIV/0!</v>
      </c>
      <c r="K120" s="127" t="e">
        <f t="shared" si="37"/>
        <v>#DIV/0!</v>
      </c>
      <c r="L120" s="127" t="e">
        <f t="shared" si="37"/>
        <v>#DIV/0!</v>
      </c>
      <c r="M120" s="127" t="e">
        <f t="shared" si="37"/>
        <v>#DIV/0!</v>
      </c>
    </row>
    <row r="121" spans="1:14" x14ac:dyDescent="0.3">
      <c r="A121" s="21"/>
      <c r="B121" s="31"/>
      <c r="C121" s="31"/>
      <c r="D121" s="31"/>
      <c r="E121" s="31"/>
      <c r="F121" s="31"/>
      <c r="G121" s="31"/>
      <c r="H121" s="31"/>
      <c r="I121" s="31"/>
      <c r="J121" s="31"/>
      <c r="K121" s="31"/>
      <c r="L121" s="31"/>
      <c r="M121" s="31"/>
    </row>
    <row r="122" spans="1:14" x14ac:dyDescent="0.3">
      <c r="A122" s="8" t="s">
        <v>389</v>
      </c>
      <c r="B122" s="2"/>
      <c r="C122" s="2"/>
      <c r="D122" s="2"/>
      <c r="E122" s="2"/>
      <c r="F122" s="2"/>
      <c r="G122" s="2"/>
      <c r="H122" s="2"/>
      <c r="I122" s="2"/>
      <c r="J122" s="2"/>
      <c r="K122" s="2"/>
      <c r="L122" s="2"/>
      <c r="M122" s="2"/>
    </row>
    <row r="123" spans="1:14" x14ac:dyDescent="0.3">
      <c r="A123" s="21" t="s">
        <v>56</v>
      </c>
      <c r="B123" s="10" t="e">
        <f t="shared" ref="B123:M123" si="38">($B$46*B68)/100</f>
        <v>#DIV/0!</v>
      </c>
      <c r="C123" s="10" t="e">
        <f t="shared" si="38"/>
        <v>#DIV/0!</v>
      </c>
      <c r="D123" s="10" t="e">
        <f t="shared" si="38"/>
        <v>#DIV/0!</v>
      </c>
      <c r="E123" s="10" t="e">
        <f t="shared" si="38"/>
        <v>#DIV/0!</v>
      </c>
      <c r="F123" s="10" t="e">
        <f t="shared" si="38"/>
        <v>#DIV/0!</v>
      </c>
      <c r="G123" s="10" t="e">
        <f t="shared" si="38"/>
        <v>#DIV/0!</v>
      </c>
      <c r="H123" s="10" t="e">
        <f t="shared" si="38"/>
        <v>#DIV/0!</v>
      </c>
      <c r="I123" s="10" t="e">
        <f t="shared" si="38"/>
        <v>#DIV/0!</v>
      </c>
      <c r="J123" s="10" t="e">
        <f t="shared" si="38"/>
        <v>#DIV/0!</v>
      </c>
      <c r="K123" s="10" t="e">
        <f t="shared" si="38"/>
        <v>#DIV/0!</v>
      </c>
      <c r="L123" s="10" t="e">
        <f t="shared" si="38"/>
        <v>#DIV/0!</v>
      </c>
      <c r="M123" s="10" t="e">
        <f t="shared" si="38"/>
        <v>#DIV/0!</v>
      </c>
      <c r="N123" s="3" t="s">
        <v>721</v>
      </c>
    </row>
    <row r="124" spans="1:14" x14ac:dyDescent="0.3">
      <c r="A124" s="21" t="s">
        <v>57</v>
      </c>
      <c r="B124" s="10" t="e">
        <f t="shared" ref="B124:M124" si="39">($C$46*B69)/100</f>
        <v>#DIV/0!</v>
      </c>
      <c r="C124" s="10" t="e">
        <f t="shared" si="39"/>
        <v>#DIV/0!</v>
      </c>
      <c r="D124" s="10" t="e">
        <f t="shared" si="39"/>
        <v>#DIV/0!</v>
      </c>
      <c r="E124" s="10" t="e">
        <f t="shared" si="39"/>
        <v>#DIV/0!</v>
      </c>
      <c r="F124" s="10" t="e">
        <f t="shared" si="39"/>
        <v>#DIV/0!</v>
      </c>
      <c r="G124" s="10" t="e">
        <f t="shared" si="39"/>
        <v>#DIV/0!</v>
      </c>
      <c r="H124" s="10" t="e">
        <f t="shared" si="39"/>
        <v>#DIV/0!</v>
      </c>
      <c r="I124" s="10" t="e">
        <f t="shared" si="39"/>
        <v>#DIV/0!</v>
      </c>
      <c r="J124" s="10" t="e">
        <f t="shared" si="39"/>
        <v>#DIV/0!</v>
      </c>
      <c r="K124" s="10" t="e">
        <f t="shared" si="39"/>
        <v>#DIV/0!</v>
      </c>
      <c r="L124" s="10" t="e">
        <f t="shared" si="39"/>
        <v>#DIV/0!</v>
      </c>
      <c r="M124" s="10" t="e">
        <f t="shared" si="39"/>
        <v>#DIV/0!</v>
      </c>
      <c r="N124" s="3" t="s">
        <v>724</v>
      </c>
    </row>
    <row r="125" spans="1:14" x14ac:dyDescent="0.3">
      <c r="A125" s="21" t="s">
        <v>58</v>
      </c>
      <c r="B125" s="10" t="e">
        <f t="shared" ref="B125:M125" si="40">($D$46*B70)/100</f>
        <v>#DIV/0!</v>
      </c>
      <c r="C125" s="10" t="e">
        <f t="shared" si="40"/>
        <v>#DIV/0!</v>
      </c>
      <c r="D125" s="10" t="e">
        <f t="shared" si="40"/>
        <v>#DIV/0!</v>
      </c>
      <c r="E125" s="10" t="e">
        <f t="shared" si="40"/>
        <v>#DIV/0!</v>
      </c>
      <c r="F125" s="10" t="e">
        <f t="shared" si="40"/>
        <v>#DIV/0!</v>
      </c>
      <c r="G125" s="10" t="e">
        <f t="shared" si="40"/>
        <v>#DIV/0!</v>
      </c>
      <c r="H125" s="10" t="e">
        <f t="shared" si="40"/>
        <v>#DIV/0!</v>
      </c>
      <c r="I125" s="10" t="e">
        <f t="shared" si="40"/>
        <v>#DIV/0!</v>
      </c>
      <c r="J125" s="10" t="e">
        <f t="shared" si="40"/>
        <v>#DIV/0!</v>
      </c>
      <c r="K125" s="10" t="e">
        <f t="shared" si="40"/>
        <v>#DIV/0!</v>
      </c>
      <c r="L125" s="10" t="e">
        <f t="shared" si="40"/>
        <v>#DIV/0!</v>
      </c>
      <c r="M125" s="10" t="e">
        <f t="shared" si="40"/>
        <v>#DIV/0!</v>
      </c>
      <c r="N125" s="3" t="s">
        <v>725</v>
      </c>
    </row>
    <row r="126" spans="1:14" x14ac:dyDescent="0.3">
      <c r="A126" s="21" t="s">
        <v>59</v>
      </c>
      <c r="B126" s="10" t="e">
        <f t="shared" ref="B126:M126" si="41">($E$46*B70)/100</f>
        <v>#DIV/0!</v>
      </c>
      <c r="C126" s="10" t="e">
        <f t="shared" si="41"/>
        <v>#DIV/0!</v>
      </c>
      <c r="D126" s="10" t="e">
        <f t="shared" si="41"/>
        <v>#DIV/0!</v>
      </c>
      <c r="E126" s="10" t="e">
        <f t="shared" si="41"/>
        <v>#DIV/0!</v>
      </c>
      <c r="F126" s="10" t="e">
        <f t="shared" si="41"/>
        <v>#DIV/0!</v>
      </c>
      <c r="G126" s="10" t="e">
        <f t="shared" si="41"/>
        <v>#DIV/0!</v>
      </c>
      <c r="H126" s="10" t="e">
        <f t="shared" si="41"/>
        <v>#DIV/0!</v>
      </c>
      <c r="I126" s="10" t="e">
        <f t="shared" si="41"/>
        <v>#DIV/0!</v>
      </c>
      <c r="J126" s="10" t="e">
        <f t="shared" si="41"/>
        <v>#DIV/0!</v>
      </c>
      <c r="K126" s="10" t="e">
        <f t="shared" si="41"/>
        <v>#DIV/0!</v>
      </c>
      <c r="L126" s="10" t="e">
        <f t="shared" si="41"/>
        <v>#DIV/0!</v>
      </c>
      <c r="M126" s="10" t="e">
        <f t="shared" si="41"/>
        <v>#DIV/0!</v>
      </c>
      <c r="N126" s="3" t="s">
        <v>725</v>
      </c>
    </row>
    <row r="127" spans="1:14" x14ac:dyDescent="0.3">
      <c r="A127" s="21" t="s">
        <v>60</v>
      </c>
      <c r="B127" s="10" t="e">
        <f t="shared" ref="B127:M127" si="42">($F$46*B70)/100</f>
        <v>#DIV/0!</v>
      </c>
      <c r="C127" s="10" t="e">
        <f t="shared" si="42"/>
        <v>#DIV/0!</v>
      </c>
      <c r="D127" s="10" t="e">
        <f t="shared" si="42"/>
        <v>#DIV/0!</v>
      </c>
      <c r="E127" s="10" t="e">
        <f t="shared" si="42"/>
        <v>#DIV/0!</v>
      </c>
      <c r="F127" s="10" t="e">
        <f t="shared" si="42"/>
        <v>#DIV/0!</v>
      </c>
      <c r="G127" s="10" t="e">
        <f t="shared" si="42"/>
        <v>#DIV/0!</v>
      </c>
      <c r="H127" s="10" t="e">
        <f t="shared" si="42"/>
        <v>#DIV/0!</v>
      </c>
      <c r="I127" s="10" t="e">
        <f t="shared" si="42"/>
        <v>#DIV/0!</v>
      </c>
      <c r="J127" s="10" t="e">
        <f t="shared" si="42"/>
        <v>#DIV/0!</v>
      </c>
      <c r="K127" s="10" t="e">
        <f t="shared" si="42"/>
        <v>#DIV/0!</v>
      </c>
      <c r="L127" s="10" t="e">
        <f t="shared" si="42"/>
        <v>#DIV/0!</v>
      </c>
      <c r="M127" s="10" t="e">
        <f t="shared" si="42"/>
        <v>#DIV/0!</v>
      </c>
      <c r="N127" s="3" t="s">
        <v>723</v>
      </c>
    </row>
    <row r="128" spans="1:14" x14ac:dyDescent="0.3">
      <c r="A128" s="21" t="s">
        <v>61</v>
      </c>
      <c r="B128" s="10" t="e">
        <f t="shared" ref="B128:M128" si="43">($G$46*B70)/100</f>
        <v>#DIV/0!</v>
      </c>
      <c r="C128" s="10" t="e">
        <f t="shared" si="43"/>
        <v>#DIV/0!</v>
      </c>
      <c r="D128" s="10" t="e">
        <f t="shared" si="43"/>
        <v>#DIV/0!</v>
      </c>
      <c r="E128" s="10" t="e">
        <f t="shared" si="43"/>
        <v>#DIV/0!</v>
      </c>
      <c r="F128" s="10" t="e">
        <f t="shared" si="43"/>
        <v>#DIV/0!</v>
      </c>
      <c r="G128" s="10" t="e">
        <f t="shared" si="43"/>
        <v>#DIV/0!</v>
      </c>
      <c r="H128" s="10" t="e">
        <f t="shared" si="43"/>
        <v>#DIV/0!</v>
      </c>
      <c r="I128" s="10" t="e">
        <f t="shared" si="43"/>
        <v>#DIV/0!</v>
      </c>
      <c r="J128" s="10" t="e">
        <f t="shared" si="43"/>
        <v>#DIV/0!</v>
      </c>
      <c r="K128" s="10" t="e">
        <f t="shared" si="43"/>
        <v>#DIV/0!</v>
      </c>
      <c r="L128" s="10" t="e">
        <f t="shared" si="43"/>
        <v>#DIV/0!</v>
      </c>
      <c r="M128" s="10" t="e">
        <f t="shared" si="43"/>
        <v>#DIV/0!</v>
      </c>
      <c r="N128" s="3" t="s">
        <v>725</v>
      </c>
    </row>
    <row r="129" spans="1:14" x14ac:dyDescent="0.3">
      <c r="A129" s="21" t="s">
        <v>62</v>
      </c>
      <c r="B129" s="10" t="e">
        <f t="shared" ref="B129:M129" si="44">($H$46*B70)/100</f>
        <v>#DIV/0!</v>
      </c>
      <c r="C129" s="10" t="e">
        <f t="shared" si="44"/>
        <v>#DIV/0!</v>
      </c>
      <c r="D129" s="10" t="e">
        <f t="shared" si="44"/>
        <v>#DIV/0!</v>
      </c>
      <c r="E129" s="10" t="e">
        <f t="shared" si="44"/>
        <v>#DIV/0!</v>
      </c>
      <c r="F129" s="10" t="e">
        <f t="shared" si="44"/>
        <v>#DIV/0!</v>
      </c>
      <c r="G129" s="10" t="e">
        <f t="shared" si="44"/>
        <v>#DIV/0!</v>
      </c>
      <c r="H129" s="10" t="e">
        <f t="shared" si="44"/>
        <v>#DIV/0!</v>
      </c>
      <c r="I129" s="10" t="e">
        <f t="shared" si="44"/>
        <v>#DIV/0!</v>
      </c>
      <c r="J129" s="10" t="e">
        <f t="shared" si="44"/>
        <v>#DIV/0!</v>
      </c>
      <c r="K129" s="10" t="e">
        <f t="shared" si="44"/>
        <v>#DIV/0!</v>
      </c>
      <c r="L129" s="10" t="e">
        <f t="shared" si="44"/>
        <v>#DIV/0!</v>
      </c>
      <c r="M129" s="10" t="e">
        <f t="shared" si="44"/>
        <v>#DIV/0!</v>
      </c>
      <c r="N129" s="3" t="s">
        <v>725</v>
      </c>
    </row>
    <row r="130" spans="1:14" x14ac:dyDescent="0.3">
      <c r="A130" s="21" t="s">
        <v>63</v>
      </c>
      <c r="B130" s="10" t="e">
        <f t="shared" ref="B130:M130" si="45">($I$46*B70)/100</f>
        <v>#DIV/0!</v>
      </c>
      <c r="C130" s="10" t="e">
        <f t="shared" si="45"/>
        <v>#DIV/0!</v>
      </c>
      <c r="D130" s="10" t="e">
        <f t="shared" si="45"/>
        <v>#DIV/0!</v>
      </c>
      <c r="E130" s="10" t="e">
        <f t="shared" si="45"/>
        <v>#DIV/0!</v>
      </c>
      <c r="F130" s="10" t="e">
        <f t="shared" si="45"/>
        <v>#DIV/0!</v>
      </c>
      <c r="G130" s="10" t="e">
        <f t="shared" si="45"/>
        <v>#DIV/0!</v>
      </c>
      <c r="H130" s="10" t="e">
        <f t="shared" si="45"/>
        <v>#DIV/0!</v>
      </c>
      <c r="I130" s="10" t="e">
        <f t="shared" si="45"/>
        <v>#DIV/0!</v>
      </c>
      <c r="J130" s="10" t="e">
        <f t="shared" si="45"/>
        <v>#DIV/0!</v>
      </c>
      <c r="K130" s="10" t="e">
        <f t="shared" si="45"/>
        <v>#DIV/0!</v>
      </c>
      <c r="L130" s="10" t="e">
        <f t="shared" si="45"/>
        <v>#DIV/0!</v>
      </c>
      <c r="M130" s="10" t="e">
        <f t="shared" si="45"/>
        <v>#DIV/0!</v>
      </c>
      <c r="N130" s="3" t="s">
        <v>723</v>
      </c>
    </row>
    <row r="131" spans="1:14" x14ac:dyDescent="0.3">
      <c r="A131" s="27" t="s">
        <v>34</v>
      </c>
      <c r="B131" s="127" t="e">
        <f>SUM(B123:B130)</f>
        <v>#DIV/0!</v>
      </c>
      <c r="C131" s="127" t="e">
        <f t="shared" ref="C131:M131" si="46">SUM(C123:C130)</f>
        <v>#DIV/0!</v>
      </c>
      <c r="D131" s="127" t="e">
        <f t="shared" si="46"/>
        <v>#DIV/0!</v>
      </c>
      <c r="E131" s="127" t="e">
        <f t="shared" si="46"/>
        <v>#DIV/0!</v>
      </c>
      <c r="F131" s="127" t="e">
        <f t="shared" si="46"/>
        <v>#DIV/0!</v>
      </c>
      <c r="G131" s="127" t="e">
        <f t="shared" si="46"/>
        <v>#DIV/0!</v>
      </c>
      <c r="H131" s="127" t="e">
        <f t="shared" si="46"/>
        <v>#DIV/0!</v>
      </c>
      <c r="I131" s="127" t="e">
        <f t="shared" si="46"/>
        <v>#DIV/0!</v>
      </c>
      <c r="J131" s="127" t="e">
        <f t="shared" si="46"/>
        <v>#DIV/0!</v>
      </c>
      <c r="K131" s="127" t="e">
        <f t="shared" si="46"/>
        <v>#DIV/0!</v>
      </c>
      <c r="L131" s="127" t="e">
        <f t="shared" si="46"/>
        <v>#DIV/0!</v>
      </c>
      <c r="M131" s="127" t="e">
        <f t="shared" si="46"/>
        <v>#DIV/0!</v>
      </c>
    </row>
    <row r="132" spans="1:14" x14ac:dyDescent="0.3">
      <c r="A132" s="21"/>
      <c r="B132" s="2"/>
      <c r="C132" s="2"/>
      <c r="D132" s="2"/>
      <c r="E132" s="2"/>
      <c r="F132" s="2"/>
      <c r="G132" s="2"/>
      <c r="H132" s="2"/>
      <c r="I132" s="2"/>
      <c r="J132" s="2"/>
      <c r="K132" s="2"/>
      <c r="L132" s="2"/>
      <c r="M132" s="2"/>
    </row>
    <row r="133" spans="1:14" x14ac:dyDescent="0.3">
      <c r="A133" s="8" t="s">
        <v>39</v>
      </c>
      <c r="B133" s="2"/>
      <c r="C133" s="2"/>
      <c r="D133" s="2"/>
      <c r="E133" s="2"/>
      <c r="F133" s="2"/>
      <c r="G133" s="2"/>
      <c r="H133" s="2"/>
      <c r="I133" s="2"/>
      <c r="J133" s="2"/>
      <c r="K133" s="2"/>
      <c r="L133" s="2"/>
      <c r="M133" s="2"/>
    </row>
    <row r="134" spans="1:14" x14ac:dyDescent="0.3">
      <c r="A134" s="21" t="s">
        <v>56</v>
      </c>
      <c r="B134" s="10" t="e">
        <f t="shared" ref="B134:M134" si="47">($B$47*B58)/100</f>
        <v>#DIV/0!</v>
      </c>
      <c r="C134" s="10" t="e">
        <f t="shared" si="47"/>
        <v>#DIV/0!</v>
      </c>
      <c r="D134" s="10" t="e">
        <f t="shared" si="47"/>
        <v>#DIV/0!</v>
      </c>
      <c r="E134" s="10" t="e">
        <f t="shared" si="47"/>
        <v>#DIV/0!</v>
      </c>
      <c r="F134" s="10" t="e">
        <f t="shared" si="47"/>
        <v>#DIV/0!</v>
      </c>
      <c r="G134" s="10" t="e">
        <f t="shared" si="47"/>
        <v>#DIV/0!</v>
      </c>
      <c r="H134" s="10" t="e">
        <f t="shared" si="47"/>
        <v>#DIV/0!</v>
      </c>
      <c r="I134" s="10" t="e">
        <f t="shared" si="47"/>
        <v>#DIV/0!</v>
      </c>
      <c r="J134" s="10" t="e">
        <f t="shared" si="47"/>
        <v>#DIV/0!</v>
      </c>
      <c r="K134" s="10" t="e">
        <f t="shared" si="47"/>
        <v>#DIV/0!</v>
      </c>
      <c r="L134" s="10" t="e">
        <f t="shared" si="47"/>
        <v>#DIV/0!</v>
      </c>
      <c r="M134" s="10" t="e">
        <f t="shared" si="47"/>
        <v>#DIV/0!</v>
      </c>
      <c r="N134" s="3" t="s">
        <v>712</v>
      </c>
    </row>
    <row r="135" spans="1:14" x14ac:dyDescent="0.3">
      <c r="A135" s="21" t="s">
        <v>57</v>
      </c>
      <c r="B135" s="10" t="e">
        <f t="shared" ref="B135:M135" si="48">($C$47*((B59+B60)*0.5))/100</f>
        <v>#DIV/0!</v>
      </c>
      <c r="C135" s="10" t="e">
        <f t="shared" si="48"/>
        <v>#DIV/0!</v>
      </c>
      <c r="D135" s="10" t="e">
        <f t="shared" si="48"/>
        <v>#DIV/0!</v>
      </c>
      <c r="E135" s="10" t="e">
        <f t="shared" si="48"/>
        <v>#DIV/0!</v>
      </c>
      <c r="F135" s="10" t="e">
        <f t="shared" si="48"/>
        <v>#DIV/0!</v>
      </c>
      <c r="G135" s="10" t="e">
        <f t="shared" si="48"/>
        <v>#DIV/0!</v>
      </c>
      <c r="H135" s="10" t="e">
        <f t="shared" si="48"/>
        <v>#DIV/0!</v>
      </c>
      <c r="I135" s="10" t="e">
        <f t="shared" si="48"/>
        <v>#DIV/0!</v>
      </c>
      <c r="J135" s="10" t="e">
        <f t="shared" si="48"/>
        <v>#DIV/0!</v>
      </c>
      <c r="K135" s="10" t="e">
        <f t="shared" si="48"/>
        <v>#DIV/0!</v>
      </c>
      <c r="L135" s="10" t="e">
        <f t="shared" si="48"/>
        <v>#DIV/0!</v>
      </c>
      <c r="M135" s="10" t="e">
        <f t="shared" si="48"/>
        <v>#DIV/0!</v>
      </c>
      <c r="N135" s="3" t="s">
        <v>713</v>
      </c>
    </row>
    <row r="136" spans="1:14" x14ac:dyDescent="0.3">
      <c r="A136" s="21" t="s">
        <v>58</v>
      </c>
      <c r="B136" s="10" t="e">
        <f t="shared" ref="B136:M136" si="49">($D$47*((B61+B62)*0.5))/100</f>
        <v>#DIV/0!</v>
      </c>
      <c r="C136" s="10" t="e">
        <f t="shared" si="49"/>
        <v>#DIV/0!</v>
      </c>
      <c r="D136" s="10" t="e">
        <f t="shared" si="49"/>
        <v>#DIV/0!</v>
      </c>
      <c r="E136" s="10" t="e">
        <f t="shared" si="49"/>
        <v>#DIV/0!</v>
      </c>
      <c r="F136" s="10" t="e">
        <f t="shared" si="49"/>
        <v>#DIV/0!</v>
      </c>
      <c r="G136" s="10" t="e">
        <f t="shared" si="49"/>
        <v>#DIV/0!</v>
      </c>
      <c r="H136" s="10" t="e">
        <f t="shared" si="49"/>
        <v>#DIV/0!</v>
      </c>
      <c r="I136" s="10" t="e">
        <f t="shared" si="49"/>
        <v>#DIV/0!</v>
      </c>
      <c r="J136" s="10" t="e">
        <f t="shared" si="49"/>
        <v>#DIV/0!</v>
      </c>
      <c r="K136" s="10" t="e">
        <f t="shared" si="49"/>
        <v>#DIV/0!</v>
      </c>
      <c r="L136" s="10" t="e">
        <f t="shared" si="49"/>
        <v>#DIV/0!</v>
      </c>
      <c r="M136" s="10" t="e">
        <f t="shared" si="49"/>
        <v>#DIV/0!</v>
      </c>
      <c r="N136" s="3" t="s">
        <v>714</v>
      </c>
    </row>
    <row r="137" spans="1:14" x14ac:dyDescent="0.3">
      <c r="A137" s="21" t="s">
        <v>59</v>
      </c>
      <c r="B137" s="10" t="e">
        <f t="shared" ref="B137:M137" si="50">($E$47*((B63+B64)*0.5))/100</f>
        <v>#DIV/0!</v>
      </c>
      <c r="C137" s="10" t="e">
        <f t="shared" si="50"/>
        <v>#DIV/0!</v>
      </c>
      <c r="D137" s="10" t="e">
        <f t="shared" si="50"/>
        <v>#DIV/0!</v>
      </c>
      <c r="E137" s="10" t="e">
        <f t="shared" si="50"/>
        <v>#DIV/0!</v>
      </c>
      <c r="F137" s="10" t="e">
        <f t="shared" si="50"/>
        <v>#DIV/0!</v>
      </c>
      <c r="G137" s="10" t="e">
        <f t="shared" si="50"/>
        <v>#DIV/0!</v>
      </c>
      <c r="H137" s="10" t="e">
        <f t="shared" si="50"/>
        <v>#DIV/0!</v>
      </c>
      <c r="I137" s="10" t="e">
        <f t="shared" si="50"/>
        <v>#DIV/0!</v>
      </c>
      <c r="J137" s="10" t="e">
        <f t="shared" si="50"/>
        <v>#DIV/0!</v>
      </c>
      <c r="K137" s="10" t="e">
        <f t="shared" si="50"/>
        <v>#DIV/0!</v>
      </c>
      <c r="L137" s="10" t="e">
        <f t="shared" si="50"/>
        <v>#DIV/0!</v>
      </c>
      <c r="M137" s="10" t="e">
        <f t="shared" si="50"/>
        <v>#DIV/0!</v>
      </c>
      <c r="N137" s="3" t="s">
        <v>715</v>
      </c>
    </row>
    <row r="138" spans="1:14" x14ac:dyDescent="0.3">
      <c r="A138" s="21" t="s">
        <v>60</v>
      </c>
      <c r="B138" s="10" t="e">
        <f>($G$47*B71)/100</f>
        <v>#DIV/0!</v>
      </c>
      <c r="C138" s="10" t="e">
        <f t="shared" ref="C138:M138" si="51">($G$47*C71)/100</f>
        <v>#DIV/0!</v>
      </c>
      <c r="D138" s="10" t="e">
        <f t="shared" si="51"/>
        <v>#DIV/0!</v>
      </c>
      <c r="E138" s="10" t="e">
        <f t="shared" si="51"/>
        <v>#DIV/0!</v>
      </c>
      <c r="F138" s="10" t="e">
        <f t="shared" si="51"/>
        <v>#DIV/0!</v>
      </c>
      <c r="G138" s="10" t="e">
        <f t="shared" si="51"/>
        <v>#DIV/0!</v>
      </c>
      <c r="H138" s="10" t="e">
        <f t="shared" si="51"/>
        <v>#DIV/0!</v>
      </c>
      <c r="I138" s="10" t="e">
        <f t="shared" si="51"/>
        <v>#DIV/0!</v>
      </c>
      <c r="J138" s="10" t="e">
        <f t="shared" si="51"/>
        <v>#DIV/0!</v>
      </c>
      <c r="K138" s="10" t="e">
        <f t="shared" si="51"/>
        <v>#DIV/0!</v>
      </c>
      <c r="L138" s="10" t="e">
        <f t="shared" si="51"/>
        <v>#DIV/0!</v>
      </c>
      <c r="M138" s="10" t="e">
        <f t="shared" si="51"/>
        <v>#DIV/0!</v>
      </c>
      <c r="N138" s="3" t="s">
        <v>835</v>
      </c>
    </row>
    <row r="139" spans="1:14" x14ac:dyDescent="0.3">
      <c r="A139" s="21" t="s">
        <v>61</v>
      </c>
      <c r="B139" s="10" t="e">
        <f>($G$47*B72)/100</f>
        <v>#DIV/0!</v>
      </c>
      <c r="C139" s="10" t="e">
        <f t="shared" ref="C139:M139" si="52">($G$47*C72)/100</f>
        <v>#DIV/0!</v>
      </c>
      <c r="D139" s="10" t="e">
        <f t="shared" si="52"/>
        <v>#DIV/0!</v>
      </c>
      <c r="E139" s="10" t="e">
        <f t="shared" si="52"/>
        <v>#DIV/0!</v>
      </c>
      <c r="F139" s="10" t="e">
        <f t="shared" si="52"/>
        <v>#DIV/0!</v>
      </c>
      <c r="G139" s="10" t="e">
        <f t="shared" si="52"/>
        <v>#DIV/0!</v>
      </c>
      <c r="H139" s="10" t="e">
        <f t="shared" si="52"/>
        <v>#DIV/0!</v>
      </c>
      <c r="I139" s="10" t="e">
        <f t="shared" si="52"/>
        <v>#DIV/0!</v>
      </c>
      <c r="J139" s="10" t="e">
        <f t="shared" si="52"/>
        <v>#DIV/0!</v>
      </c>
      <c r="K139" s="10" t="e">
        <f t="shared" si="52"/>
        <v>#DIV/0!</v>
      </c>
      <c r="L139" s="10" t="e">
        <f t="shared" si="52"/>
        <v>#DIV/0!</v>
      </c>
      <c r="M139" s="10" t="e">
        <f t="shared" si="52"/>
        <v>#DIV/0!</v>
      </c>
      <c r="N139" s="3" t="s">
        <v>836</v>
      </c>
    </row>
    <row r="140" spans="1:14" x14ac:dyDescent="0.3">
      <c r="A140" s="21" t="s">
        <v>62</v>
      </c>
      <c r="B140" s="10" t="e">
        <f>($G$47*B72)/100</f>
        <v>#DIV/0!</v>
      </c>
      <c r="C140" s="10" t="e">
        <f t="shared" ref="C140:M140" si="53">($G$47*C72)/100</f>
        <v>#DIV/0!</v>
      </c>
      <c r="D140" s="10" t="e">
        <f t="shared" si="53"/>
        <v>#DIV/0!</v>
      </c>
      <c r="E140" s="10" t="e">
        <f t="shared" si="53"/>
        <v>#DIV/0!</v>
      </c>
      <c r="F140" s="10" t="e">
        <f t="shared" si="53"/>
        <v>#DIV/0!</v>
      </c>
      <c r="G140" s="10" t="e">
        <f t="shared" si="53"/>
        <v>#DIV/0!</v>
      </c>
      <c r="H140" s="10" t="e">
        <f t="shared" si="53"/>
        <v>#DIV/0!</v>
      </c>
      <c r="I140" s="10" t="e">
        <f t="shared" si="53"/>
        <v>#DIV/0!</v>
      </c>
      <c r="J140" s="10" t="e">
        <f t="shared" si="53"/>
        <v>#DIV/0!</v>
      </c>
      <c r="K140" s="10" t="e">
        <f t="shared" si="53"/>
        <v>#DIV/0!</v>
      </c>
      <c r="L140" s="10" t="e">
        <f t="shared" si="53"/>
        <v>#DIV/0!</v>
      </c>
      <c r="M140" s="10" t="e">
        <f t="shared" si="53"/>
        <v>#DIV/0!</v>
      </c>
      <c r="N140" s="3" t="s">
        <v>836</v>
      </c>
    </row>
    <row r="141" spans="1:14" x14ac:dyDescent="0.3">
      <c r="A141" s="21" t="s">
        <v>63</v>
      </c>
      <c r="B141" s="10" t="e">
        <f>($G$47*B72)/100</f>
        <v>#DIV/0!</v>
      </c>
      <c r="C141" s="10" t="e">
        <f t="shared" ref="C141:M141" si="54">($G$47*C72)/100</f>
        <v>#DIV/0!</v>
      </c>
      <c r="D141" s="10" t="e">
        <f t="shared" si="54"/>
        <v>#DIV/0!</v>
      </c>
      <c r="E141" s="10" t="e">
        <f t="shared" si="54"/>
        <v>#DIV/0!</v>
      </c>
      <c r="F141" s="10" t="e">
        <f t="shared" si="54"/>
        <v>#DIV/0!</v>
      </c>
      <c r="G141" s="10" t="e">
        <f t="shared" si="54"/>
        <v>#DIV/0!</v>
      </c>
      <c r="H141" s="10" t="e">
        <f t="shared" si="54"/>
        <v>#DIV/0!</v>
      </c>
      <c r="I141" s="10" t="e">
        <f t="shared" si="54"/>
        <v>#DIV/0!</v>
      </c>
      <c r="J141" s="10" t="e">
        <f t="shared" si="54"/>
        <v>#DIV/0!</v>
      </c>
      <c r="K141" s="10" t="e">
        <f t="shared" si="54"/>
        <v>#DIV/0!</v>
      </c>
      <c r="L141" s="10" t="e">
        <f t="shared" si="54"/>
        <v>#DIV/0!</v>
      </c>
      <c r="M141" s="10" t="e">
        <f t="shared" si="54"/>
        <v>#DIV/0!</v>
      </c>
      <c r="N141" s="3" t="s">
        <v>836</v>
      </c>
    </row>
    <row r="142" spans="1:14" x14ac:dyDescent="0.3">
      <c r="A142" s="27" t="s">
        <v>34</v>
      </c>
      <c r="B142" s="127" t="e">
        <f>SUM(B134:B141)</f>
        <v>#DIV/0!</v>
      </c>
      <c r="C142" s="127" t="e">
        <f t="shared" ref="C142:M142" si="55">SUM(C134:C141)</f>
        <v>#DIV/0!</v>
      </c>
      <c r="D142" s="127" t="e">
        <f t="shared" si="55"/>
        <v>#DIV/0!</v>
      </c>
      <c r="E142" s="127" t="e">
        <f t="shared" si="55"/>
        <v>#DIV/0!</v>
      </c>
      <c r="F142" s="127" t="e">
        <f t="shared" si="55"/>
        <v>#DIV/0!</v>
      </c>
      <c r="G142" s="127" t="e">
        <f t="shared" si="55"/>
        <v>#DIV/0!</v>
      </c>
      <c r="H142" s="127" t="e">
        <f t="shared" si="55"/>
        <v>#DIV/0!</v>
      </c>
      <c r="I142" s="127" t="e">
        <f t="shared" si="55"/>
        <v>#DIV/0!</v>
      </c>
      <c r="J142" s="127" t="e">
        <f t="shared" si="55"/>
        <v>#DIV/0!</v>
      </c>
      <c r="K142" s="127" t="e">
        <f t="shared" si="55"/>
        <v>#DIV/0!</v>
      </c>
      <c r="L142" s="127" t="e">
        <f t="shared" si="55"/>
        <v>#DIV/0!</v>
      </c>
      <c r="M142" s="127" t="e">
        <f t="shared" si="55"/>
        <v>#DIV/0!</v>
      </c>
    </row>
    <row r="143" spans="1:14" x14ac:dyDescent="0.3">
      <c r="A143" s="27"/>
      <c r="B143" s="103"/>
      <c r="C143" s="103"/>
      <c r="D143" s="103"/>
      <c r="E143" s="103"/>
      <c r="F143" s="103"/>
      <c r="G143" s="103"/>
      <c r="H143" s="103"/>
      <c r="I143" s="103"/>
      <c r="J143" s="103"/>
      <c r="K143" s="103"/>
      <c r="L143" s="103"/>
      <c r="M143" s="103"/>
    </row>
    <row r="144" spans="1:14" x14ac:dyDescent="0.3">
      <c r="A144" s="8" t="s">
        <v>40</v>
      </c>
      <c r="B144" s="2"/>
      <c r="C144" s="2"/>
      <c r="D144" s="2"/>
      <c r="E144" s="2"/>
      <c r="F144" s="2"/>
      <c r="G144" s="2"/>
      <c r="H144" s="2"/>
      <c r="I144" s="2"/>
      <c r="J144" s="2"/>
      <c r="K144" s="2"/>
      <c r="L144" s="2"/>
      <c r="M144" s="2"/>
    </row>
    <row r="145" spans="1:14" x14ac:dyDescent="0.3">
      <c r="A145" s="21" t="s">
        <v>56</v>
      </c>
      <c r="B145" s="10" t="e">
        <f t="shared" ref="B145:M145" si="56">($B$48*B58)/100</f>
        <v>#DIV/0!</v>
      </c>
      <c r="C145" s="10" t="e">
        <f t="shared" si="56"/>
        <v>#DIV/0!</v>
      </c>
      <c r="D145" s="10" t="e">
        <f t="shared" si="56"/>
        <v>#DIV/0!</v>
      </c>
      <c r="E145" s="10" t="e">
        <f t="shared" si="56"/>
        <v>#DIV/0!</v>
      </c>
      <c r="F145" s="10" t="e">
        <f t="shared" si="56"/>
        <v>#DIV/0!</v>
      </c>
      <c r="G145" s="10" t="e">
        <f t="shared" si="56"/>
        <v>#DIV/0!</v>
      </c>
      <c r="H145" s="10" t="e">
        <f t="shared" si="56"/>
        <v>#DIV/0!</v>
      </c>
      <c r="I145" s="10" t="e">
        <f t="shared" si="56"/>
        <v>#DIV/0!</v>
      </c>
      <c r="J145" s="10" t="e">
        <f t="shared" si="56"/>
        <v>#DIV/0!</v>
      </c>
      <c r="K145" s="10" t="e">
        <f t="shared" si="56"/>
        <v>#DIV/0!</v>
      </c>
      <c r="L145" s="10" t="e">
        <f t="shared" si="56"/>
        <v>#DIV/0!</v>
      </c>
      <c r="M145" s="10" t="e">
        <f t="shared" si="56"/>
        <v>#DIV/0!</v>
      </c>
      <c r="N145" s="3" t="s">
        <v>718</v>
      </c>
    </row>
    <row r="146" spans="1:14" x14ac:dyDescent="0.3">
      <c r="A146" s="21" t="s">
        <v>57</v>
      </c>
      <c r="B146" s="10" t="e">
        <f t="shared" ref="B146:M146" si="57">($C$48*((B59+B60)*0.5))/100</f>
        <v>#DIV/0!</v>
      </c>
      <c r="C146" s="10" t="e">
        <f t="shared" si="57"/>
        <v>#DIV/0!</v>
      </c>
      <c r="D146" s="10" t="e">
        <f t="shared" si="57"/>
        <v>#DIV/0!</v>
      </c>
      <c r="E146" s="10" t="e">
        <f t="shared" si="57"/>
        <v>#DIV/0!</v>
      </c>
      <c r="F146" s="10" t="e">
        <f t="shared" si="57"/>
        <v>#DIV/0!</v>
      </c>
      <c r="G146" s="10" t="e">
        <f t="shared" si="57"/>
        <v>#DIV/0!</v>
      </c>
      <c r="H146" s="10" t="e">
        <f t="shared" si="57"/>
        <v>#DIV/0!</v>
      </c>
      <c r="I146" s="10" t="e">
        <f t="shared" si="57"/>
        <v>#DIV/0!</v>
      </c>
      <c r="J146" s="10" t="e">
        <f t="shared" si="57"/>
        <v>#DIV/0!</v>
      </c>
      <c r="K146" s="10" t="e">
        <f t="shared" si="57"/>
        <v>#DIV/0!</v>
      </c>
      <c r="L146" s="10" t="e">
        <f t="shared" si="57"/>
        <v>#DIV/0!</v>
      </c>
      <c r="M146" s="10" t="e">
        <f t="shared" si="57"/>
        <v>#DIV/0!</v>
      </c>
      <c r="N146" s="3" t="s">
        <v>726</v>
      </c>
    </row>
    <row r="147" spans="1:14" x14ac:dyDescent="0.3">
      <c r="A147" s="21" t="s">
        <v>58</v>
      </c>
      <c r="B147" s="10" t="e">
        <f t="shared" ref="B147:M147" si="58">($D$48*((B61+B62)*0.5))/100</f>
        <v>#DIV/0!</v>
      </c>
      <c r="C147" s="10" t="e">
        <f t="shared" si="58"/>
        <v>#DIV/0!</v>
      </c>
      <c r="D147" s="10" t="e">
        <f t="shared" si="58"/>
        <v>#DIV/0!</v>
      </c>
      <c r="E147" s="10" t="e">
        <f t="shared" si="58"/>
        <v>#DIV/0!</v>
      </c>
      <c r="F147" s="10" t="e">
        <f t="shared" si="58"/>
        <v>#DIV/0!</v>
      </c>
      <c r="G147" s="10" t="e">
        <f t="shared" si="58"/>
        <v>#DIV/0!</v>
      </c>
      <c r="H147" s="10" t="e">
        <f t="shared" si="58"/>
        <v>#DIV/0!</v>
      </c>
      <c r="I147" s="10" t="e">
        <f t="shared" si="58"/>
        <v>#DIV/0!</v>
      </c>
      <c r="J147" s="10" t="e">
        <f t="shared" si="58"/>
        <v>#DIV/0!</v>
      </c>
      <c r="K147" s="10" t="e">
        <f t="shared" si="58"/>
        <v>#DIV/0!</v>
      </c>
      <c r="L147" s="10" t="e">
        <f t="shared" si="58"/>
        <v>#DIV/0!</v>
      </c>
      <c r="M147" s="10" t="e">
        <f t="shared" si="58"/>
        <v>#DIV/0!</v>
      </c>
      <c r="N147" s="3" t="s">
        <v>714</v>
      </c>
    </row>
    <row r="148" spans="1:14" x14ac:dyDescent="0.3">
      <c r="A148" s="21" t="s">
        <v>59</v>
      </c>
      <c r="B148" s="10" t="e">
        <f t="shared" ref="B148:M148" si="59">($E$48*((B63+B64)*0.5))/100</f>
        <v>#DIV/0!</v>
      </c>
      <c r="C148" s="10" t="e">
        <f t="shared" si="59"/>
        <v>#DIV/0!</v>
      </c>
      <c r="D148" s="10" t="e">
        <f t="shared" si="59"/>
        <v>#DIV/0!</v>
      </c>
      <c r="E148" s="10" t="e">
        <f t="shared" si="59"/>
        <v>#DIV/0!</v>
      </c>
      <c r="F148" s="10" t="e">
        <f t="shared" si="59"/>
        <v>#DIV/0!</v>
      </c>
      <c r="G148" s="10" t="e">
        <f t="shared" si="59"/>
        <v>#DIV/0!</v>
      </c>
      <c r="H148" s="10" t="e">
        <f t="shared" si="59"/>
        <v>#DIV/0!</v>
      </c>
      <c r="I148" s="10" t="e">
        <f t="shared" si="59"/>
        <v>#DIV/0!</v>
      </c>
      <c r="J148" s="10" t="e">
        <f t="shared" si="59"/>
        <v>#DIV/0!</v>
      </c>
      <c r="K148" s="10" t="e">
        <f t="shared" si="59"/>
        <v>#DIV/0!</v>
      </c>
      <c r="L148" s="10" t="e">
        <f t="shared" si="59"/>
        <v>#DIV/0!</v>
      </c>
      <c r="M148" s="10" t="e">
        <f t="shared" si="59"/>
        <v>#DIV/0!</v>
      </c>
      <c r="N148" s="3" t="s">
        <v>715</v>
      </c>
    </row>
    <row r="149" spans="1:14" x14ac:dyDescent="0.3">
      <c r="A149" s="21" t="s">
        <v>60</v>
      </c>
      <c r="B149" s="10" t="e">
        <f>($G$48*B71)/100</f>
        <v>#DIV/0!</v>
      </c>
      <c r="C149" s="10" t="e">
        <f t="shared" ref="C149:M149" si="60">($G$48*C71)/100</f>
        <v>#DIV/0!</v>
      </c>
      <c r="D149" s="10" t="e">
        <f t="shared" si="60"/>
        <v>#DIV/0!</v>
      </c>
      <c r="E149" s="10" t="e">
        <f t="shared" si="60"/>
        <v>#DIV/0!</v>
      </c>
      <c r="F149" s="10" t="e">
        <f t="shared" si="60"/>
        <v>#DIV/0!</v>
      </c>
      <c r="G149" s="10" t="e">
        <f t="shared" si="60"/>
        <v>#DIV/0!</v>
      </c>
      <c r="H149" s="10" t="e">
        <f t="shared" si="60"/>
        <v>#DIV/0!</v>
      </c>
      <c r="I149" s="10" t="e">
        <f t="shared" si="60"/>
        <v>#DIV/0!</v>
      </c>
      <c r="J149" s="10" t="e">
        <f t="shared" si="60"/>
        <v>#DIV/0!</v>
      </c>
      <c r="K149" s="10" t="e">
        <f t="shared" si="60"/>
        <v>#DIV/0!</v>
      </c>
      <c r="L149" s="10" t="e">
        <f t="shared" si="60"/>
        <v>#DIV/0!</v>
      </c>
      <c r="M149" s="10" t="e">
        <f t="shared" si="60"/>
        <v>#DIV/0!</v>
      </c>
      <c r="N149" s="3" t="s">
        <v>835</v>
      </c>
    </row>
    <row r="150" spans="1:14" x14ac:dyDescent="0.3">
      <c r="A150" s="21" t="s">
        <v>61</v>
      </c>
      <c r="B150" s="10" t="e">
        <f>($G$48*B72)/100</f>
        <v>#DIV/0!</v>
      </c>
      <c r="C150" s="10" t="e">
        <f t="shared" ref="C150:M150" si="61">($G$48*C72)/100</f>
        <v>#DIV/0!</v>
      </c>
      <c r="D150" s="10" t="e">
        <f t="shared" si="61"/>
        <v>#DIV/0!</v>
      </c>
      <c r="E150" s="10" t="e">
        <f t="shared" si="61"/>
        <v>#DIV/0!</v>
      </c>
      <c r="F150" s="10" t="e">
        <f t="shared" si="61"/>
        <v>#DIV/0!</v>
      </c>
      <c r="G150" s="10" t="e">
        <f t="shared" si="61"/>
        <v>#DIV/0!</v>
      </c>
      <c r="H150" s="10" t="e">
        <f t="shared" si="61"/>
        <v>#DIV/0!</v>
      </c>
      <c r="I150" s="10" t="e">
        <f t="shared" si="61"/>
        <v>#DIV/0!</v>
      </c>
      <c r="J150" s="10" t="e">
        <f t="shared" si="61"/>
        <v>#DIV/0!</v>
      </c>
      <c r="K150" s="10" t="e">
        <f t="shared" si="61"/>
        <v>#DIV/0!</v>
      </c>
      <c r="L150" s="10" t="e">
        <f t="shared" si="61"/>
        <v>#DIV/0!</v>
      </c>
      <c r="M150" s="10" t="e">
        <f t="shared" si="61"/>
        <v>#DIV/0!</v>
      </c>
      <c r="N150" s="3" t="s">
        <v>836</v>
      </c>
    </row>
    <row r="151" spans="1:14" x14ac:dyDescent="0.3">
      <c r="A151" s="21" t="s">
        <v>62</v>
      </c>
      <c r="B151" s="10" t="e">
        <f>($G$48*B72)/100</f>
        <v>#DIV/0!</v>
      </c>
      <c r="C151" s="10" t="e">
        <f t="shared" ref="C151:M151" si="62">($G$48*C72)/100</f>
        <v>#DIV/0!</v>
      </c>
      <c r="D151" s="10" t="e">
        <f t="shared" si="62"/>
        <v>#DIV/0!</v>
      </c>
      <c r="E151" s="10" t="e">
        <f t="shared" si="62"/>
        <v>#DIV/0!</v>
      </c>
      <c r="F151" s="10" t="e">
        <f t="shared" si="62"/>
        <v>#DIV/0!</v>
      </c>
      <c r="G151" s="10" t="e">
        <f t="shared" si="62"/>
        <v>#DIV/0!</v>
      </c>
      <c r="H151" s="10" t="e">
        <f t="shared" si="62"/>
        <v>#DIV/0!</v>
      </c>
      <c r="I151" s="10" t="e">
        <f t="shared" si="62"/>
        <v>#DIV/0!</v>
      </c>
      <c r="J151" s="10" t="e">
        <f t="shared" si="62"/>
        <v>#DIV/0!</v>
      </c>
      <c r="K151" s="10" t="e">
        <f t="shared" si="62"/>
        <v>#DIV/0!</v>
      </c>
      <c r="L151" s="10" t="e">
        <f t="shared" si="62"/>
        <v>#DIV/0!</v>
      </c>
      <c r="M151" s="10" t="e">
        <f t="shared" si="62"/>
        <v>#DIV/0!</v>
      </c>
      <c r="N151" s="3" t="s">
        <v>836</v>
      </c>
    </row>
    <row r="152" spans="1:14" x14ac:dyDescent="0.3">
      <c r="A152" s="21" t="s">
        <v>63</v>
      </c>
      <c r="B152" s="10" t="e">
        <f>($G$48*B72)/100</f>
        <v>#DIV/0!</v>
      </c>
      <c r="C152" s="10" t="e">
        <f t="shared" ref="C152:M152" si="63">($G$48*C72)/100</f>
        <v>#DIV/0!</v>
      </c>
      <c r="D152" s="10" t="e">
        <f t="shared" si="63"/>
        <v>#DIV/0!</v>
      </c>
      <c r="E152" s="10" t="e">
        <f t="shared" si="63"/>
        <v>#DIV/0!</v>
      </c>
      <c r="F152" s="10" t="e">
        <f t="shared" si="63"/>
        <v>#DIV/0!</v>
      </c>
      <c r="G152" s="10" t="e">
        <f t="shared" si="63"/>
        <v>#DIV/0!</v>
      </c>
      <c r="H152" s="10" t="e">
        <f t="shared" si="63"/>
        <v>#DIV/0!</v>
      </c>
      <c r="I152" s="10" t="e">
        <f t="shared" si="63"/>
        <v>#DIV/0!</v>
      </c>
      <c r="J152" s="10" t="e">
        <f t="shared" si="63"/>
        <v>#DIV/0!</v>
      </c>
      <c r="K152" s="10" t="e">
        <f t="shared" si="63"/>
        <v>#DIV/0!</v>
      </c>
      <c r="L152" s="10" t="e">
        <f t="shared" si="63"/>
        <v>#DIV/0!</v>
      </c>
      <c r="M152" s="10" t="e">
        <f t="shared" si="63"/>
        <v>#DIV/0!</v>
      </c>
      <c r="N152" s="3" t="s">
        <v>836</v>
      </c>
    </row>
    <row r="153" spans="1:14" x14ac:dyDescent="0.3">
      <c r="A153" s="27" t="s">
        <v>34</v>
      </c>
      <c r="B153" s="127" t="e">
        <f>SUM(B145:B152)</f>
        <v>#DIV/0!</v>
      </c>
      <c r="C153" s="127" t="e">
        <f t="shared" ref="C153:M153" si="64">SUM(C145:C152)</f>
        <v>#DIV/0!</v>
      </c>
      <c r="D153" s="127" t="e">
        <f t="shared" si="64"/>
        <v>#DIV/0!</v>
      </c>
      <c r="E153" s="127" t="e">
        <f t="shared" si="64"/>
        <v>#DIV/0!</v>
      </c>
      <c r="F153" s="127" t="e">
        <f t="shared" si="64"/>
        <v>#DIV/0!</v>
      </c>
      <c r="G153" s="127" t="e">
        <f t="shared" si="64"/>
        <v>#DIV/0!</v>
      </c>
      <c r="H153" s="127" t="e">
        <f t="shared" si="64"/>
        <v>#DIV/0!</v>
      </c>
      <c r="I153" s="127" t="e">
        <f t="shared" si="64"/>
        <v>#DIV/0!</v>
      </c>
      <c r="J153" s="127" t="e">
        <f t="shared" si="64"/>
        <v>#DIV/0!</v>
      </c>
      <c r="K153" s="127" t="e">
        <f t="shared" si="64"/>
        <v>#DIV/0!</v>
      </c>
      <c r="L153" s="127" t="e">
        <f t="shared" si="64"/>
        <v>#DIV/0!</v>
      </c>
      <c r="M153" s="127" t="e">
        <f t="shared" si="64"/>
        <v>#DIV/0!</v>
      </c>
    </row>
    <row r="154" spans="1:14" x14ac:dyDescent="0.3">
      <c r="A154" s="27"/>
      <c r="B154" s="103"/>
      <c r="C154" s="103"/>
      <c r="D154" s="103"/>
      <c r="E154" s="103"/>
      <c r="F154" s="103"/>
      <c r="G154" s="103"/>
      <c r="H154" s="103"/>
      <c r="I154" s="103"/>
      <c r="J154" s="103"/>
      <c r="K154" s="103"/>
      <c r="L154" s="103"/>
      <c r="M154" s="103"/>
    </row>
    <row r="155" spans="1:14" x14ac:dyDescent="0.3">
      <c r="A155" s="8" t="s">
        <v>44</v>
      </c>
      <c r="B155" s="2"/>
      <c r="C155" s="2"/>
      <c r="D155" s="2"/>
      <c r="E155" s="2"/>
      <c r="F155" s="2"/>
      <c r="G155" s="2"/>
      <c r="H155" s="2"/>
      <c r="I155" s="2"/>
      <c r="J155" s="2"/>
      <c r="K155" s="2"/>
      <c r="L155" s="2"/>
      <c r="M155" s="2"/>
    </row>
    <row r="156" spans="1:14" x14ac:dyDescent="0.3">
      <c r="A156" s="21" t="s">
        <v>56</v>
      </c>
      <c r="B156" s="10" t="e">
        <f t="shared" ref="B156:M156" si="65">($B$49*B73)/100</f>
        <v>#DIV/0!</v>
      </c>
      <c r="C156" s="10" t="e">
        <f t="shared" si="65"/>
        <v>#DIV/0!</v>
      </c>
      <c r="D156" s="10" t="e">
        <f t="shared" si="65"/>
        <v>#DIV/0!</v>
      </c>
      <c r="E156" s="10" t="e">
        <f t="shared" si="65"/>
        <v>#DIV/0!</v>
      </c>
      <c r="F156" s="10" t="e">
        <f t="shared" si="65"/>
        <v>#DIV/0!</v>
      </c>
      <c r="G156" s="10" t="e">
        <f t="shared" si="65"/>
        <v>#DIV/0!</v>
      </c>
      <c r="H156" s="10" t="e">
        <f t="shared" si="65"/>
        <v>#DIV/0!</v>
      </c>
      <c r="I156" s="10" t="e">
        <f t="shared" si="65"/>
        <v>#DIV/0!</v>
      </c>
      <c r="J156" s="10" t="e">
        <f t="shared" si="65"/>
        <v>#DIV/0!</v>
      </c>
      <c r="K156" s="10" t="e">
        <f t="shared" si="65"/>
        <v>#DIV/0!</v>
      </c>
      <c r="L156" s="10" t="e">
        <f t="shared" si="65"/>
        <v>#DIV/0!</v>
      </c>
      <c r="M156" s="10" t="e">
        <f t="shared" si="65"/>
        <v>#DIV/0!</v>
      </c>
      <c r="N156" s="3" t="s">
        <v>86</v>
      </c>
    </row>
    <row r="157" spans="1:14" x14ac:dyDescent="0.3">
      <c r="A157" s="21" t="s">
        <v>57</v>
      </c>
      <c r="B157" s="10" t="e">
        <f t="shared" ref="B157:M157" si="66">($C$49*B73)/100</f>
        <v>#DIV/0!</v>
      </c>
      <c r="C157" s="10" t="e">
        <f t="shared" si="66"/>
        <v>#DIV/0!</v>
      </c>
      <c r="D157" s="10" t="e">
        <f t="shared" si="66"/>
        <v>#DIV/0!</v>
      </c>
      <c r="E157" s="10" t="e">
        <f t="shared" si="66"/>
        <v>#DIV/0!</v>
      </c>
      <c r="F157" s="10" t="e">
        <f t="shared" si="66"/>
        <v>#DIV/0!</v>
      </c>
      <c r="G157" s="10" t="e">
        <f t="shared" si="66"/>
        <v>#DIV/0!</v>
      </c>
      <c r="H157" s="10" t="e">
        <f t="shared" si="66"/>
        <v>#DIV/0!</v>
      </c>
      <c r="I157" s="10" t="e">
        <f t="shared" si="66"/>
        <v>#DIV/0!</v>
      </c>
      <c r="J157" s="10" t="e">
        <f t="shared" si="66"/>
        <v>#DIV/0!</v>
      </c>
      <c r="K157" s="10" t="e">
        <f t="shared" si="66"/>
        <v>#DIV/0!</v>
      </c>
      <c r="L157" s="10" t="e">
        <f t="shared" si="66"/>
        <v>#DIV/0!</v>
      </c>
      <c r="M157" s="10" t="e">
        <f t="shared" si="66"/>
        <v>#DIV/0!</v>
      </c>
      <c r="N157" s="3" t="s">
        <v>86</v>
      </c>
    </row>
    <row r="158" spans="1:14" x14ac:dyDescent="0.3">
      <c r="A158" s="21" t="s">
        <v>58</v>
      </c>
      <c r="B158" s="10" t="e">
        <f t="shared" ref="B158:M158" si="67">($D$49*B73)/100</f>
        <v>#DIV/0!</v>
      </c>
      <c r="C158" s="10" t="e">
        <f t="shared" si="67"/>
        <v>#DIV/0!</v>
      </c>
      <c r="D158" s="10" t="e">
        <f t="shared" si="67"/>
        <v>#DIV/0!</v>
      </c>
      <c r="E158" s="10" t="e">
        <f t="shared" si="67"/>
        <v>#DIV/0!</v>
      </c>
      <c r="F158" s="10" t="e">
        <f t="shared" si="67"/>
        <v>#DIV/0!</v>
      </c>
      <c r="G158" s="10" t="e">
        <f t="shared" si="67"/>
        <v>#DIV/0!</v>
      </c>
      <c r="H158" s="10" t="e">
        <f t="shared" si="67"/>
        <v>#DIV/0!</v>
      </c>
      <c r="I158" s="10" t="e">
        <f t="shared" si="67"/>
        <v>#DIV/0!</v>
      </c>
      <c r="J158" s="10" t="e">
        <f t="shared" si="67"/>
        <v>#DIV/0!</v>
      </c>
      <c r="K158" s="10" t="e">
        <f t="shared" si="67"/>
        <v>#DIV/0!</v>
      </c>
      <c r="L158" s="10" t="e">
        <f t="shared" si="67"/>
        <v>#DIV/0!</v>
      </c>
      <c r="M158" s="10" t="e">
        <f t="shared" si="67"/>
        <v>#DIV/0!</v>
      </c>
      <c r="N158" s="3" t="s">
        <v>86</v>
      </c>
    </row>
    <row r="159" spans="1:14" x14ac:dyDescent="0.3">
      <c r="A159" s="21" t="s">
        <v>59</v>
      </c>
      <c r="B159" s="10" t="e">
        <f t="shared" ref="B159:M159" si="68">($E$49*B73)/100</f>
        <v>#DIV/0!</v>
      </c>
      <c r="C159" s="10" t="e">
        <f t="shared" si="68"/>
        <v>#DIV/0!</v>
      </c>
      <c r="D159" s="10" t="e">
        <f t="shared" si="68"/>
        <v>#DIV/0!</v>
      </c>
      <c r="E159" s="10" t="e">
        <f t="shared" si="68"/>
        <v>#DIV/0!</v>
      </c>
      <c r="F159" s="10" t="e">
        <f t="shared" si="68"/>
        <v>#DIV/0!</v>
      </c>
      <c r="G159" s="10" t="e">
        <f t="shared" si="68"/>
        <v>#DIV/0!</v>
      </c>
      <c r="H159" s="10" t="e">
        <f t="shared" si="68"/>
        <v>#DIV/0!</v>
      </c>
      <c r="I159" s="10" t="e">
        <f t="shared" si="68"/>
        <v>#DIV/0!</v>
      </c>
      <c r="J159" s="10" t="e">
        <f t="shared" si="68"/>
        <v>#DIV/0!</v>
      </c>
      <c r="K159" s="10" t="e">
        <f t="shared" si="68"/>
        <v>#DIV/0!</v>
      </c>
      <c r="L159" s="10" t="e">
        <f t="shared" si="68"/>
        <v>#DIV/0!</v>
      </c>
      <c r="M159" s="10" t="e">
        <f t="shared" si="68"/>
        <v>#DIV/0!</v>
      </c>
      <c r="N159" s="3" t="s">
        <v>86</v>
      </c>
    </row>
    <row r="160" spans="1:14" x14ac:dyDescent="0.3">
      <c r="A160" s="21" t="s">
        <v>60</v>
      </c>
      <c r="B160" s="10" t="e">
        <f t="shared" ref="B160:M160" si="69">($F$49*B73)/100</f>
        <v>#DIV/0!</v>
      </c>
      <c r="C160" s="10" t="e">
        <f t="shared" si="69"/>
        <v>#DIV/0!</v>
      </c>
      <c r="D160" s="10" t="e">
        <f t="shared" si="69"/>
        <v>#DIV/0!</v>
      </c>
      <c r="E160" s="10" t="e">
        <f t="shared" si="69"/>
        <v>#DIV/0!</v>
      </c>
      <c r="F160" s="10" t="e">
        <f t="shared" si="69"/>
        <v>#DIV/0!</v>
      </c>
      <c r="G160" s="10" t="e">
        <f t="shared" si="69"/>
        <v>#DIV/0!</v>
      </c>
      <c r="H160" s="10" t="e">
        <f t="shared" si="69"/>
        <v>#DIV/0!</v>
      </c>
      <c r="I160" s="10" t="e">
        <f t="shared" si="69"/>
        <v>#DIV/0!</v>
      </c>
      <c r="J160" s="10" t="e">
        <f t="shared" si="69"/>
        <v>#DIV/0!</v>
      </c>
      <c r="K160" s="10" t="e">
        <f t="shared" si="69"/>
        <v>#DIV/0!</v>
      </c>
      <c r="L160" s="10" t="e">
        <f t="shared" si="69"/>
        <v>#DIV/0!</v>
      </c>
      <c r="M160" s="10" t="e">
        <f t="shared" si="69"/>
        <v>#DIV/0!</v>
      </c>
      <c r="N160" s="3" t="s">
        <v>86</v>
      </c>
    </row>
    <row r="161" spans="1:14" x14ac:dyDescent="0.3">
      <c r="A161" s="21" t="s">
        <v>61</v>
      </c>
      <c r="B161" s="10" t="e">
        <f t="shared" ref="B161:M161" si="70">($G$49*B73)/100</f>
        <v>#DIV/0!</v>
      </c>
      <c r="C161" s="10" t="e">
        <f t="shared" si="70"/>
        <v>#DIV/0!</v>
      </c>
      <c r="D161" s="10" t="e">
        <f t="shared" si="70"/>
        <v>#DIV/0!</v>
      </c>
      <c r="E161" s="10" t="e">
        <f t="shared" si="70"/>
        <v>#DIV/0!</v>
      </c>
      <c r="F161" s="10" t="e">
        <f t="shared" si="70"/>
        <v>#DIV/0!</v>
      </c>
      <c r="G161" s="10" t="e">
        <f t="shared" si="70"/>
        <v>#DIV/0!</v>
      </c>
      <c r="H161" s="10" t="e">
        <f t="shared" si="70"/>
        <v>#DIV/0!</v>
      </c>
      <c r="I161" s="10" t="e">
        <f t="shared" si="70"/>
        <v>#DIV/0!</v>
      </c>
      <c r="J161" s="10" t="e">
        <f t="shared" si="70"/>
        <v>#DIV/0!</v>
      </c>
      <c r="K161" s="10" t="e">
        <f t="shared" si="70"/>
        <v>#DIV/0!</v>
      </c>
      <c r="L161" s="10" t="e">
        <f t="shared" si="70"/>
        <v>#DIV/0!</v>
      </c>
      <c r="M161" s="10" t="e">
        <f t="shared" si="70"/>
        <v>#DIV/0!</v>
      </c>
      <c r="N161" s="3" t="s">
        <v>86</v>
      </c>
    </row>
    <row r="162" spans="1:14" x14ac:dyDescent="0.3">
      <c r="A162" s="21" t="s">
        <v>62</v>
      </c>
      <c r="B162" s="10" t="e">
        <f t="shared" ref="B162:M162" si="71">($H$49*B73)/100</f>
        <v>#DIV/0!</v>
      </c>
      <c r="C162" s="10" t="e">
        <f t="shared" si="71"/>
        <v>#DIV/0!</v>
      </c>
      <c r="D162" s="10" t="e">
        <f t="shared" si="71"/>
        <v>#DIV/0!</v>
      </c>
      <c r="E162" s="10" t="e">
        <f t="shared" si="71"/>
        <v>#DIV/0!</v>
      </c>
      <c r="F162" s="10" t="e">
        <f t="shared" si="71"/>
        <v>#DIV/0!</v>
      </c>
      <c r="G162" s="10" t="e">
        <f t="shared" si="71"/>
        <v>#DIV/0!</v>
      </c>
      <c r="H162" s="10" t="e">
        <f t="shared" si="71"/>
        <v>#DIV/0!</v>
      </c>
      <c r="I162" s="10" t="e">
        <f t="shared" si="71"/>
        <v>#DIV/0!</v>
      </c>
      <c r="J162" s="10" t="e">
        <f t="shared" si="71"/>
        <v>#DIV/0!</v>
      </c>
      <c r="K162" s="10" t="e">
        <f t="shared" si="71"/>
        <v>#DIV/0!</v>
      </c>
      <c r="L162" s="10" t="e">
        <f t="shared" si="71"/>
        <v>#DIV/0!</v>
      </c>
      <c r="M162" s="10" t="e">
        <f t="shared" si="71"/>
        <v>#DIV/0!</v>
      </c>
      <c r="N162" s="3" t="s">
        <v>86</v>
      </c>
    </row>
    <row r="163" spans="1:14" x14ac:dyDescent="0.3">
      <c r="A163" s="21" t="s">
        <v>63</v>
      </c>
      <c r="B163" s="10" t="e">
        <f t="shared" ref="B163:M163" si="72">($I$49*B73)/100</f>
        <v>#DIV/0!</v>
      </c>
      <c r="C163" s="10" t="e">
        <f t="shared" si="72"/>
        <v>#DIV/0!</v>
      </c>
      <c r="D163" s="10" t="e">
        <f t="shared" si="72"/>
        <v>#DIV/0!</v>
      </c>
      <c r="E163" s="10" t="e">
        <f t="shared" si="72"/>
        <v>#DIV/0!</v>
      </c>
      <c r="F163" s="10" t="e">
        <f t="shared" si="72"/>
        <v>#DIV/0!</v>
      </c>
      <c r="G163" s="10" t="e">
        <f t="shared" si="72"/>
        <v>#DIV/0!</v>
      </c>
      <c r="H163" s="10" t="e">
        <f t="shared" si="72"/>
        <v>#DIV/0!</v>
      </c>
      <c r="I163" s="10" t="e">
        <f t="shared" si="72"/>
        <v>#DIV/0!</v>
      </c>
      <c r="J163" s="10" t="e">
        <f t="shared" si="72"/>
        <v>#DIV/0!</v>
      </c>
      <c r="K163" s="10" t="e">
        <f t="shared" si="72"/>
        <v>#DIV/0!</v>
      </c>
      <c r="L163" s="10" t="e">
        <f t="shared" si="72"/>
        <v>#DIV/0!</v>
      </c>
      <c r="M163" s="10" t="e">
        <f t="shared" si="72"/>
        <v>#DIV/0!</v>
      </c>
      <c r="N163" s="3" t="s">
        <v>86</v>
      </c>
    </row>
    <row r="164" spans="1:14" x14ac:dyDescent="0.3">
      <c r="A164" s="27" t="s">
        <v>34</v>
      </c>
      <c r="B164" s="127" t="e">
        <f>SUM(B156:B163)</f>
        <v>#DIV/0!</v>
      </c>
      <c r="C164" s="127" t="e">
        <f t="shared" ref="C164:M164" si="73">SUM(C156:C163)</f>
        <v>#DIV/0!</v>
      </c>
      <c r="D164" s="127" t="e">
        <f t="shared" si="73"/>
        <v>#DIV/0!</v>
      </c>
      <c r="E164" s="127" t="e">
        <f t="shared" si="73"/>
        <v>#DIV/0!</v>
      </c>
      <c r="F164" s="127" t="e">
        <f t="shared" si="73"/>
        <v>#DIV/0!</v>
      </c>
      <c r="G164" s="127" t="e">
        <f t="shared" si="73"/>
        <v>#DIV/0!</v>
      </c>
      <c r="H164" s="127" t="e">
        <f t="shared" si="73"/>
        <v>#DIV/0!</v>
      </c>
      <c r="I164" s="127" t="e">
        <f t="shared" si="73"/>
        <v>#DIV/0!</v>
      </c>
      <c r="J164" s="127" t="e">
        <f t="shared" si="73"/>
        <v>#DIV/0!</v>
      </c>
      <c r="K164" s="127" t="e">
        <f t="shared" si="73"/>
        <v>#DIV/0!</v>
      </c>
      <c r="L164" s="127" t="e">
        <f t="shared" si="73"/>
        <v>#DIV/0!</v>
      </c>
      <c r="M164" s="127" t="e">
        <f t="shared" si="73"/>
        <v>#DIV/0!</v>
      </c>
    </row>
    <row r="165" spans="1:14" x14ac:dyDescent="0.3">
      <c r="A165" s="27"/>
      <c r="B165" s="103"/>
      <c r="C165" s="103"/>
      <c r="D165" s="103"/>
      <c r="E165" s="103"/>
      <c r="F165" s="103"/>
      <c r="G165" s="103"/>
      <c r="H165" s="103"/>
      <c r="I165" s="103"/>
      <c r="J165" s="103"/>
      <c r="K165" s="103"/>
      <c r="L165" s="103"/>
      <c r="M165" s="103"/>
    </row>
    <row r="166" spans="1:14" x14ac:dyDescent="0.3">
      <c r="A166" s="28" t="s">
        <v>654</v>
      </c>
      <c r="B166" s="2"/>
      <c r="C166" s="2"/>
      <c r="D166" s="2"/>
      <c r="E166" s="2"/>
      <c r="F166" s="2"/>
      <c r="G166" s="2"/>
      <c r="H166" s="2"/>
      <c r="I166" s="2"/>
      <c r="J166" s="2"/>
      <c r="K166" s="2"/>
      <c r="L166" s="2"/>
      <c r="M166" s="2"/>
    </row>
    <row r="167" spans="1:14" x14ac:dyDescent="0.3">
      <c r="A167" s="21" t="s">
        <v>56</v>
      </c>
      <c r="B167" s="10" t="e">
        <f t="shared" ref="B167:L167" si="74">($B$50*B73)/100</f>
        <v>#DIV/0!</v>
      </c>
      <c r="C167" s="10" t="e">
        <f t="shared" si="74"/>
        <v>#DIV/0!</v>
      </c>
      <c r="D167" s="10" t="e">
        <f t="shared" si="74"/>
        <v>#DIV/0!</v>
      </c>
      <c r="E167" s="10" t="e">
        <f t="shared" si="74"/>
        <v>#DIV/0!</v>
      </c>
      <c r="F167" s="10" t="e">
        <f t="shared" si="74"/>
        <v>#DIV/0!</v>
      </c>
      <c r="G167" s="10" t="e">
        <f t="shared" si="74"/>
        <v>#DIV/0!</v>
      </c>
      <c r="H167" s="10" t="e">
        <f t="shared" si="74"/>
        <v>#DIV/0!</v>
      </c>
      <c r="I167" s="10" t="e">
        <f t="shared" si="74"/>
        <v>#DIV/0!</v>
      </c>
      <c r="J167" s="10" t="e">
        <f t="shared" si="74"/>
        <v>#DIV/0!</v>
      </c>
      <c r="K167" s="10" t="e">
        <f t="shared" si="74"/>
        <v>#DIV/0!</v>
      </c>
      <c r="L167" s="10" t="e">
        <f t="shared" si="74"/>
        <v>#DIV/0!</v>
      </c>
      <c r="M167" s="10" t="e">
        <f>($B$49*M81)/100</f>
        <v>#DIV/0!</v>
      </c>
      <c r="N167" s="3" t="s">
        <v>86</v>
      </c>
    </row>
    <row r="168" spans="1:14" x14ac:dyDescent="0.3">
      <c r="A168" s="21" t="s">
        <v>57</v>
      </c>
      <c r="B168" s="10" t="e">
        <f t="shared" ref="B168:L168" si="75">($C$50*B73)/100</f>
        <v>#DIV/0!</v>
      </c>
      <c r="C168" s="10" t="e">
        <f t="shared" si="75"/>
        <v>#DIV/0!</v>
      </c>
      <c r="D168" s="10" t="e">
        <f t="shared" si="75"/>
        <v>#DIV/0!</v>
      </c>
      <c r="E168" s="10" t="e">
        <f t="shared" si="75"/>
        <v>#DIV/0!</v>
      </c>
      <c r="F168" s="10" t="e">
        <f t="shared" si="75"/>
        <v>#DIV/0!</v>
      </c>
      <c r="G168" s="10" t="e">
        <f t="shared" si="75"/>
        <v>#DIV/0!</v>
      </c>
      <c r="H168" s="10" t="e">
        <f t="shared" si="75"/>
        <v>#DIV/0!</v>
      </c>
      <c r="I168" s="10" t="e">
        <f t="shared" si="75"/>
        <v>#DIV/0!</v>
      </c>
      <c r="J168" s="10" t="e">
        <f t="shared" si="75"/>
        <v>#DIV/0!</v>
      </c>
      <c r="K168" s="10" t="e">
        <f t="shared" si="75"/>
        <v>#DIV/0!</v>
      </c>
      <c r="L168" s="10" t="e">
        <f t="shared" si="75"/>
        <v>#DIV/0!</v>
      </c>
      <c r="M168" s="10" t="e">
        <f>($C$49*M81)/100</f>
        <v>#DIV/0!</v>
      </c>
      <c r="N168" s="3" t="s">
        <v>86</v>
      </c>
    </row>
    <row r="169" spans="1:14" x14ac:dyDescent="0.3">
      <c r="A169" s="21" t="s">
        <v>58</v>
      </c>
      <c r="B169" s="10" t="e">
        <f t="shared" ref="B169:L169" si="76">($D$50*B73)/100</f>
        <v>#DIV/0!</v>
      </c>
      <c r="C169" s="10" t="e">
        <f t="shared" si="76"/>
        <v>#DIV/0!</v>
      </c>
      <c r="D169" s="10" t="e">
        <f t="shared" si="76"/>
        <v>#DIV/0!</v>
      </c>
      <c r="E169" s="10" t="e">
        <f t="shared" si="76"/>
        <v>#DIV/0!</v>
      </c>
      <c r="F169" s="10" t="e">
        <f t="shared" si="76"/>
        <v>#DIV/0!</v>
      </c>
      <c r="G169" s="10" t="e">
        <f t="shared" si="76"/>
        <v>#DIV/0!</v>
      </c>
      <c r="H169" s="10" t="e">
        <f t="shared" si="76"/>
        <v>#DIV/0!</v>
      </c>
      <c r="I169" s="10" t="e">
        <f t="shared" si="76"/>
        <v>#DIV/0!</v>
      </c>
      <c r="J169" s="10" t="e">
        <f t="shared" si="76"/>
        <v>#DIV/0!</v>
      </c>
      <c r="K169" s="10" t="e">
        <f t="shared" si="76"/>
        <v>#DIV/0!</v>
      </c>
      <c r="L169" s="10" t="e">
        <f t="shared" si="76"/>
        <v>#DIV/0!</v>
      </c>
      <c r="M169" s="10" t="e">
        <f>($D$49*M81)/100</f>
        <v>#DIV/0!</v>
      </c>
      <c r="N169" s="3" t="s">
        <v>86</v>
      </c>
    </row>
    <row r="170" spans="1:14" x14ac:dyDescent="0.3">
      <c r="A170" s="21" t="s">
        <v>59</v>
      </c>
      <c r="B170" s="10" t="e">
        <f t="shared" ref="B170:L170" si="77">($E$50*B73)/100</f>
        <v>#DIV/0!</v>
      </c>
      <c r="C170" s="10" t="e">
        <f t="shared" si="77"/>
        <v>#DIV/0!</v>
      </c>
      <c r="D170" s="10" t="e">
        <f t="shared" si="77"/>
        <v>#DIV/0!</v>
      </c>
      <c r="E170" s="10" t="e">
        <f t="shared" si="77"/>
        <v>#DIV/0!</v>
      </c>
      <c r="F170" s="10" t="e">
        <f t="shared" si="77"/>
        <v>#DIV/0!</v>
      </c>
      <c r="G170" s="10" t="e">
        <f t="shared" si="77"/>
        <v>#DIV/0!</v>
      </c>
      <c r="H170" s="10" t="e">
        <f t="shared" si="77"/>
        <v>#DIV/0!</v>
      </c>
      <c r="I170" s="10" t="e">
        <f t="shared" si="77"/>
        <v>#DIV/0!</v>
      </c>
      <c r="J170" s="10" t="e">
        <f t="shared" si="77"/>
        <v>#DIV/0!</v>
      </c>
      <c r="K170" s="10" t="e">
        <f t="shared" si="77"/>
        <v>#DIV/0!</v>
      </c>
      <c r="L170" s="10" t="e">
        <f t="shared" si="77"/>
        <v>#DIV/0!</v>
      </c>
      <c r="M170" s="10" t="e">
        <f>($E$49*M81)/100</f>
        <v>#DIV/0!</v>
      </c>
      <c r="N170" s="3" t="s">
        <v>86</v>
      </c>
    </row>
    <row r="171" spans="1:14" x14ac:dyDescent="0.3">
      <c r="A171" s="21" t="s">
        <v>60</v>
      </c>
      <c r="B171" s="10" t="e">
        <f t="shared" ref="B171:L171" si="78">($F$50*B73)/100</f>
        <v>#DIV/0!</v>
      </c>
      <c r="C171" s="10" t="e">
        <f t="shared" si="78"/>
        <v>#DIV/0!</v>
      </c>
      <c r="D171" s="10" t="e">
        <f t="shared" si="78"/>
        <v>#DIV/0!</v>
      </c>
      <c r="E171" s="10" t="e">
        <f t="shared" si="78"/>
        <v>#DIV/0!</v>
      </c>
      <c r="F171" s="10" t="e">
        <f t="shared" si="78"/>
        <v>#DIV/0!</v>
      </c>
      <c r="G171" s="10" t="e">
        <f t="shared" si="78"/>
        <v>#DIV/0!</v>
      </c>
      <c r="H171" s="10" t="e">
        <f t="shared" si="78"/>
        <v>#DIV/0!</v>
      </c>
      <c r="I171" s="10" t="e">
        <f t="shared" si="78"/>
        <v>#DIV/0!</v>
      </c>
      <c r="J171" s="10" t="e">
        <f t="shared" si="78"/>
        <v>#DIV/0!</v>
      </c>
      <c r="K171" s="10" t="e">
        <f t="shared" si="78"/>
        <v>#DIV/0!</v>
      </c>
      <c r="L171" s="10" t="e">
        <f t="shared" si="78"/>
        <v>#DIV/0!</v>
      </c>
      <c r="M171" s="10" t="e">
        <f>($F$49*M81)/100</f>
        <v>#DIV/0!</v>
      </c>
      <c r="N171" s="3" t="s">
        <v>86</v>
      </c>
    </row>
    <row r="172" spans="1:14" x14ac:dyDescent="0.3">
      <c r="A172" s="21" t="s">
        <v>61</v>
      </c>
      <c r="B172" s="10" t="e">
        <f t="shared" ref="B172:L172" si="79">($G$50*B73)/100</f>
        <v>#DIV/0!</v>
      </c>
      <c r="C172" s="10" t="e">
        <f t="shared" si="79"/>
        <v>#DIV/0!</v>
      </c>
      <c r="D172" s="10" t="e">
        <f t="shared" si="79"/>
        <v>#DIV/0!</v>
      </c>
      <c r="E172" s="10" t="e">
        <f t="shared" si="79"/>
        <v>#DIV/0!</v>
      </c>
      <c r="F172" s="10" t="e">
        <f t="shared" si="79"/>
        <v>#DIV/0!</v>
      </c>
      <c r="G172" s="10" t="e">
        <f t="shared" si="79"/>
        <v>#DIV/0!</v>
      </c>
      <c r="H172" s="10" t="e">
        <f t="shared" si="79"/>
        <v>#DIV/0!</v>
      </c>
      <c r="I172" s="10" t="e">
        <f t="shared" si="79"/>
        <v>#DIV/0!</v>
      </c>
      <c r="J172" s="10" t="e">
        <f t="shared" si="79"/>
        <v>#DIV/0!</v>
      </c>
      <c r="K172" s="10" t="e">
        <f t="shared" si="79"/>
        <v>#DIV/0!</v>
      </c>
      <c r="L172" s="10" t="e">
        <f t="shared" si="79"/>
        <v>#DIV/0!</v>
      </c>
      <c r="M172" s="10" t="e">
        <f>($G$49*M81)/100</f>
        <v>#DIV/0!</v>
      </c>
      <c r="N172" s="3" t="s">
        <v>86</v>
      </c>
    </row>
    <row r="173" spans="1:14" x14ac:dyDescent="0.3">
      <c r="A173" s="21" t="s">
        <v>62</v>
      </c>
      <c r="B173" s="10" t="e">
        <f t="shared" ref="B173:L173" si="80">($H$50*B73)/100</f>
        <v>#DIV/0!</v>
      </c>
      <c r="C173" s="10" t="e">
        <f t="shared" si="80"/>
        <v>#DIV/0!</v>
      </c>
      <c r="D173" s="10" t="e">
        <f t="shared" si="80"/>
        <v>#DIV/0!</v>
      </c>
      <c r="E173" s="10" t="e">
        <f t="shared" si="80"/>
        <v>#DIV/0!</v>
      </c>
      <c r="F173" s="10" t="e">
        <f t="shared" si="80"/>
        <v>#DIV/0!</v>
      </c>
      <c r="G173" s="10" t="e">
        <f t="shared" si="80"/>
        <v>#DIV/0!</v>
      </c>
      <c r="H173" s="10" t="e">
        <f t="shared" si="80"/>
        <v>#DIV/0!</v>
      </c>
      <c r="I173" s="10" t="e">
        <f t="shared" si="80"/>
        <v>#DIV/0!</v>
      </c>
      <c r="J173" s="10" t="e">
        <f t="shared" si="80"/>
        <v>#DIV/0!</v>
      </c>
      <c r="K173" s="10" t="e">
        <f t="shared" si="80"/>
        <v>#DIV/0!</v>
      </c>
      <c r="L173" s="10" t="e">
        <f t="shared" si="80"/>
        <v>#DIV/0!</v>
      </c>
      <c r="M173" s="10" t="e">
        <f>($H$49*M81)/100</f>
        <v>#DIV/0!</v>
      </c>
      <c r="N173" s="3" t="s">
        <v>86</v>
      </c>
    </row>
    <row r="174" spans="1:14" x14ac:dyDescent="0.3">
      <c r="A174" s="21" t="s">
        <v>63</v>
      </c>
      <c r="B174" s="10" t="e">
        <f t="shared" ref="B174:L174" si="81">($I$50*B73)/100</f>
        <v>#DIV/0!</v>
      </c>
      <c r="C174" s="10" t="e">
        <f t="shared" si="81"/>
        <v>#DIV/0!</v>
      </c>
      <c r="D174" s="10" t="e">
        <f t="shared" si="81"/>
        <v>#DIV/0!</v>
      </c>
      <c r="E174" s="10" t="e">
        <f t="shared" si="81"/>
        <v>#DIV/0!</v>
      </c>
      <c r="F174" s="10" t="e">
        <f t="shared" si="81"/>
        <v>#DIV/0!</v>
      </c>
      <c r="G174" s="10" t="e">
        <f t="shared" si="81"/>
        <v>#DIV/0!</v>
      </c>
      <c r="H174" s="10" t="e">
        <f t="shared" si="81"/>
        <v>#DIV/0!</v>
      </c>
      <c r="I174" s="10" t="e">
        <f t="shared" si="81"/>
        <v>#DIV/0!</v>
      </c>
      <c r="J174" s="10" t="e">
        <f t="shared" si="81"/>
        <v>#DIV/0!</v>
      </c>
      <c r="K174" s="10" t="e">
        <f t="shared" si="81"/>
        <v>#DIV/0!</v>
      </c>
      <c r="L174" s="10" t="e">
        <f t="shared" si="81"/>
        <v>#DIV/0!</v>
      </c>
      <c r="M174" s="10" t="e">
        <f>($I$49*M81)/100</f>
        <v>#DIV/0!</v>
      </c>
      <c r="N174" s="3" t="s">
        <v>86</v>
      </c>
    </row>
    <row r="175" spans="1:14" x14ac:dyDescent="0.3">
      <c r="A175" s="27" t="s">
        <v>34</v>
      </c>
      <c r="B175" s="127" t="e">
        <f>SUM(B167:B174)</f>
        <v>#DIV/0!</v>
      </c>
      <c r="C175" s="127" t="e">
        <f t="shared" ref="C175:M175" si="82">SUM(C167:C174)</f>
        <v>#DIV/0!</v>
      </c>
      <c r="D175" s="127" t="e">
        <f t="shared" si="82"/>
        <v>#DIV/0!</v>
      </c>
      <c r="E175" s="127" t="e">
        <f t="shared" si="82"/>
        <v>#DIV/0!</v>
      </c>
      <c r="F175" s="127" t="e">
        <f t="shared" si="82"/>
        <v>#DIV/0!</v>
      </c>
      <c r="G175" s="127" t="e">
        <f t="shared" si="82"/>
        <v>#DIV/0!</v>
      </c>
      <c r="H175" s="127" t="e">
        <f t="shared" si="82"/>
        <v>#DIV/0!</v>
      </c>
      <c r="I175" s="127" t="e">
        <f t="shared" si="82"/>
        <v>#DIV/0!</v>
      </c>
      <c r="J175" s="127" t="e">
        <f t="shared" si="82"/>
        <v>#DIV/0!</v>
      </c>
      <c r="K175" s="127" t="e">
        <f t="shared" si="82"/>
        <v>#DIV/0!</v>
      </c>
      <c r="L175" s="127" t="e">
        <f t="shared" si="82"/>
        <v>#DIV/0!</v>
      </c>
      <c r="M175" s="127" t="e">
        <f t="shared" si="82"/>
        <v>#DIV/0!</v>
      </c>
    </row>
    <row r="176" spans="1:14" x14ac:dyDescent="0.3">
      <c r="A176" s="27"/>
      <c r="B176" s="103"/>
      <c r="C176" s="103"/>
      <c r="D176" s="103"/>
      <c r="E176" s="103"/>
      <c r="F176" s="103"/>
      <c r="G176" s="103"/>
      <c r="H176" s="103"/>
      <c r="I176" s="103"/>
      <c r="J176" s="103"/>
      <c r="K176" s="103"/>
      <c r="L176" s="103"/>
      <c r="M176" s="103"/>
    </row>
    <row r="177" spans="1:14" x14ac:dyDescent="0.3">
      <c r="A177" s="112" t="s">
        <v>41</v>
      </c>
      <c r="B177" s="103"/>
      <c r="C177" s="103"/>
      <c r="D177" s="103"/>
      <c r="E177" s="103"/>
      <c r="F177" s="103"/>
      <c r="G177" s="103"/>
      <c r="H177" s="103"/>
      <c r="I177" s="103"/>
      <c r="J177" s="103"/>
      <c r="K177" s="103"/>
      <c r="L177" s="103"/>
      <c r="M177" s="103"/>
    </row>
    <row r="178" spans="1:14" x14ac:dyDescent="0.3">
      <c r="A178" s="21" t="s">
        <v>56</v>
      </c>
      <c r="B178" s="10" t="e">
        <f t="shared" ref="B178:M178" si="83">($B$51*B68)/100</f>
        <v>#DIV/0!</v>
      </c>
      <c r="C178" s="10" t="e">
        <f t="shared" si="83"/>
        <v>#DIV/0!</v>
      </c>
      <c r="D178" s="10" t="e">
        <f t="shared" si="83"/>
        <v>#DIV/0!</v>
      </c>
      <c r="E178" s="10" t="e">
        <f t="shared" si="83"/>
        <v>#DIV/0!</v>
      </c>
      <c r="F178" s="10" t="e">
        <f t="shared" si="83"/>
        <v>#DIV/0!</v>
      </c>
      <c r="G178" s="10" t="e">
        <f t="shared" si="83"/>
        <v>#DIV/0!</v>
      </c>
      <c r="H178" s="10" t="e">
        <f t="shared" si="83"/>
        <v>#DIV/0!</v>
      </c>
      <c r="I178" s="10" t="e">
        <f t="shared" si="83"/>
        <v>#DIV/0!</v>
      </c>
      <c r="J178" s="10" t="e">
        <f t="shared" si="83"/>
        <v>#DIV/0!</v>
      </c>
      <c r="K178" s="10" t="e">
        <f t="shared" si="83"/>
        <v>#DIV/0!</v>
      </c>
      <c r="L178" s="10" t="e">
        <f t="shared" si="83"/>
        <v>#DIV/0!</v>
      </c>
      <c r="M178" s="10" t="e">
        <f t="shared" si="83"/>
        <v>#DIV/0!</v>
      </c>
      <c r="N178" s="3" t="s">
        <v>727</v>
      </c>
    </row>
    <row r="179" spans="1:14" x14ac:dyDescent="0.3">
      <c r="A179" s="21" t="s">
        <v>57</v>
      </c>
      <c r="B179" s="10" t="e">
        <f t="shared" ref="B179:M179" si="84">($C$51*B69)/100</f>
        <v>#DIV/0!</v>
      </c>
      <c r="C179" s="10" t="e">
        <f t="shared" si="84"/>
        <v>#DIV/0!</v>
      </c>
      <c r="D179" s="10" t="e">
        <f t="shared" si="84"/>
        <v>#DIV/0!</v>
      </c>
      <c r="E179" s="10" t="e">
        <f t="shared" si="84"/>
        <v>#DIV/0!</v>
      </c>
      <c r="F179" s="10" t="e">
        <f t="shared" si="84"/>
        <v>#DIV/0!</v>
      </c>
      <c r="G179" s="10" t="e">
        <f t="shared" si="84"/>
        <v>#DIV/0!</v>
      </c>
      <c r="H179" s="10" t="e">
        <f t="shared" si="84"/>
        <v>#DIV/0!</v>
      </c>
      <c r="I179" s="10" t="e">
        <f t="shared" si="84"/>
        <v>#DIV/0!</v>
      </c>
      <c r="J179" s="10" t="e">
        <f t="shared" si="84"/>
        <v>#DIV/0!</v>
      </c>
      <c r="K179" s="10" t="e">
        <f t="shared" si="84"/>
        <v>#DIV/0!</v>
      </c>
      <c r="L179" s="10" t="e">
        <f t="shared" si="84"/>
        <v>#DIV/0!</v>
      </c>
      <c r="M179" s="10" t="e">
        <f t="shared" si="84"/>
        <v>#DIV/0!</v>
      </c>
      <c r="N179" s="3" t="s">
        <v>722</v>
      </c>
    </row>
    <row r="180" spans="1:14" x14ac:dyDescent="0.3">
      <c r="A180" s="21" t="s">
        <v>58</v>
      </c>
      <c r="B180" s="10" t="e">
        <f t="shared" ref="B180:M180" si="85">($D$51*B70)/100</f>
        <v>#DIV/0!</v>
      </c>
      <c r="C180" s="10" t="e">
        <f t="shared" si="85"/>
        <v>#DIV/0!</v>
      </c>
      <c r="D180" s="10" t="e">
        <f t="shared" si="85"/>
        <v>#DIV/0!</v>
      </c>
      <c r="E180" s="10" t="e">
        <f t="shared" si="85"/>
        <v>#DIV/0!</v>
      </c>
      <c r="F180" s="10" t="e">
        <f t="shared" si="85"/>
        <v>#DIV/0!</v>
      </c>
      <c r="G180" s="10" t="e">
        <f t="shared" si="85"/>
        <v>#DIV/0!</v>
      </c>
      <c r="H180" s="10" t="e">
        <f t="shared" si="85"/>
        <v>#DIV/0!</v>
      </c>
      <c r="I180" s="10" t="e">
        <f t="shared" si="85"/>
        <v>#DIV/0!</v>
      </c>
      <c r="J180" s="10" t="e">
        <f t="shared" si="85"/>
        <v>#DIV/0!</v>
      </c>
      <c r="K180" s="10" t="e">
        <f t="shared" si="85"/>
        <v>#DIV/0!</v>
      </c>
      <c r="L180" s="10" t="e">
        <f t="shared" si="85"/>
        <v>#DIV/0!</v>
      </c>
      <c r="M180" s="10" t="e">
        <f t="shared" si="85"/>
        <v>#DIV/0!</v>
      </c>
      <c r="N180" s="3" t="s">
        <v>723</v>
      </c>
    </row>
    <row r="181" spans="1:14" x14ac:dyDescent="0.3">
      <c r="A181" s="21" t="s">
        <v>59</v>
      </c>
      <c r="B181" s="10" t="e">
        <f t="shared" ref="B181:M181" si="86">($E$51*B70)/100</f>
        <v>#DIV/0!</v>
      </c>
      <c r="C181" s="10" t="e">
        <f t="shared" si="86"/>
        <v>#DIV/0!</v>
      </c>
      <c r="D181" s="10" t="e">
        <f t="shared" si="86"/>
        <v>#DIV/0!</v>
      </c>
      <c r="E181" s="10" t="e">
        <f t="shared" si="86"/>
        <v>#DIV/0!</v>
      </c>
      <c r="F181" s="10" t="e">
        <f t="shared" si="86"/>
        <v>#DIV/0!</v>
      </c>
      <c r="G181" s="10" t="e">
        <f t="shared" si="86"/>
        <v>#DIV/0!</v>
      </c>
      <c r="H181" s="10" t="e">
        <f t="shared" si="86"/>
        <v>#DIV/0!</v>
      </c>
      <c r="I181" s="10" t="e">
        <f t="shared" si="86"/>
        <v>#DIV/0!</v>
      </c>
      <c r="J181" s="10" t="e">
        <f t="shared" si="86"/>
        <v>#DIV/0!</v>
      </c>
      <c r="K181" s="10" t="e">
        <f t="shared" si="86"/>
        <v>#DIV/0!</v>
      </c>
      <c r="L181" s="10" t="e">
        <f t="shared" si="86"/>
        <v>#DIV/0!</v>
      </c>
      <c r="M181" s="10" t="e">
        <f t="shared" si="86"/>
        <v>#DIV/0!</v>
      </c>
      <c r="N181" s="3" t="s">
        <v>725</v>
      </c>
    </row>
    <row r="182" spans="1:14" x14ac:dyDescent="0.3">
      <c r="A182" s="21" t="s">
        <v>60</v>
      </c>
      <c r="B182" s="10" t="e">
        <f t="shared" ref="B182:M182" si="87">($F$51*B70)/100</f>
        <v>#DIV/0!</v>
      </c>
      <c r="C182" s="10" t="e">
        <f t="shared" si="87"/>
        <v>#DIV/0!</v>
      </c>
      <c r="D182" s="10" t="e">
        <f t="shared" si="87"/>
        <v>#DIV/0!</v>
      </c>
      <c r="E182" s="10" t="e">
        <f t="shared" si="87"/>
        <v>#DIV/0!</v>
      </c>
      <c r="F182" s="10" t="e">
        <f t="shared" si="87"/>
        <v>#DIV/0!</v>
      </c>
      <c r="G182" s="10" t="e">
        <f t="shared" si="87"/>
        <v>#DIV/0!</v>
      </c>
      <c r="H182" s="10" t="e">
        <f t="shared" si="87"/>
        <v>#DIV/0!</v>
      </c>
      <c r="I182" s="10" t="e">
        <f t="shared" si="87"/>
        <v>#DIV/0!</v>
      </c>
      <c r="J182" s="10" t="e">
        <f t="shared" si="87"/>
        <v>#DIV/0!</v>
      </c>
      <c r="K182" s="10" t="e">
        <f t="shared" si="87"/>
        <v>#DIV/0!</v>
      </c>
      <c r="L182" s="10" t="e">
        <f t="shared" si="87"/>
        <v>#DIV/0!</v>
      </c>
      <c r="M182" s="10" t="e">
        <f t="shared" si="87"/>
        <v>#DIV/0!</v>
      </c>
      <c r="N182" s="3" t="s">
        <v>725</v>
      </c>
    </row>
    <row r="183" spans="1:14" x14ac:dyDescent="0.3">
      <c r="A183" s="21" t="s">
        <v>61</v>
      </c>
      <c r="B183" s="10" t="e">
        <f t="shared" ref="B183:M183" si="88">($G$51*B70)/100</f>
        <v>#DIV/0!</v>
      </c>
      <c r="C183" s="10" t="e">
        <f t="shared" si="88"/>
        <v>#DIV/0!</v>
      </c>
      <c r="D183" s="10" t="e">
        <f t="shared" si="88"/>
        <v>#DIV/0!</v>
      </c>
      <c r="E183" s="10" t="e">
        <f t="shared" si="88"/>
        <v>#DIV/0!</v>
      </c>
      <c r="F183" s="10" t="e">
        <f t="shared" si="88"/>
        <v>#DIV/0!</v>
      </c>
      <c r="G183" s="10" t="e">
        <f t="shared" si="88"/>
        <v>#DIV/0!</v>
      </c>
      <c r="H183" s="10" t="e">
        <f t="shared" si="88"/>
        <v>#DIV/0!</v>
      </c>
      <c r="I183" s="10" t="e">
        <f t="shared" si="88"/>
        <v>#DIV/0!</v>
      </c>
      <c r="J183" s="10" t="e">
        <f t="shared" si="88"/>
        <v>#DIV/0!</v>
      </c>
      <c r="K183" s="10" t="e">
        <f t="shared" si="88"/>
        <v>#DIV/0!</v>
      </c>
      <c r="L183" s="10" t="e">
        <f t="shared" si="88"/>
        <v>#DIV/0!</v>
      </c>
      <c r="M183" s="10" t="e">
        <f t="shared" si="88"/>
        <v>#DIV/0!</v>
      </c>
      <c r="N183" s="3" t="s">
        <v>725</v>
      </c>
    </row>
    <row r="184" spans="1:14" x14ac:dyDescent="0.3">
      <c r="A184" s="21" t="s">
        <v>62</v>
      </c>
      <c r="B184" s="10" t="e">
        <f t="shared" ref="B184:M184" si="89">($H$51*B70)/100</f>
        <v>#DIV/0!</v>
      </c>
      <c r="C184" s="10" t="e">
        <f t="shared" si="89"/>
        <v>#DIV/0!</v>
      </c>
      <c r="D184" s="10" t="e">
        <f t="shared" si="89"/>
        <v>#DIV/0!</v>
      </c>
      <c r="E184" s="10" t="e">
        <f t="shared" si="89"/>
        <v>#DIV/0!</v>
      </c>
      <c r="F184" s="10" t="e">
        <f t="shared" si="89"/>
        <v>#DIV/0!</v>
      </c>
      <c r="G184" s="10" t="e">
        <f t="shared" si="89"/>
        <v>#DIV/0!</v>
      </c>
      <c r="H184" s="10" t="e">
        <f t="shared" si="89"/>
        <v>#DIV/0!</v>
      </c>
      <c r="I184" s="10" t="e">
        <f t="shared" si="89"/>
        <v>#DIV/0!</v>
      </c>
      <c r="J184" s="10" t="e">
        <f t="shared" si="89"/>
        <v>#DIV/0!</v>
      </c>
      <c r="K184" s="10" t="e">
        <f t="shared" si="89"/>
        <v>#DIV/0!</v>
      </c>
      <c r="L184" s="10" t="e">
        <f t="shared" si="89"/>
        <v>#DIV/0!</v>
      </c>
      <c r="M184" s="10" t="e">
        <f t="shared" si="89"/>
        <v>#DIV/0!</v>
      </c>
      <c r="N184" s="3" t="s">
        <v>723</v>
      </c>
    </row>
    <row r="185" spans="1:14" x14ac:dyDescent="0.3">
      <c r="A185" s="21" t="s">
        <v>63</v>
      </c>
      <c r="B185" s="10" t="e">
        <f t="shared" ref="B185:M185" si="90">($I$51*B70)/100</f>
        <v>#DIV/0!</v>
      </c>
      <c r="C185" s="10" t="e">
        <f t="shared" si="90"/>
        <v>#DIV/0!</v>
      </c>
      <c r="D185" s="10" t="e">
        <f t="shared" si="90"/>
        <v>#DIV/0!</v>
      </c>
      <c r="E185" s="10" t="e">
        <f t="shared" si="90"/>
        <v>#DIV/0!</v>
      </c>
      <c r="F185" s="10" t="e">
        <f t="shared" si="90"/>
        <v>#DIV/0!</v>
      </c>
      <c r="G185" s="10" t="e">
        <f t="shared" si="90"/>
        <v>#DIV/0!</v>
      </c>
      <c r="H185" s="10" t="e">
        <f t="shared" si="90"/>
        <v>#DIV/0!</v>
      </c>
      <c r="I185" s="10" t="e">
        <f t="shared" si="90"/>
        <v>#DIV/0!</v>
      </c>
      <c r="J185" s="10" t="e">
        <f t="shared" si="90"/>
        <v>#DIV/0!</v>
      </c>
      <c r="K185" s="10" t="e">
        <f t="shared" si="90"/>
        <v>#DIV/0!</v>
      </c>
      <c r="L185" s="10" t="e">
        <f t="shared" si="90"/>
        <v>#DIV/0!</v>
      </c>
      <c r="M185" s="10" t="e">
        <f t="shared" si="90"/>
        <v>#DIV/0!</v>
      </c>
      <c r="N185" s="3" t="s">
        <v>723</v>
      </c>
    </row>
    <row r="186" spans="1:14" x14ac:dyDescent="0.3">
      <c r="A186" s="27" t="s">
        <v>34</v>
      </c>
      <c r="B186" s="127" t="e">
        <f>SUM(B178:B185)</f>
        <v>#DIV/0!</v>
      </c>
      <c r="C186" s="127" t="e">
        <f t="shared" ref="C186:M186" si="91">SUM(C178:C185)</f>
        <v>#DIV/0!</v>
      </c>
      <c r="D186" s="127" t="e">
        <f t="shared" si="91"/>
        <v>#DIV/0!</v>
      </c>
      <c r="E186" s="127" t="e">
        <f t="shared" si="91"/>
        <v>#DIV/0!</v>
      </c>
      <c r="F186" s="127" t="e">
        <f t="shared" si="91"/>
        <v>#DIV/0!</v>
      </c>
      <c r="G186" s="127" t="e">
        <f t="shared" si="91"/>
        <v>#DIV/0!</v>
      </c>
      <c r="H186" s="127" t="e">
        <f t="shared" si="91"/>
        <v>#DIV/0!</v>
      </c>
      <c r="I186" s="127" t="e">
        <f t="shared" si="91"/>
        <v>#DIV/0!</v>
      </c>
      <c r="J186" s="127" t="e">
        <f t="shared" si="91"/>
        <v>#DIV/0!</v>
      </c>
      <c r="K186" s="127" t="e">
        <f t="shared" si="91"/>
        <v>#DIV/0!</v>
      </c>
      <c r="L186" s="127" t="e">
        <f t="shared" si="91"/>
        <v>#DIV/0!</v>
      </c>
      <c r="M186" s="127" t="e">
        <f t="shared" si="91"/>
        <v>#DIV/0!</v>
      </c>
    </row>
    <row r="187" spans="1:14" x14ac:dyDescent="0.3">
      <c r="A187" s="27"/>
      <c r="B187" s="103"/>
      <c r="C187" s="103"/>
      <c r="D187" s="103"/>
      <c r="E187" s="103"/>
      <c r="F187" s="103"/>
      <c r="G187" s="103"/>
      <c r="H187" s="103"/>
      <c r="I187" s="103"/>
      <c r="J187" s="103"/>
      <c r="K187" s="103"/>
      <c r="L187" s="103"/>
      <c r="M187" s="103"/>
    </row>
    <row r="188" spans="1:14" x14ac:dyDescent="0.3">
      <c r="A188" s="22" t="s">
        <v>42</v>
      </c>
      <c r="B188" s="2"/>
      <c r="C188" s="2"/>
      <c r="D188" s="2"/>
      <c r="E188" s="2"/>
      <c r="F188" s="2"/>
      <c r="G188" s="2"/>
      <c r="H188" s="2"/>
      <c r="I188" s="2"/>
      <c r="J188" s="2"/>
      <c r="K188" s="2"/>
      <c r="L188" s="2"/>
      <c r="M188" s="2"/>
    </row>
    <row r="189" spans="1:14" x14ac:dyDescent="0.3">
      <c r="A189" s="21" t="s">
        <v>56</v>
      </c>
      <c r="B189" s="10" t="e">
        <f t="shared" ref="B189:M189" si="92">($B$52*B73)/100</f>
        <v>#DIV/0!</v>
      </c>
      <c r="C189" s="10" t="e">
        <f t="shared" si="92"/>
        <v>#DIV/0!</v>
      </c>
      <c r="D189" s="10" t="e">
        <f t="shared" si="92"/>
        <v>#DIV/0!</v>
      </c>
      <c r="E189" s="10" t="e">
        <f t="shared" si="92"/>
        <v>#DIV/0!</v>
      </c>
      <c r="F189" s="10" t="e">
        <f t="shared" si="92"/>
        <v>#DIV/0!</v>
      </c>
      <c r="G189" s="10" t="e">
        <f t="shared" si="92"/>
        <v>#DIV/0!</v>
      </c>
      <c r="H189" s="10" t="e">
        <f t="shared" si="92"/>
        <v>#DIV/0!</v>
      </c>
      <c r="I189" s="10" t="e">
        <f t="shared" si="92"/>
        <v>#DIV/0!</v>
      </c>
      <c r="J189" s="10" t="e">
        <f t="shared" si="92"/>
        <v>#DIV/0!</v>
      </c>
      <c r="K189" s="10" t="e">
        <f t="shared" si="92"/>
        <v>#DIV/0!</v>
      </c>
      <c r="L189" s="10" t="e">
        <f t="shared" si="92"/>
        <v>#DIV/0!</v>
      </c>
      <c r="M189" s="10" t="e">
        <f t="shared" si="92"/>
        <v>#DIV/0!</v>
      </c>
      <c r="N189" s="3" t="s">
        <v>86</v>
      </c>
    </row>
    <row r="190" spans="1:14" x14ac:dyDescent="0.3">
      <c r="A190" s="21" t="s">
        <v>57</v>
      </c>
      <c r="B190" s="10" t="e">
        <f t="shared" ref="B190:M190" si="93">($C$52*B73)/100</f>
        <v>#DIV/0!</v>
      </c>
      <c r="C190" s="10" t="e">
        <f t="shared" si="93"/>
        <v>#DIV/0!</v>
      </c>
      <c r="D190" s="10" t="e">
        <f t="shared" si="93"/>
        <v>#DIV/0!</v>
      </c>
      <c r="E190" s="10" t="e">
        <f t="shared" si="93"/>
        <v>#DIV/0!</v>
      </c>
      <c r="F190" s="10" t="e">
        <f t="shared" si="93"/>
        <v>#DIV/0!</v>
      </c>
      <c r="G190" s="10" t="e">
        <f t="shared" si="93"/>
        <v>#DIV/0!</v>
      </c>
      <c r="H190" s="10" t="e">
        <f t="shared" si="93"/>
        <v>#DIV/0!</v>
      </c>
      <c r="I190" s="10" t="e">
        <f t="shared" si="93"/>
        <v>#DIV/0!</v>
      </c>
      <c r="J190" s="10" t="e">
        <f t="shared" si="93"/>
        <v>#DIV/0!</v>
      </c>
      <c r="K190" s="10" t="e">
        <f t="shared" si="93"/>
        <v>#DIV/0!</v>
      </c>
      <c r="L190" s="10" t="e">
        <f t="shared" si="93"/>
        <v>#DIV/0!</v>
      </c>
      <c r="M190" s="10" t="e">
        <f t="shared" si="93"/>
        <v>#DIV/0!</v>
      </c>
      <c r="N190" s="3" t="s">
        <v>86</v>
      </c>
    </row>
    <row r="191" spans="1:14" x14ac:dyDescent="0.3">
      <c r="A191" s="21" t="s">
        <v>58</v>
      </c>
      <c r="B191" s="10" t="e">
        <f t="shared" ref="B191:M191" si="94">($D$52*B73)/100</f>
        <v>#DIV/0!</v>
      </c>
      <c r="C191" s="10" t="e">
        <f t="shared" si="94"/>
        <v>#DIV/0!</v>
      </c>
      <c r="D191" s="10" t="e">
        <f t="shared" si="94"/>
        <v>#DIV/0!</v>
      </c>
      <c r="E191" s="10" t="e">
        <f t="shared" si="94"/>
        <v>#DIV/0!</v>
      </c>
      <c r="F191" s="10" t="e">
        <f t="shared" si="94"/>
        <v>#DIV/0!</v>
      </c>
      <c r="G191" s="10" t="e">
        <f t="shared" si="94"/>
        <v>#DIV/0!</v>
      </c>
      <c r="H191" s="10" t="e">
        <f t="shared" si="94"/>
        <v>#DIV/0!</v>
      </c>
      <c r="I191" s="10" t="e">
        <f t="shared" si="94"/>
        <v>#DIV/0!</v>
      </c>
      <c r="J191" s="10" t="e">
        <f t="shared" si="94"/>
        <v>#DIV/0!</v>
      </c>
      <c r="K191" s="10" t="e">
        <f t="shared" si="94"/>
        <v>#DIV/0!</v>
      </c>
      <c r="L191" s="10" t="e">
        <f t="shared" si="94"/>
        <v>#DIV/0!</v>
      </c>
      <c r="M191" s="10" t="e">
        <f t="shared" si="94"/>
        <v>#DIV/0!</v>
      </c>
      <c r="N191" s="3" t="s">
        <v>86</v>
      </c>
    </row>
    <row r="192" spans="1:14" x14ac:dyDescent="0.3">
      <c r="A192" s="21" t="s">
        <v>59</v>
      </c>
      <c r="B192" s="10" t="e">
        <f t="shared" ref="B192:M192" si="95">($E$52*B73)/100</f>
        <v>#DIV/0!</v>
      </c>
      <c r="C192" s="10" t="e">
        <f t="shared" si="95"/>
        <v>#DIV/0!</v>
      </c>
      <c r="D192" s="10" t="e">
        <f t="shared" si="95"/>
        <v>#DIV/0!</v>
      </c>
      <c r="E192" s="10" t="e">
        <f t="shared" si="95"/>
        <v>#DIV/0!</v>
      </c>
      <c r="F192" s="10" t="e">
        <f t="shared" si="95"/>
        <v>#DIV/0!</v>
      </c>
      <c r="G192" s="10" t="e">
        <f t="shared" si="95"/>
        <v>#DIV/0!</v>
      </c>
      <c r="H192" s="10" t="e">
        <f t="shared" si="95"/>
        <v>#DIV/0!</v>
      </c>
      <c r="I192" s="10" t="e">
        <f t="shared" si="95"/>
        <v>#DIV/0!</v>
      </c>
      <c r="J192" s="10" t="e">
        <f t="shared" si="95"/>
        <v>#DIV/0!</v>
      </c>
      <c r="K192" s="10" t="e">
        <f t="shared" si="95"/>
        <v>#DIV/0!</v>
      </c>
      <c r="L192" s="10" t="e">
        <f t="shared" si="95"/>
        <v>#DIV/0!</v>
      </c>
      <c r="M192" s="10" t="e">
        <f t="shared" si="95"/>
        <v>#DIV/0!</v>
      </c>
      <c r="N192" s="3" t="s">
        <v>86</v>
      </c>
    </row>
    <row r="193" spans="1:14" x14ac:dyDescent="0.3">
      <c r="A193" s="21" t="s">
        <v>60</v>
      </c>
      <c r="B193" s="10" t="e">
        <f t="shared" ref="B193:M193" si="96">($F$52*B73)/100</f>
        <v>#DIV/0!</v>
      </c>
      <c r="C193" s="10" t="e">
        <f t="shared" si="96"/>
        <v>#DIV/0!</v>
      </c>
      <c r="D193" s="10" t="e">
        <f t="shared" si="96"/>
        <v>#DIV/0!</v>
      </c>
      <c r="E193" s="10" t="e">
        <f t="shared" si="96"/>
        <v>#DIV/0!</v>
      </c>
      <c r="F193" s="10" t="e">
        <f t="shared" si="96"/>
        <v>#DIV/0!</v>
      </c>
      <c r="G193" s="10" t="e">
        <f t="shared" si="96"/>
        <v>#DIV/0!</v>
      </c>
      <c r="H193" s="10" t="e">
        <f t="shared" si="96"/>
        <v>#DIV/0!</v>
      </c>
      <c r="I193" s="10" t="e">
        <f t="shared" si="96"/>
        <v>#DIV/0!</v>
      </c>
      <c r="J193" s="10" t="e">
        <f t="shared" si="96"/>
        <v>#DIV/0!</v>
      </c>
      <c r="K193" s="10" t="e">
        <f t="shared" si="96"/>
        <v>#DIV/0!</v>
      </c>
      <c r="L193" s="10" t="e">
        <f t="shared" si="96"/>
        <v>#DIV/0!</v>
      </c>
      <c r="M193" s="10" t="e">
        <f t="shared" si="96"/>
        <v>#DIV/0!</v>
      </c>
      <c r="N193" s="3" t="s">
        <v>86</v>
      </c>
    </row>
    <row r="194" spans="1:14" x14ac:dyDescent="0.3">
      <c r="A194" s="21" t="s">
        <v>61</v>
      </c>
      <c r="B194" s="10" t="e">
        <f t="shared" ref="B194:M194" si="97">($G$52*B73)/100</f>
        <v>#DIV/0!</v>
      </c>
      <c r="C194" s="10" t="e">
        <f t="shared" si="97"/>
        <v>#DIV/0!</v>
      </c>
      <c r="D194" s="10" t="e">
        <f t="shared" si="97"/>
        <v>#DIV/0!</v>
      </c>
      <c r="E194" s="10" t="e">
        <f t="shared" si="97"/>
        <v>#DIV/0!</v>
      </c>
      <c r="F194" s="10" t="e">
        <f t="shared" si="97"/>
        <v>#DIV/0!</v>
      </c>
      <c r="G194" s="10" t="e">
        <f t="shared" si="97"/>
        <v>#DIV/0!</v>
      </c>
      <c r="H194" s="10" t="e">
        <f t="shared" si="97"/>
        <v>#DIV/0!</v>
      </c>
      <c r="I194" s="10" t="e">
        <f t="shared" si="97"/>
        <v>#DIV/0!</v>
      </c>
      <c r="J194" s="10" t="e">
        <f t="shared" si="97"/>
        <v>#DIV/0!</v>
      </c>
      <c r="K194" s="10" t="e">
        <f t="shared" si="97"/>
        <v>#DIV/0!</v>
      </c>
      <c r="L194" s="10" t="e">
        <f t="shared" si="97"/>
        <v>#DIV/0!</v>
      </c>
      <c r="M194" s="10" t="e">
        <f t="shared" si="97"/>
        <v>#DIV/0!</v>
      </c>
      <c r="N194" s="3" t="s">
        <v>86</v>
      </c>
    </row>
    <row r="195" spans="1:14" x14ac:dyDescent="0.3">
      <c r="A195" s="21" t="s">
        <v>62</v>
      </c>
      <c r="B195" s="10" t="e">
        <f t="shared" ref="B195:M195" si="98">($H$52*B73)/100</f>
        <v>#DIV/0!</v>
      </c>
      <c r="C195" s="10" t="e">
        <f t="shared" si="98"/>
        <v>#DIV/0!</v>
      </c>
      <c r="D195" s="10" t="e">
        <f t="shared" si="98"/>
        <v>#DIV/0!</v>
      </c>
      <c r="E195" s="10" t="e">
        <f t="shared" si="98"/>
        <v>#DIV/0!</v>
      </c>
      <c r="F195" s="10" t="e">
        <f t="shared" si="98"/>
        <v>#DIV/0!</v>
      </c>
      <c r="G195" s="10" t="e">
        <f t="shared" si="98"/>
        <v>#DIV/0!</v>
      </c>
      <c r="H195" s="10" t="e">
        <f t="shared" si="98"/>
        <v>#DIV/0!</v>
      </c>
      <c r="I195" s="10" t="e">
        <f t="shared" si="98"/>
        <v>#DIV/0!</v>
      </c>
      <c r="J195" s="10" t="e">
        <f t="shared" si="98"/>
        <v>#DIV/0!</v>
      </c>
      <c r="K195" s="10" t="e">
        <f t="shared" si="98"/>
        <v>#DIV/0!</v>
      </c>
      <c r="L195" s="10" t="e">
        <f t="shared" si="98"/>
        <v>#DIV/0!</v>
      </c>
      <c r="M195" s="10" t="e">
        <f t="shared" si="98"/>
        <v>#DIV/0!</v>
      </c>
      <c r="N195" s="3" t="s">
        <v>86</v>
      </c>
    </row>
    <row r="196" spans="1:14" x14ac:dyDescent="0.3">
      <c r="A196" s="21" t="s">
        <v>63</v>
      </c>
      <c r="B196" s="10" t="e">
        <f t="shared" ref="B196:M196" si="99">($I$52*B73)/100</f>
        <v>#DIV/0!</v>
      </c>
      <c r="C196" s="10" t="e">
        <f t="shared" si="99"/>
        <v>#DIV/0!</v>
      </c>
      <c r="D196" s="10" t="e">
        <f t="shared" si="99"/>
        <v>#DIV/0!</v>
      </c>
      <c r="E196" s="10" t="e">
        <f t="shared" si="99"/>
        <v>#DIV/0!</v>
      </c>
      <c r="F196" s="10" t="e">
        <f t="shared" si="99"/>
        <v>#DIV/0!</v>
      </c>
      <c r="G196" s="10" t="e">
        <f t="shared" si="99"/>
        <v>#DIV/0!</v>
      </c>
      <c r="H196" s="10" t="e">
        <f t="shared" si="99"/>
        <v>#DIV/0!</v>
      </c>
      <c r="I196" s="10" t="e">
        <f t="shared" si="99"/>
        <v>#DIV/0!</v>
      </c>
      <c r="J196" s="10" t="e">
        <f t="shared" si="99"/>
        <v>#DIV/0!</v>
      </c>
      <c r="K196" s="10" t="e">
        <f t="shared" si="99"/>
        <v>#DIV/0!</v>
      </c>
      <c r="L196" s="10" t="e">
        <f t="shared" si="99"/>
        <v>#DIV/0!</v>
      </c>
      <c r="M196" s="10" t="e">
        <f t="shared" si="99"/>
        <v>#DIV/0!</v>
      </c>
      <c r="N196" s="3" t="s">
        <v>86</v>
      </c>
    </row>
    <row r="197" spans="1:14" x14ac:dyDescent="0.3">
      <c r="A197" s="27" t="s">
        <v>34</v>
      </c>
      <c r="B197" s="127" t="e">
        <f>SUM(B189:B196)</f>
        <v>#DIV/0!</v>
      </c>
      <c r="C197" s="127" t="e">
        <f t="shared" ref="C197:M197" si="100">SUM(C189:C196)</f>
        <v>#DIV/0!</v>
      </c>
      <c r="D197" s="127" t="e">
        <f t="shared" si="100"/>
        <v>#DIV/0!</v>
      </c>
      <c r="E197" s="127" t="e">
        <f t="shared" si="100"/>
        <v>#DIV/0!</v>
      </c>
      <c r="F197" s="127" t="e">
        <f t="shared" si="100"/>
        <v>#DIV/0!</v>
      </c>
      <c r="G197" s="127" t="e">
        <f t="shared" si="100"/>
        <v>#DIV/0!</v>
      </c>
      <c r="H197" s="127" t="e">
        <f t="shared" si="100"/>
        <v>#DIV/0!</v>
      </c>
      <c r="I197" s="127" t="e">
        <f t="shared" si="100"/>
        <v>#DIV/0!</v>
      </c>
      <c r="J197" s="127" t="e">
        <f t="shared" si="100"/>
        <v>#DIV/0!</v>
      </c>
      <c r="K197" s="127" t="e">
        <f t="shared" si="100"/>
        <v>#DIV/0!</v>
      </c>
      <c r="L197" s="127" t="e">
        <f t="shared" si="100"/>
        <v>#DIV/0!</v>
      </c>
      <c r="M197" s="127" t="e">
        <f t="shared" si="100"/>
        <v>#DIV/0!</v>
      </c>
    </row>
    <row r="198" spans="1:14" x14ac:dyDescent="0.3">
      <c r="A198" s="107"/>
      <c r="B198" s="217"/>
      <c r="C198" s="217"/>
      <c r="D198" s="217"/>
      <c r="E198" s="217"/>
      <c r="F198" s="217"/>
      <c r="G198" s="217"/>
      <c r="H198" s="217"/>
      <c r="I198" s="217"/>
      <c r="J198" s="217"/>
      <c r="K198" s="217"/>
      <c r="L198" s="217"/>
      <c r="M198" s="217"/>
    </row>
    <row r="199" spans="1:14" x14ac:dyDescent="0.3">
      <c r="A199" s="288" t="s">
        <v>728</v>
      </c>
      <c r="B199" s="82" t="s">
        <v>7</v>
      </c>
      <c r="C199" s="82" t="s">
        <v>8</v>
      </c>
      <c r="D199" s="11" t="s">
        <v>9</v>
      </c>
      <c r="E199" s="82" t="s">
        <v>10</v>
      </c>
      <c r="F199" s="82" t="s">
        <v>11</v>
      </c>
      <c r="G199" s="82" t="s">
        <v>12</v>
      </c>
      <c r="H199" s="82" t="s">
        <v>13</v>
      </c>
      <c r="I199" s="82" t="s">
        <v>14</v>
      </c>
      <c r="J199" s="82" t="s">
        <v>15</v>
      </c>
      <c r="K199" s="82" t="s">
        <v>16</v>
      </c>
      <c r="L199" s="82" t="s">
        <v>17</v>
      </c>
      <c r="M199" s="82" t="s">
        <v>18</v>
      </c>
    </row>
    <row r="200" spans="1:14" ht="19.2" customHeight="1" x14ac:dyDescent="0.3">
      <c r="A200" s="288"/>
      <c r="B200" s="12" t="s">
        <v>20</v>
      </c>
      <c r="C200" s="12" t="s">
        <v>21</v>
      </c>
      <c r="D200" s="12" t="s">
        <v>731</v>
      </c>
      <c r="E200" s="12" t="s">
        <v>732</v>
      </c>
      <c r="F200" s="12" t="s">
        <v>24</v>
      </c>
      <c r="G200" s="12" t="s">
        <v>25</v>
      </c>
      <c r="H200" s="12" t="s">
        <v>26</v>
      </c>
      <c r="I200" s="12" t="s">
        <v>27</v>
      </c>
      <c r="J200" s="12" t="s">
        <v>28</v>
      </c>
      <c r="K200" s="12" t="s">
        <v>29</v>
      </c>
      <c r="L200" s="12" t="s">
        <v>30</v>
      </c>
      <c r="M200" s="12" t="s">
        <v>31</v>
      </c>
    </row>
    <row r="201" spans="1:14" x14ac:dyDescent="0.3">
      <c r="A201" s="23" t="s">
        <v>36</v>
      </c>
      <c r="B201" s="10" t="e">
        <f>B87</f>
        <v>#DIV/0!</v>
      </c>
      <c r="C201" s="10" t="e">
        <f t="shared" ref="C201:M201" si="101">C87</f>
        <v>#DIV/0!</v>
      </c>
      <c r="D201" s="10" t="e">
        <f t="shared" si="101"/>
        <v>#DIV/0!</v>
      </c>
      <c r="E201" s="10" t="e">
        <f t="shared" si="101"/>
        <v>#DIV/0!</v>
      </c>
      <c r="F201" s="10" t="e">
        <f t="shared" si="101"/>
        <v>#DIV/0!</v>
      </c>
      <c r="G201" s="10" t="e">
        <f t="shared" si="101"/>
        <v>#DIV/0!</v>
      </c>
      <c r="H201" s="10" t="e">
        <f t="shared" si="101"/>
        <v>#DIV/0!</v>
      </c>
      <c r="I201" s="10" t="e">
        <f t="shared" si="101"/>
        <v>#DIV/0!</v>
      </c>
      <c r="J201" s="10" t="e">
        <f t="shared" si="101"/>
        <v>#DIV/0!</v>
      </c>
      <c r="K201" s="10" t="e">
        <f t="shared" si="101"/>
        <v>#DIV/0!</v>
      </c>
      <c r="L201" s="10" t="e">
        <f t="shared" si="101"/>
        <v>#DIV/0!</v>
      </c>
      <c r="M201" s="10" t="e">
        <f t="shared" si="101"/>
        <v>#DIV/0!</v>
      </c>
    </row>
    <row r="202" spans="1:14" x14ac:dyDescent="0.3">
      <c r="A202" s="23" t="s">
        <v>37</v>
      </c>
      <c r="B202" s="10" t="e">
        <f>B98</f>
        <v>#DIV/0!</v>
      </c>
      <c r="C202" s="10" t="e">
        <f t="shared" ref="C202:M202" si="102">C98</f>
        <v>#DIV/0!</v>
      </c>
      <c r="D202" s="10" t="e">
        <f t="shared" si="102"/>
        <v>#DIV/0!</v>
      </c>
      <c r="E202" s="10" t="e">
        <f t="shared" si="102"/>
        <v>#DIV/0!</v>
      </c>
      <c r="F202" s="10" t="e">
        <f t="shared" si="102"/>
        <v>#DIV/0!</v>
      </c>
      <c r="G202" s="10" t="e">
        <f t="shared" si="102"/>
        <v>#DIV/0!</v>
      </c>
      <c r="H202" s="10" t="e">
        <f t="shared" si="102"/>
        <v>#DIV/0!</v>
      </c>
      <c r="I202" s="10" t="e">
        <f t="shared" si="102"/>
        <v>#DIV/0!</v>
      </c>
      <c r="J202" s="10" t="e">
        <f t="shared" si="102"/>
        <v>#DIV/0!</v>
      </c>
      <c r="K202" s="10" t="e">
        <f t="shared" si="102"/>
        <v>#DIV/0!</v>
      </c>
      <c r="L202" s="10" t="e">
        <f t="shared" si="102"/>
        <v>#DIV/0!</v>
      </c>
      <c r="M202" s="10" t="e">
        <f t="shared" si="102"/>
        <v>#DIV/0!</v>
      </c>
    </row>
    <row r="203" spans="1:14" x14ac:dyDescent="0.3">
      <c r="A203" s="23" t="s">
        <v>656</v>
      </c>
      <c r="B203" s="10" t="e">
        <f t="shared" ref="B203:M203" si="103">B109</f>
        <v>#DIV/0!</v>
      </c>
      <c r="C203" s="10" t="e">
        <f t="shared" si="103"/>
        <v>#DIV/0!</v>
      </c>
      <c r="D203" s="10" t="e">
        <f t="shared" si="103"/>
        <v>#DIV/0!</v>
      </c>
      <c r="E203" s="10" t="e">
        <f t="shared" si="103"/>
        <v>#DIV/0!</v>
      </c>
      <c r="F203" s="10" t="e">
        <f t="shared" si="103"/>
        <v>#DIV/0!</v>
      </c>
      <c r="G203" s="10" t="e">
        <f t="shared" si="103"/>
        <v>#DIV/0!</v>
      </c>
      <c r="H203" s="10" t="e">
        <f t="shared" si="103"/>
        <v>#DIV/0!</v>
      </c>
      <c r="I203" s="10" t="e">
        <f t="shared" si="103"/>
        <v>#DIV/0!</v>
      </c>
      <c r="J203" s="10" t="e">
        <f t="shared" si="103"/>
        <v>#DIV/0!</v>
      </c>
      <c r="K203" s="10" t="e">
        <f t="shared" si="103"/>
        <v>#DIV/0!</v>
      </c>
      <c r="L203" s="10" t="e">
        <f t="shared" si="103"/>
        <v>#DIV/0!</v>
      </c>
      <c r="M203" s="10" t="e">
        <f t="shared" si="103"/>
        <v>#DIV/0!</v>
      </c>
    </row>
    <row r="204" spans="1:14" x14ac:dyDescent="0.3">
      <c r="A204" s="23" t="s">
        <v>38</v>
      </c>
      <c r="B204" s="10" t="e">
        <f>B120</f>
        <v>#DIV/0!</v>
      </c>
      <c r="C204" s="10" t="e">
        <f t="shared" ref="C204:M204" si="104">C120</f>
        <v>#DIV/0!</v>
      </c>
      <c r="D204" s="10" t="e">
        <f t="shared" si="104"/>
        <v>#DIV/0!</v>
      </c>
      <c r="E204" s="10" t="e">
        <f t="shared" si="104"/>
        <v>#DIV/0!</v>
      </c>
      <c r="F204" s="10" t="e">
        <f t="shared" si="104"/>
        <v>#DIV/0!</v>
      </c>
      <c r="G204" s="10" t="e">
        <f t="shared" si="104"/>
        <v>#DIV/0!</v>
      </c>
      <c r="H204" s="10" t="e">
        <f t="shared" si="104"/>
        <v>#DIV/0!</v>
      </c>
      <c r="I204" s="10" t="e">
        <f t="shared" si="104"/>
        <v>#DIV/0!</v>
      </c>
      <c r="J204" s="10" t="e">
        <f t="shared" si="104"/>
        <v>#DIV/0!</v>
      </c>
      <c r="K204" s="10" t="e">
        <f t="shared" si="104"/>
        <v>#DIV/0!</v>
      </c>
      <c r="L204" s="10" t="e">
        <f t="shared" si="104"/>
        <v>#DIV/0!</v>
      </c>
      <c r="M204" s="10" t="e">
        <f t="shared" si="104"/>
        <v>#DIV/0!</v>
      </c>
    </row>
    <row r="205" spans="1:14" x14ac:dyDescent="0.3">
      <c r="A205" s="23" t="s">
        <v>389</v>
      </c>
      <c r="B205" s="10" t="e">
        <f>B131</f>
        <v>#DIV/0!</v>
      </c>
      <c r="C205" s="10" t="e">
        <f t="shared" ref="C205:M205" si="105">C131</f>
        <v>#DIV/0!</v>
      </c>
      <c r="D205" s="10" t="e">
        <f t="shared" si="105"/>
        <v>#DIV/0!</v>
      </c>
      <c r="E205" s="10" t="e">
        <f t="shared" si="105"/>
        <v>#DIV/0!</v>
      </c>
      <c r="F205" s="10" t="e">
        <f t="shared" si="105"/>
        <v>#DIV/0!</v>
      </c>
      <c r="G205" s="10" t="e">
        <f t="shared" si="105"/>
        <v>#DIV/0!</v>
      </c>
      <c r="H205" s="10" t="e">
        <f t="shared" si="105"/>
        <v>#DIV/0!</v>
      </c>
      <c r="I205" s="10" t="e">
        <f t="shared" si="105"/>
        <v>#DIV/0!</v>
      </c>
      <c r="J205" s="10" t="e">
        <f t="shared" si="105"/>
        <v>#DIV/0!</v>
      </c>
      <c r="K205" s="10" t="e">
        <f t="shared" si="105"/>
        <v>#DIV/0!</v>
      </c>
      <c r="L205" s="10" t="e">
        <f t="shared" si="105"/>
        <v>#DIV/0!</v>
      </c>
      <c r="M205" s="10" t="e">
        <f t="shared" si="105"/>
        <v>#DIV/0!</v>
      </c>
    </row>
    <row r="206" spans="1:14" x14ac:dyDescent="0.3">
      <c r="A206" s="23" t="s">
        <v>39</v>
      </c>
      <c r="B206" s="10" t="e">
        <f>B142</f>
        <v>#DIV/0!</v>
      </c>
      <c r="C206" s="10" t="e">
        <f t="shared" ref="C206:M206" si="106">C142</f>
        <v>#DIV/0!</v>
      </c>
      <c r="D206" s="10" t="e">
        <f t="shared" si="106"/>
        <v>#DIV/0!</v>
      </c>
      <c r="E206" s="10" t="e">
        <f t="shared" si="106"/>
        <v>#DIV/0!</v>
      </c>
      <c r="F206" s="10" t="e">
        <f t="shared" si="106"/>
        <v>#DIV/0!</v>
      </c>
      <c r="G206" s="10" t="e">
        <f t="shared" si="106"/>
        <v>#DIV/0!</v>
      </c>
      <c r="H206" s="10" t="e">
        <f t="shared" si="106"/>
        <v>#DIV/0!</v>
      </c>
      <c r="I206" s="10" t="e">
        <f t="shared" si="106"/>
        <v>#DIV/0!</v>
      </c>
      <c r="J206" s="10" t="e">
        <f t="shared" si="106"/>
        <v>#DIV/0!</v>
      </c>
      <c r="K206" s="10" t="e">
        <f t="shared" si="106"/>
        <v>#DIV/0!</v>
      </c>
      <c r="L206" s="10" t="e">
        <f t="shared" si="106"/>
        <v>#DIV/0!</v>
      </c>
      <c r="M206" s="10" t="e">
        <f t="shared" si="106"/>
        <v>#DIV/0!</v>
      </c>
    </row>
    <row r="207" spans="1:14" x14ac:dyDescent="0.3">
      <c r="A207" s="23" t="s">
        <v>40</v>
      </c>
      <c r="B207" s="10" t="e">
        <f>B153</f>
        <v>#DIV/0!</v>
      </c>
      <c r="C207" s="10" t="e">
        <f t="shared" ref="C207:M207" si="107">C153</f>
        <v>#DIV/0!</v>
      </c>
      <c r="D207" s="10" t="e">
        <f t="shared" si="107"/>
        <v>#DIV/0!</v>
      </c>
      <c r="E207" s="10" t="e">
        <f t="shared" si="107"/>
        <v>#DIV/0!</v>
      </c>
      <c r="F207" s="10" t="e">
        <f t="shared" si="107"/>
        <v>#DIV/0!</v>
      </c>
      <c r="G207" s="10" t="e">
        <f t="shared" si="107"/>
        <v>#DIV/0!</v>
      </c>
      <c r="H207" s="10" t="e">
        <f t="shared" si="107"/>
        <v>#DIV/0!</v>
      </c>
      <c r="I207" s="10" t="e">
        <f t="shared" si="107"/>
        <v>#DIV/0!</v>
      </c>
      <c r="J207" s="10" t="e">
        <f t="shared" si="107"/>
        <v>#DIV/0!</v>
      </c>
      <c r="K207" s="10" t="e">
        <f t="shared" si="107"/>
        <v>#DIV/0!</v>
      </c>
      <c r="L207" s="10" t="e">
        <f t="shared" si="107"/>
        <v>#DIV/0!</v>
      </c>
      <c r="M207" s="10" t="e">
        <f t="shared" si="107"/>
        <v>#DIV/0!</v>
      </c>
    </row>
    <row r="208" spans="1:14" x14ac:dyDescent="0.3">
      <c r="A208" s="23" t="s">
        <v>44</v>
      </c>
      <c r="B208" s="10" t="e">
        <f>B164</f>
        <v>#DIV/0!</v>
      </c>
      <c r="C208" s="10" t="e">
        <f t="shared" ref="C208:M208" si="108">C164</f>
        <v>#DIV/0!</v>
      </c>
      <c r="D208" s="10" t="e">
        <f t="shared" si="108"/>
        <v>#DIV/0!</v>
      </c>
      <c r="E208" s="10" t="e">
        <f t="shared" si="108"/>
        <v>#DIV/0!</v>
      </c>
      <c r="F208" s="10" t="e">
        <f t="shared" si="108"/>
        <v>#DIV/0!</v>
      </c>
      <c r="G208" s="10" t="e">
        <f t="shared" si="108"/>
        <v>#DIV/0!</v>
      </c>
      <c r="H208" s="10" t="e">
        <f t="shared" si="108"/>
        <v>#DIV/0!</v>
      </c>
      <c r="I208" s="10" t="e">
        <f t="shared" si="108"/>
        <v>#DIV/0!</v>
      </c>
      <c r="J208" s="10" t="e">
        <f t="shared" si="108"/>
        <v>#DIV/0!</v>
      </c>
      <c r="K208" s="10" t="e">
        <f t="shared" si="108"/>
        <v>#DIV/0!</v>
      </c>
      <c r="L208" s="10" t="e">
        <f t="shared" si="108"/>
        <v>#DIV/0!</v>
      </c>
      <c r="M208" s="10" t="e">
        <f t="shared" si="108"/>
        <v>#DIV/0!</v>
      </c>
    </row>
    <row r="209" spans="1:14" x14ac:dyDescent="0.3">
      <c r="A209" s="23" t="s">
        <v>654</v>
      </c>
      <c r="B209" s="10" t="e">
        <f>B175</f>
        <v>#DIV/0!</v>
      </c>
      <c r="C209" s="10" t="e">
        <f t="shared" ref="C209:M209" si="109">C175</f>
        <v>#DIV/0!</v>
      </c>
      <c r="D209" s="10" t="e">
        <f t="shared" si="109"/>
        <v>#DIV/0!</v>
      </c>
      <c r="E209" s="10" t="e">
        <f t="shared" si="109"/>
        <v>#DIV/0!</v>
      </c>
      <c r="F209" s="10" t="e">
        <f t="shared" si="109"/>
        <v>#DIV/0!</v>
      </c>
      <c r="G209" s="10" t="e">
        <f t="shared" si="109"/>
        <v>#DIV/0!</v>
      </c>
      <c r="H209" s="10" t="e">
        <f t="shared" si="109"/>
        <v>#DIV/0!</v>
      </c>
      <c r="I209" s="10" t="e">
        <f t="shared" si="109"/>
        <v>#DIV/0!</v>
      </c>
      <c r="J209" s="10" t="e">
        <f t="shared" si="109"/>
        <v>#DIV/0!</v>
      </c>
      <c r="K209" s="10" t="e">
        <f t="shared" si="109"/>
        <v>#DIV/0!</v>
      </c>
      <c r="L209" s="10" t="e">
        <f t="shared" si="109"/>
        <v>#DIV/0!</v>
      </c>
      <c r="M209" s="10" t="e">
        <f t="shared" si="109"/>
        <v>#DIV/0!</v>
      </c>
    </row>
    <row r="210" spans="1:14" x14ac:dyDescent="0.3">
      <c r="A210" s="23" t="s">
        <v>655</v>
      </c>
      <c r="B210" s="10" t="e">
        <f>B186</f>
        <v>#DIV/0!</v>
      </c>
      <c r="C210" s="10" t="e">
        <f t="shared" ref="C210:M210" si="110">C186</f>
        <v>#DIV/0!</v>
      </c>
      <c r="D210" s="10" t="e">
        <f t="shared" si="110"/>
        <v>#DIV/0!</v>
      </c>
      <c r="E210" s="10" t="e">
        <f t="shared" si="110"/>
        <v>#DIV/0!</v>
      </c>
      <c r="F210" s="10" t="e">
        <f t="shared" si="110"/>
        <v>#DIV/0!</v>
      </c>
      <c r="G210" s="10" t="e">
        <f t="shared" si="110"/>
        <v>#DIV/0!</v>
      </c>
      <c r="H210" s="10" t="e">
        <f t="shared" si="110"/>
        <v>#DIV/0!</v>
      </c>
      <c r="I210" s="10" t="e">
        <f t="shared" si="110"/>
        <v>#DIV/0!</v>
      </c>
      <c r="J210" s="10" t="e">
        <f t="shared" si="110"/>
        <v>#DIV/0!</v>
      </c>
      <c r="K210" s="10" t="e">
        <f t="shared" si="110"/>
        <v>#DIV/0!</v>
      </c>
      <c r="L210" s="10" t="e">
        <f t="shared" si="110"/>
        <v>#DIV/0!</v>
      </c>
      <c r="M210" s="10" t="e">
        <f t="shared" si="110"/>
        <v>#DIV/0!</v>
      </c>
    </row>
    <row r="211" spans="1:14" x14ac:dyDescent="0.3">
      <c r="A211" s="7" t="s">
        <v>42</v>
      </c>
      <c r="B211" s="10" t="e">
        <f>B197</f>
        <v>#DIV/0!</v>
      </c>
      <c r="C211" s="10" t="e">
        <f t="shared" ref="C211:M211" si="111">C197</f>
        <v>#DIV/0!</v>
      </c>
      <c r="D211" s="10" t="e">
        <f t="shared" si="111"/>
        <v>#DIV/0!</v>
      </c>
      <c r="E211" s="10" t="e">
        <f t="shared" si="111"/>
        <v>#DIV/0!</v>
      </c>
      <c r="F211" s="10" t="e">
        <f t="shared" si="111"/>
        <v>#DIV/0!</v>
      </c>
      <c r="G211" s="10" t="e">
        <f t="shared" si="111"/>
        <v>#DIV/0!</v>
      </c>
      <c r="H211" s="10" t="e">
        <f t="shared" si="111"/>
        <v>#DIV/0!</v>
      </c>
      <c r="I211" s="10" t="e">
        <f t="shared" si="111"/>
        <v>#DIV/0!</v>
      </c>
      <c r="J211" s="10" t="e">
        <f t="shared" si="111"/>
        <v>#DIV/0!</v>
      </c>
      <c r="K211" s="10" t="e">
        <f t="shared" si="111"/>
        <v>#DIV/0!</v>
      </c>
      <c r="L211" s="10" t="e">
        <f t="shared" si="111"/>
        <v>#DIV/0!</v>
      </c>
      <c r="M211" s="10" t="e">
        <f t="shared" si="111"/>
        <v>#DIV/0!</v>
      </c>
    </row>
    <row r="212" spans="1:14" x14ac:dyDescent="0.3">
      <c r="A212" s="16"/>
      <c r="N212" s="12" t="s">
        <v>236</v>
      </c>
    </row>
    <row r="213" spans="1:14" ht="33.6" customHeight="1" x14ac:dyDescent="0.3">
      <c r="A213" s="57" t="s">
        <v>64</v>
      </c>
      <c r="B213" s="194">
        <f>IF($B$3="",0,SUM(B201:B211))</f>
        <v>0</v>
      </c>
      <c r="C213" s="194">
        <f t="shared" ref="C213:M213" si="112">IF($B$3="",0,SUM(C201:C211))</f>
        <v>0</v>
      </c>
      <c r="D213" s="194">
        <f t="shared" si="112"/>
        <v>0</v>
      </c>
      <c r="E213" s="194">
        <f t="shared" si="112"/>
        <v>0</v>
      </c>
      <c r="F213" s="194">
        <f t="shared" si="112"/>
        <v>0</v>
      </c>
      <c r="G213" s="194">
        <f t="shared" si="112"/>
        <v>0</v>
      </c>
      <c r="H213" s="194">
        <f t="shared" si="112"/>
        <v>0</v>
      </c>
      <c r="I213" s="194">
        <f t="shared" si="112"/>
        <v>0</v>
      </c>
      <c r="J213" s="194">
        <f t="shared" si="112"/>
        <v>0</v>
      </c>
      <c r="K213" s="194">
        <f t="shared" si="112"/>
        <v>0</v>
      </c>
      <c r="L213" s="194">
        <f t="shared" si="112"/>
        <v>0</v>
      </c>
      <c r="M213" s="194">
        <f t="shared" si="112"/>
        <v>0</v>
      </c>
      <c r="N213" s="162">
        <f>SUM(B213:M213)</f>
        <v>0</v>
      </c>
    </row>
    <row r="214" spans="1:14" x14ac:dyDescent="0.3">
      <c r="B214" s="284"/>
      <c r="C214" s="284"/>
      <c r="D214" s="284"/>
      <c r="E214" s="284"/>
      <c r="F214" s="284"/>
    </row>
  </sheetData>
  <mergeCells count="19">
    <mergeCell ref="E1:L4"/>
    <mergeCell ref="A9:C9"/>
    <mergeCell ref="A24:C24"/>
    <mergeCell ref="A39:C39"/>
    <mergeCell ref="A10:A11"/>
    <mergeCell ref="A25:A26"/>
    <mergeCell ref="D9:I9"/>
    <mergeCell ref="P58:T67"/>
    <mergeCell ref="B10:I10"/>
    <mergeCell ref="B25:I25"/>
    <mergeCell ref="B40:I40"/>
    <mergeCell ref="A54:C54"/>
    <mergeCell ref="A40:A41"/>
    <mergeCell ref="B214:F214"/>
    <mergeCell ref="N69:R69"/>
    <mergeCell ref="N70:R70"/>
    <mergeCell ref="A75:D75"/>
    <mergeCell ref="A199:A200"/>
    <mergeCell ref="A76:A7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5"/>
  <sheetViews>
    <sheetView topLeftCell="A13" zoomScale="70" zoomScaleNormal="70" workbookViewId="0">
      <selection activeCell="S18" sqref="S18"/>
    </sheetView>
  </sheetViews>
  <sheetFormatPr defaultColWidth="8.88671875" defaultRowHeight="14.4" x14ac:dyDescent="0.3"/>
  <cols>
    <col min="1" max="1" width="24.21875" style="3" customWidth="1"/>
    <col min="2" max="14" width="14.88671875" style="3" customWidth="1"/>
    <col min="15" max="24" width="8.88671875" style="3"/>
  </cols>
  <sheetData>
    <row r="1" spans="1:16" x14ac:dyDescent="0.3">
      <c r="A1" s="4" t="s">
        <v>66</v>
      </c>
      <c r="B1" s="215" t="s">
        <v>6</v>
      </c>
      <c r="C1" s="203"/>
      <c r="F1" s="91"/>
      <c r="G1" s="91"/>
      <c r="H1" s="91"/>
      <c r="I1" s="91"/>
      <c r="J1" s="91"/>
      <c r="K1" s="91"/>
      <c r="L1" s="91"/>
      <c r="M1" s="99"/>
      <c r="N1" s="100"/>
      <c r="O1" s="99"/>
      <c r="P1" s="99"/>
    </row>
    <row r="2" spans="1:16" x14ac:dyDescent="0.3">
      <c r="F2" s="91"/>
      <c r="G2" s="91"/>
      <c r="H2" s="91"/>
      <c r="I2" s="91"/>
      <c r="J2" s="91"/>
      <c r="K2" s="91"/>
      <c r="L2" s="91"/>
      <c r="M2" s="99"/>
      <c r="N2" s="99"/>
      <c r="O2" s="123"/>
      <c r="P2" s="99"/>
    </row>
    <row r="3" spans="1:16" x14ac:dyDescent="0.3">
      <c r="A3" s="52" t="s">
        <v>388</v>
      </c>
      <c r="B3" s="70"/>
      <c r="F3" s="91"/>
      <c r="G3" s="91"/>
      <c r="H3" s="91"/>
      <c r="I3" s="91"/>
      <c r="J3" s="91"/>
      <c r="K3" s="91"/>
      <c r="L3" s="91"/>
      <c r="M3" s="99"/>
      <c r="N3" s="99"/>
      <c r="O3" s="123"/>
      <c r="P3" s="99"/>
    </row>
    <row r="4" spans="1:16" x14ac:dyDescent="0.3">
      <c r="A4" s="52" t="s">
        <v>657</v>
      </c>
      <c r="B4" s="70"/>
      <c r="F4" s="91"/>
      <c r="G4" s="91"/>
      <c r="H4" s="91"/>
      <c r="I4" s="91"/>
      <c r="J4" s="91"/>
      <c r="K4" s="91"/>
      <c r="L4" s="91"/>
      <c r="O4" s="124"/>
    </row>
    <row r="5" spans="1:16" ht="16.8" x14ac:dyDescent="0.3">
      <c r="A5" s="52" t="s">
        <v>615</v>
      </c>
      <c r="B5" s="85">
        <v>0.25</v>
      </c>
      <c r="C5" s="3" t="s">
        <v>448</v>
      </c>
      <c r="F5" s="91"/>
      <c r="G5" s="91"/>
      <c r="H5" s="91"/>
      <c r="I5" s="91"/>
      <c r="J5" s="91"/>
      <c r="K5" s="91"/>
      <c r="L5" s="91"/>
      <c r="O5" s="124"/>
    </row>
    <row r="6" spans="1:16" x14ac:dyDescent="0.3">
      <c r="F6" s="91"/>
      <c r="G6" s="91"/>
      <c r="H6" s="91"/>
      <c r="I6" s="91"/>
      <c r="J6" s="91"/>
      <c r="K6" s="91"/>
      <c r="L6" s="91"/>
      <c r="O6" s="124"/>
    </row>
    <row r="7" spans="1:16" ht="16.8" customHeight="1" x14ac:dyDescent="0.3">
      <c r="A7" s="279" t="s">
        <v>658</v>
      </c>
      <c r="B7" s="279"/>
      <c r="C7" s="279"/>
      <c r="D7" s="4"/>
      <c r="E7" s="4"/>
      <c r="F7" s="4"/>
      <c r="G7" s="4"/>
      <c r="H7" s="91"/>
      <c r="I7" s="91"/>
      <c r="J7" s="91"/>
      <c r="K7" s="91"/>
      <c r="L7" s="91"/>
      <c r="O7" s="124"/>
    </row>
    <row r="8" spans="1:16" x14ac:dyDescent="0.3">
      <c r="B8" s="37" t="s">
        <v>391</v>
      </c>
      <c r="C8" s="37" t="s">
        <v>392</v>
      </c>
      <c r="D8" s="37" t="s">
        <v>393</v>
      </c>
      <c r="E8" s="37" t="s">
        <v>394</v>
      </c>
      <c r="F8" s="37" t="s">
        <v>395</v>
      </c>
      <c r="G8" s="37" t="s">
        <v>396</v>
      </c>
      <c r="H8" s="37" t="s">
        <v>397</v>
      </c>
      <c r="I8" s="37" t="s">
        <v>398</v>
      </c>
      <c r="J8" s="37" t="s">
        <v>399</v>
      </c>
      <c r="K8" s="37" t="s">
        <v>400</v>
      </c>
      <c r="L8" s="91"/>
      <c r="O8" s="124"/>
    </row>
    <row r="9" spans="1:16" x14ac:dyDescent="0.3">
      <c r="A9" s="4" t="s">
        <v>577</v>
      </c>
      <c r="B9" s="25" t="str">
        <f>(Substrate!$I$23)</f>
        <v/>
      </c>
      <c r="C9" s="25" t="str">
        <f>(Substrate!$I$24)</f>
        <v/>
      </c>
      <c r="D9" s="25" t="str">
        <f>(Substrate!$I$25)</f>
        <v/>
      </c>
      <c r="E9" s="25" t="str">
        <f>(Substrate!$I$26)</f>
        <v/>
      </c>
      <c r="F9" s="25" t="str">
        <f>(Substrate!$I$27)</f>
        <v/>
      </c>
      <c r="G9" s="25" t="str">
        <f>(Substrate!$I$28)</f>
        <v/>
      </c>
      <c r="H9" s="25" t="str">
        <f>(Substrate!$I$29)</f>
        <v/>
      </c>
      <c r="I9" s="25" t="str">
        <f>(Substrate!$I$30)</f>
        <v/>
      </c>
      <c r="J9" s="25" t="str">
        <f>(Substrate!$I$31)</f>
        <v/>
      </c>
      <c r="K9" s="25" t="str">
        <f>(Substrate!$I$32)</f>
        <v/>
      </c>
      <c r="L9" s="91"/>
      <c r="O9" s="124"/>
    </row>
    <row r="10" spans="1:16" x14ac:dyDescent="0.3">
      <c r="A10" s="141" t="s">
        <v>578</v>
      </c>
      <c r="B10" s="129" t="str">
        <f>IFERROR(SUM(Substrate!$N$9+Substrate!$O$9+Substrate!$Q$9),"")</f>
        <v/>
      </c>
      <c r="C10" s="129" t="str">
        <f>IFERROR(SUM(Substrate!$N$10+Substrate!$O$10+Substrate!$Q$10),"")</f>
        <v/>
      </c>
      <c r="D10" s="129" t="str">
        <f>IFERROR(SUM(Substrate!$N$11+Substrate!$O$11+Substrate!$Q$11),"")</f>
        <v/>
      </c>
      <c r="E10" s="129" t="str">
        <f>IFERROR(SUM(Substrate!$N$12+Substrate!$O$12+Substrate!$Q$12),"")</f>
        <v/>
      </c>
      <c r="F10" s="129" t="str">
        <f>IFERROR(SUM(Substrate!$N$13+Substrate!$O$13+Substrate!$Q$13),"")</f>
        <v/>
      </c>
      <c r="G10" s="129" t="str">
        <f>IFERROR(SUM(Substrate!$N$14+Substrate!$O$14+Substrate!$Q$14),"")</f>
        <v/>
      </c>
      <c r="H10" s="129" t="str">
        <f>IFERROR(SUM(Substrate!$N$15+Substrate!$O$15+Substrate!$Q$15),"")</f>
        <v/>
      </c>
      <c r="I10" s="129" t="str">
        <f>IFERROR(SUM(Substrate!$N$16+Substrate!$O$16+Substrate!$Q$16),"")</f>
        <v/>
      </c>
      <c r="J10" s="129" t="str">
        <f>IFERROR(SUM(Substrate!$N$17+Substrate!$O$17+Substrate!$Q$17),"")</f>
        <v/>
      </c>
      <c r="K10" s="129" t="str">
        <f>IFERROR(SUM(Substrate!$N$18+Substrate!$O$18+Substrate!$Q$18),"")</f>
        <v/>
      </c>
      <c r="L10" s="186"/>
      <c r="M10" s="3" t="s">
        <v>433</v>
      </c>
      <c r="O10" s="124"/>
    </row>
    <row r="11" spans="1:16" x14ac:dyDescent="0.3">
      <c r="F11" s="91"/>
      <c r="G11" s="91"/>
      <c r="H11" s="91"/>
      <c r="I11" s="91"/>
      <c r="J11" s="91"/>
      <c r="K11" s="91"/>
      <c r="L11" s="91"/>
      <c r="O11" s="124"/>
    </row>
    <row r="12" spans="1:16" ht="16.8" x14ac:dyDescent="0.3">
      <c r="A12" s="279" t="s">
        <v>616</v>
      </c>
      <c r="B12" s="279"/>
      <c r="C12" s="279"/>
      <c r="D12" s="279"/>
      <c r="E12" s="4"/>
      <c r="F12" s="4"/>
    </row>
    <row r="13" spans="1:16" ht="40.200000000000003" customHeight="1" x14ac:dyDescent="0.3">
      <c r="A13" s="58" t="s">
        <v>370</v>
      </c>
      <c r="B13" s="309" t="s">
        <v>68</v>
      </c>
      <c r="C13" s="310"/>
      <c r="D13" s="307" t="s">
        <v>72</v>
      </c>
      <c r="E13" s="307"/>
      <c r="F13" s="305" t="s">
        <v>634</v>
      </c>
      <c r="G13" s="306"/>
      <c r="H13" s="306"/>
      <c r="I13" s="306"/>
      <c r="J13" s="306"/>
      <c r="K13" s="306"/>
      <c r="L13" s="306"/>
      <c r="M13" s="306"/>
      <c r="N13" s="306"/>
    </row>
    <row r="14" spans="1:16" ht="15.75" customHeight="1" x14ac:dyDescent="0.3">
      <c r="A14" s="229" t="s">
        <v>372</v>
      </c>
      <c r="B14" s="311">
        <v>0.112</v>
      </c>
      <c r="C14" s="311"/>
      <c r="D14" s="308">
        <v>0.38</v>
      </c>
      <c r="E14" s="308"/>
      <c r="F14" s="302" t="s">
        <v>735</v>
      </c>
      <c r="G14" s="303"/>
      <c r="H14" s="303"/>
      <c r="I14" s="303"/>
      <c r="J14" s="303"/>
      <c r="K14" s="303"/>
      <c r="L14" s="303"/>
      <c r="M14" s="303"/>
      <c r="N14" s="303"/>
    </row>
    <row r="15" spans="1:16" ht="15.6" customHeight="1" x14ac:dyDescent="0.3">
      <c r="A15" s="51"/>
      <c r="C15" s="93"/>
      <c r="D15" s="29"/>
      <c r="F15" s="302" t="s">
        <v>633</v>
      </c>
      <c r="G15" s="303"/>
      <c r="H15" s="303"/>
      <c r="I15" s="303"/>
      <c r="J15" s="303"/>
      <c r="K15" s="303"/>
      <c r="L15" s="303"/>
      <c r="M15" s="303"/>
      <c r="N15" s="303"/>
    </row>
    <row r="16" spans="1:16" ht="17.399999999999999" x14ac:dyDescent="0.35">
      <c r="A16" s="279" t="s">
        <v>380</v>
      </c>
      <c r="B16" s="279"/>
      <c r="C16" s="279"/>
      <c r="D16" s="32"/>
    </row>
    <row r="17" spans="1:29" x14ac:dyDescent="0.3">
      <c r="A17" s="91" t="s">
        <v>371</v>
      </c>
      <c r="B17" s="3" t="s">
        <v>391</v>
      </c>
      <c r="C17" s="3" t="s">
        <v>392</v>
      </c>
      <c r="D17" s="3" t="s">
        <v>393</v>
      </c>
      <c r="E17" s="3" t="s">
        <v>394</v>
      </c>
      <c r="F17" s="3" t="s">
        <v>395</v>
      </c>
      <c r="G17" s="3" t="s">
        <v>396</v>
      </c>
      <c r="H17" s="3" t="s">
        <v>397</v>
      </c>
      <c r="I17" s="3" t="s">
        <v>398</v>
      </c>
      <c r="J17" s="3" t="s">
        <v>399</v>
      </c>
      <c r="K17" s="3" t="s">
        <v>400</v>
      </c>
      <c r="L17" s="37" t="s">
        <v>401</v>
      </c>
    </row>
    <row r="18" spans="1:29" s="205" customFormat="1" ht="27.6" x14ac:dyDescent="0.3">
      <c r="A18" s="230" t="s">
        <v>579</v>
      </c>
      <c r="B18" s="170" t="str">
        <f t="shared" ref="B18:K18" si="0">IFERROR(((($B$14*(1-$D$14))*B10))*B9,"")</f>
        <v/>
      </c>
      <c r="C18" s="170" t="str">
        <f t="shared" si="0"/>
        <v/>
      </c>
      <c r="D18" s="170" t="str">
        <f t="shared" si="0"/>
        <v/>
      </c>
      <c r="E18" s="170" t="str">
        <f t="shared" si="0"/>
        <v/>
      </c>
      <c r="F18" s="170" t="str">
        <f t="shared" si="0"/>
        <v/>
      </c>
      <c r="G18" s="170" t="str">
        <f t="shared" si="0"/>
        <v/>
      </c>
      <c r="H18" s="170" t="str">
        <f t="shared" si="0"/>
        <v/>
      </c>
      <c r="I18" s="170" t="str">
        <f t="shared" si="0"/>
        <v/>
      </c>
      <c r="J18" s="170" t="str">
        <f t="shared" si="0"/>
        <v/>
      </c>
      <c r="K18" s="170" t="str">
        <f t="shared" si="0"/>
        <v/>
      </c>
      <c r="L18" s="162" t="e">
        <f>AVERAGE(B18:K18)</f>
        <v>#DIV/0!</v>
      </c>
      <c r="M18" s="154"/>
      <c r="N18" s="62"/>
      <c r="O18" s="62"/>
      <c r="P18" s="62"/>
      <c r="Q18" s="62"/>
      <c r="R18" s="62"/>
      <c r="S18" s="62"/>
      <c r="T18" s="62"/>
      <c r="U18" s="62"/>
      <c r="V18" s="62"/>
      <c r="W18" s="62"/>
      <c r="X18" s="62"/>
    </row>
    <row r="20" spans="1:29" x14ac:dyDescent="0.3">
      <c r="A20" s="287" t="s">
        <v>70</v>
      </c>
      <c r="B20" s="287"/>
      <c r="C20" s="287"/>
      <c r="D20" s="4"/>
      <c r="H20" s="4"/>
    </row>
    <row r="21" spans="1:29" x14ac:dyDescent="0.3">
      <c r="A21" s="3" t="s">
        <v>19</v>
      </c>
      <c r="B21" s="82" t="s">
        <v>611</v>
      </c>
      <c r="C21" s="82" t="s">
        <v>8</v>
      </c>
      <c r="D21" s="11" t="s">
        <v>9</v>
      </c>
      <c r="E21" s="82" t="s">
        <v>10</v>
      </c>
      <c r="F21" s="82" t="s">
        <v>11</v>
      </c>
      <c r="G21" s="82" t="s">
        <v>12</v>
      </c>
      <c r="H21" s="82" t="s">
        <v>13</v>
      </c>
      <c r="I21" s="82" t="s">
        <v>14</v>
      </c>
      <c r="J21" s="82" t="s">
        <v>15</v>
      </c>
      <c r="K21" s="82" t="s">
        <v>16</v>
      </c>
      <c r="L21" s="82" t="s">
        <v>17</v>
      </c>
      <c r="M21" s="82" t="s">
        <v>18</v>
      </c>
    </row>
    <row r="22" spans="1:29" x14ac:dyDescent="0.3">
      <c r="B22" s="12" t="s">
        <v>20</v>
      </c>
      <c r="C22" s="12" t="s">
        <v>21</v>
      </c>
      <c r="D22" s="12" t="s">
        <v>731</v>
      </c>
      <c r="E22" s="12" t="s">
        <v>732</v>
      </c>
      <c r="F22" s="12" t="s">
        <v>24</v>
      </c>
      <c r="G22" s="12" t="s">
        <v>25</v>
      </c>
      <c r="H22" s="12" t="s">
        <v>26</v>
      </c>
      <c r="I22" s="12" t="s">
        <v>27</v>
      </c>
      <c r="J22" s="12" t="s">
        <v>28</v>
      </c>
      <c r="K22" s="12" t="s">
        <v>29</v>
      </c>
      <c r="L22" s="12" t="s">
        <v>30</v>
      </c>
      <c r="M22" s="12" t="s">
        <v>31</v>
      </c>
    </row>
    <row r="23" spans="1:29" ht="20.25" customHeight="1" x14ac:dyDescent="0.3">
      <c r="A23" s="91" t="s">
        <v>71</v>
      </c>
      <c r="H23" s="4"/>
      <c r="T23" s="290" t="s">
        <v>831</v>
      </c>
      <c r="U23" s="290"/>
      <c r="V23" s="290"/>
      <c r="W23" s="290"/>
      <c r="X23" s="290"/>
      <c r="Y23" s="290"/>
      <c r="Z23" s="290"/>
      <c r="AA23" s="290"/>
      <c r="AB23" s="290"/>
      <c r="AC23" s="290"/>
    </row>
    <row r="24" spans="1:29" ht="14.4" customHeight="1" x14ac:dyDescent="0.3">
      <c r="A24" s="6" t="s">
        <v>609</v>
      </c>
      <c r="B24" s="25">
        <v>0</v>
      </c>
      <c r="C24" s="25">
        <v>0</v>
      </c>
      <c r="D24" s="25">
        <v>0</v>
      </c>
      <c r="E24" s="25">
        <v>0</v>
      </c>
      <c r="F24" s="25">
        <v>0</v>
      </c>
      <c r="G24" s="25">
        <v>0</v>
      </c>
      <c r="H24" s="25">
        <v>0.03</v>
      </c>
      <c r="I24" s="25">
        <v>0.85</v>
      </c>
      <c r="J24" s="25">
        <v>0.12</v>
      </c>
      <c r="K24" s="25">
        <v>0</v>
      </c>
      <c r="L24" s="25">
        <v>0</v>
      </c>
      <c r="M24" s="25">
        <v>0</v>
      </c>
      <c r="N24" s="3" t="s">
        <v>830</v>
      </c>
      <c r="T24" s="290"/>
      <c r="U24" s="290"/>
      <c r="V24" s="290"/>
      <c r="W24" s="290"/>
      <c r="X24" s="290"/>
      <c r="Y24" s="290"/>
      <c r="Z24" s="290"/>
      <c r="AA24" s="290"/>
      <c r="AB24" s="290"/>
      <c r="AC24" s="290"/>
    </row>
    <row r="25" spans="1:29" x14ac:dyDescent="0.3">
      <c r="A25" s="6" t="s">
        <v>373</v>
      </c>
      <c r="B25" s="25">
        <v>0</v>
      </c>
      <c r="C25" s="25">
        <v>0</v>
      </c>
      <c r="D25" s="25">
        <v>0</v>
      </c>
      <c r="E25" s="25">
        <v>0</v>
      </c>
      <c r="F25" s="25">
        <v>0</v>
      </c>
      <c r="G25" s="25">
        <v>0</v>
      </c>
      <c r="H25" s="25">
        <v>0.08</v>
      </c>
      <c r="I25" s="25">
        <v>0.86</v>
      </c>
      <c r="J25" s="25">
        <v>0.06</v>
      </c>
      <c r="K25" s="25">
        <v>0</v>
      </c>
      <c r="L25" s="25">
        <v>0</v>
      </c>
      <c r="M25" s="25">
        <v>0</v>
      </c>
      <c r="N25" s="3" t="s">
        <v>830</v>
      </c>
      <c r="T25" s="290"/>
      <c r="U25" s="290"/>
      <c r="V25" s="290"/>
      <c r="W25" s="290"/>
      <c r="X25" s="290"/>
      <c r="Y25" s="290"/>
      <c r="Z25" s="290"/>
      <c r="AA25" s="290"/>
      <c r="AB25" s="290"/>
      <c r="AC25" s="290"/>
    </row>
    <row r="26" spans="1:29" x14ac:dyDescent="0.3">
      <c r="A26" s="6" t="s">
        <v>374</v>
      </c>
      <c r="B26" s="25">
        <v>0</v>
      </c>
      <c r="C26" s="25">
        <v>0</v>
      </c>
      <c r="D26" s="25">
        <v>0</v>
      </c>
      <c r="E26" s="25">
        <v>0</v>
      </c>
      <c r="F26" s="25">
        <v>0</v>
      </c>
      <c r="G26" s="25">
        <v>0</v>
      </c>
      <c r="H26" s="25">
        <v>0.08</v>
      </c>
      <c r="I26" s="25">
        <v>0.78</v>
      </c>
      <c r="J26" s="25">
        <v>0.14000000000000001</v>
      </c>
      <c r="K26" s="25">
        <v>0</v>
      </c>
      <c r="L26" s="25">
        <v>0</v>
      </c>
      <c r="M26" s="25">
        <v>0</v>
      </c>
      <c r="N26" s="3" t="s">
        <v>736</v>
      </c>
      <c r="T26" s="290"/>
      <c r="U26" s="290"/>
      <c r="V26" s="290"/>
      <c r="W26" s="290"/>
      <c r="X26" s="290"/>
      <c r="Y26" s="290"/>
      <c r="Z26" s="290"/>
      <c r="AA26" s="290"/>
      <c r="AB26" s="290"/>
      <c r="AC26" s="290"/>
    </row>
    <row r="27" spans="1:29" x14ac:dyDescent="0.3">
      <c r="A27" s="6" t="s">
        <v>375</v>
      </c>
      <c r="B27" s="25">
        <v>0</v>
      </c>
      <c r="C27" s="25">
        <v>0</v>
      </c>
      <c r="D27" s="25">
        <v>0</v>
      </c>
      <c r="E27" s="25">
        <v>0</v>
      </c>
      <c r="F27" s="25">
        <v>0</v>
      </c>
      <c r="G27" s="25">
        <v>0</v>
      </c>
      <c r="H27" s="25">
        <v>0.08</v>
      </c>
      <c r="I27" s="25">
        <v>0.78</v>
      </c>
      <c r="J27" s="25">
        <v>0.14000000000000001</v>
      </c>
      <c r="K27" s="25">
        <v>0</v>
      </c>
      <c r="L27" s="25">
        <v>0</v>
      </c>
      <c r="M27" s="25">
        <v>0</v>
      </c>
      <c r="N27" s="3" t="s">
        <v>736</v>
      </c>
      <c r="T27" s="290"/>
      <c r="U27" s="290"/>
      <c r="V27" s="290"/>
      <c r="W27" s="290"/>
      <c r="X27" s="290"/>
      <c r="Y27" s="290"/>
      <c r="Z27" s="290"/>
      <c r="AA27" s="290"/>
      <c r="AB27" s="290"/>
      <c r="AC27" s="290"/>
    </row>
    <row r="28" spans="1:29" x14ac:dyDescent="0.3">
      <c r="A28" s="6" t="s">
        <v>376</v>
      </c>
      <c r="B28" s="25">
        <v>0</v>
      </c>
      <c r="C28" s="25">
        <v>0</v>
      </c>
      <c r="D28" s="25">
        <v>0</v>
      </c>
      <c r="E28" s="25">
        <v>0</v>
      </c>
      <c r="F28" s="25">
        <v>0</v>
      </c>
      <c r="G28" s="25">
        <v>0</v>
      </c>
      <c r="H28" s="25">
        <v>0.4</v>
      </c>
      <c r="I28" s="25">
        <v>0.57999999999999996</v>
      </c>
      <c r="J28" s="25">
        <v>0.02</v>
      </c>
      <c r="K28" s="25">
        <v>0</v>
      </c>
      <c r="L28" s="25">
        <v>0</v>
      </c>
      <c r="M28" s="25">
        <v>0</v>
      </c>
      <c r="N28" s="3" t="s">
        <v>830</v>
      </c>
      <c r="T28" s="290"/>
      <c r="U28" s="290"/>
      <c r="V28" s="290"/>
      <c r="W28" s="290"/>
      <c r="X28" s="290"/>
      <c r="Y28" s="290"/>
      <c r="Z28" s="290"/>
      <c r="AA28" s="290"/>
      <c r="AB28" s="290"/>
      <c r="AC28" s="290"/>
    </row>
    <row r="29" spans="1:29" x14ac:dyDescent="0.3">
      <c r="A29" s="6" t="s">
        <v>377</v>
      </c>
      <c r="B29" s="25">
        <v>0</v>
      </c>
      <c r="C29" s="25">
        <v>0</v>
      </c>
      <c r="D29" s="25">
        <v>0</v>
      </c>
      <c r="E29" s="25">
        <v>0</v>
      </c>
      <c r="F29" s="25">
        <v>0</v>
      </c>
      <c r="G29" s="25">
        <v>0</v>
      </c>
      <c r="H29" s="25">
        <v>0.3</v>
      </c>
      <c r="I29" s="25">
        <v>0.65</v>
      </c>
      <c r="J29" s="25">
        <v>0.05</v>
      </c>
      <c r="K29" s="25">
        <v>0</v>
      </c>
      <c r="L29" s="25">
        <v>0</v>
      </c>
      <c r="M29" s="25">
        <v>0</v>
      </c>
      <c r="N29" s="3" t="s">
        <v>830</v>
      </c>
      <c r="T29" s="290"/>
      <c r="U29" s="290"/>
      <c r="V29" s="290"/>
      <c r="W29" s="290"/>
      <c r="X29" s="290"/>
      <c r="Y29" s="290"/>
      <c r="Z29" s="290"/>
      <c r="AA29" s="290"/>
      <c r="AB29" s="290"/>
      <c r="AC29" s="290"/>
    </row>
    <row r="30" spans="1:29" x14ac:dyDescent="0.3">
      <c r="A30" s="6" t="s">
        <v>379</v>
      </c>
      <c r="B30" s="25">
        <v>0</v>
      </c>
      <c r="C30" s="25">
        <v>0</v>
      </c>
      <c r="D30" s="25">
        <v>0</v>
      </c>
      <c r="E30" s="25">
        <v>0</v>
      </c>
      <c r="F30" s="25">
        <v>0</v>
      </c>
      <c r="G30" s="25">
        <v>0</v>
      </c>
      <c r="H30" s="25">
        <v>0.22</v>
      </c>
      <c r="I30" s="25">
        <v>0.71</v>
      </c>
      <c r="J30" s="25">
        <v>7.0000000000000007E-2</v>
      </c>
      <c r="K30" s="25">
        <v>0</v>
      </c>
      <c r="L30" s="25">
        <v>0</v>
      </c>
      <c r="M30" s="25">
        <v>0</v>
      </c>
      <c r="N30" s="3" t="s">
        <v>830</v>
      </c>
      <c r="T30" s="290"/>
      <c r="U30" s="290"/>
      <c r="V30" s="290"/>
      <c r="W30" s="290"/>
      <c r="X30" s="290"/>
      <c r="Y30" s="290"/>
      <c r="Z30" s="290"/>
      <c r="AA30" s="290"/>
      <c r="AB30" s="290"/>
      <c r="AC30" s="290"/>
    </row>
    <row r="31" spans="1:29" x14ac:dyDescent="0.3">
      <c r="A31" s="6" t="s">
        <v>378</v>
      </c>
      <c r="B31" s="25">
        <v>0</v>
      </c>
      <c r="C31" s="25">
        <v>0</v>
      </c>
      <c r="D31" s="25">
        <v>0</v>
      </c>
      <c r="E31" s="25">
        <v>0</v>
      </c>
      <c r="F31" s="25">
        <v>0</v>
      </c>
      <c r="G31" s="25">
        <v>0</v>
      </c>
      <c r="H31" s="25">
        <v>0.11</v>
      </c>
      <c r="I31" s="25">
        <v>0.76</v>
      </c>
      <c r="J31" s="25">
        <v>0.13</v>
      </c>
      <c r="K31" s="25">
        <v>0</v>
      </c>
      <c r="L31" s="25">
        <v>0</v>
      </c>
      <c r="M31" s="25">
        <v>0</v>
      </c>
      <c r="N31" s="3" t="s">
        <v>830</v>
      </c>
      <c r="T31" s="290"/>
      <c r="U31" s="290"/>
      <c r="V31" s="290"/>
      <c r="W31" s="290"/>
      <c r="X31" s="290"/>
      <c r="Y31" s="290"/>
      <c r="Z31" s="290"/>
      <c r="AA31" s="290"/>
      <c r="AB31" s="290"/>
      <c r="AC31" s="290"/>
    </row>
    <row r="32" spans="1:29" s="1" customFormat="1" x14ac:dyDescent="0.3">
      <c r="A32" s="33" t="s">
        <v>390</v>
      </c>
      <c r="B32" s="85">
        <f>AVERAGE(B24:B31)</f>
        <v>0</v>
      </c>
      <c r="C32" s="85">
        <f t="shared" ref="C32:M32" si="1">AVERAGE(C24:C31)</f>
        <v>0</v>
      </c>
      <c r="D32" s="85">
        <f t="shared" si="1"/>
        <v>0</v>
      </c>
      <c r="E32" s="85">
        <f t="shared" si="1"/>
        <v>0</v>
      </c>
      <c r="F32" s="85">
        <f t="shared" si="1"/>
        <v>0</v>
      </c>
      <c r="G32" s="85">
        <f t="shared" si="1"/>
        <v>0</v>
      </c>
      <c r="H32" s="85">
        <f t="shared" si="1"/>
        <v>0.16250000000000001</v>
      </c>
      <c r="I32" s="85">
        <f t="shared" si="1"/>
        <v>0.74625000000000008</v>
      </c>
      <c r="J32" s="85">
        <f t="shared" si="1"/>
        <v>9.1250000000000012E-2</v>
      </c>
      <c r="K32" s="85">
        <f t="shared" si="1"/>
        <v>0</v>
      </c>
      <c r="L32" s="85">
        <f t="shared" si="1"/>
        <v>0</v>
      </c>
      <c r="M32" s="85">
        <f t="shared" si="1"/>
        <v>0</v>
      </c>
      <c r="N32" s="4" t="s">
        <v>390</v>
      </c>
      <c r="O32" s="4"/>
      <c r="P32" s="4"/>
      <c r="Q32" s="4"/>
      <c r="R32" s="4"/>
      <c r="S32" s="4"/>
      <c r="T32" s="290"/>
      <c r="U32" s="290"/>
      <c r="V32" s="290"/>
      <c r="W32" s="290"/>
      <c r="X32" s="290"/>
      <c r="Y32" s="290"/>
      <c r="Z32" s="290"/>
      <c r="AA32" s="290"/>
      <c r="AB32" s="290"/>
      <c r="AC32" s="290"/>
    </row>
    <row r="33" spans="1:29" x14ac:dyDescent="0.3">
      <c r="A33" s="3" t="s">
        <v>580</v>
      </c>
      <c r="B33" s="31"/>
      <c r="C33" s="31"/>
      <c r="D33" s="31"/>
      <c r="E33" s="31"/>
      <c r="F33" s="31"/>
      <c r="G33" s="31"/>
      <c r="H33" s="31"/>
      <c r="I33" s="31"/>
      <c r="J33" s="31"/>
      <c r="K33" s="31"/>
      <c r="L33" s="31"/>
      <c r="M33" s="31"/>
      <c r="T33" s="290"/>
      <c r="U33" s="290"/>
      <c r="V33" s="290"/>
      <c r="W33" s="290"/>
      <c r="X33" s="290"/>
      <c r="Y33" s="290"/>
      <c r="Z33" s="290"/>
      <c r="AA33" s="290"/>
      <c r="AB33" s="290"/>
      <c r="AC33" s="290"/>
    </row>
    <row r="34" spans="1:29" x14ac:dyDescent="0.3">
      <c r="T34" s="290"/>
      <c r="U34" s="290"/>
      <c r="V34" s="290"/>
      <c r="W34" s="290"/>
      <c r="X34" s="290"/>
      <c r="Y34" s="290"/>
      <c r="Z34" s="290"/>
      <c r="AA34" s="290"/>
      <c r="AB34" s="290"/>
      <c r="AC34" s="290"/>
    </row>
    <row r="35" spans="1:29" ht="16.8" x14ac:dyDescent="0.3">
      <c r="A35" s="287" t="s">
        <v>73</v>
      </c>
      <c r="B35" s="287"/>
      <c r="C35" s="287"/>
      <c r="D35" s="4"/>
      <c r="H35" s="31"/>
      <c r="T35" s="290"/>
      <c r="U35" s="290"/>
      <c r="V35" s="290"/>
      <c r="W35" s="290"/>
      <c r="X35" s="290"/>
      <c r="Y35" s="290"/>
      <c r="Z35" s="290"/>
      <c r="AA35" s="290"/>
      <c r="AB35" s="290"/>
      <c r="AC35" s="290"/>
    </row>
    <row r="36" spans="1:29" x14ac:dyDescent="0.3">
      <c r="A36" s="16"/>
      <c r="B36" s="82" t="s">
        <v>611</v>
      </c>
      <c r="C36" s="82" t="s">
        <v>8</v>
      </c>
      <c r="D36" s="11" t="s">
        <v>9</v>
      </c>
      <c r="E36" s="82" t="s">
        <v>10</v>
      </c>
      <c r="F36" s="82" t="s">
        <v>11</v>
      </c>
      <c r="G36" s="82" t="s">
        <v>12</v>
      </c>
      <c r="H36" s="82" t="s">
        <v>13</v>
      </c>
      <c r="I36" s="82" t="s">
        <v>14</v>
      </c>
      <c r="J36" s="82" t="s">
        <v>15</v>
      </c>
      <c r="K36" s="82" t="s">
        <v>16</v>
      </c>
      <c r="L36" s="82" t="s">
        <v>17</v>
      </c>
      <c r="M36" s="82" t="s">
        <v>18</v>
      </c>
      <c r="T36" s="290"/>
      <c r="U36" s="290"/>
      <c r="V36" s="290"/>
      <c r="W36" s="290"/>
      <c r="X36" s="290"/>
      <c r="Y36" s="290"/>
      <c r="Z36" s="290"/>
      <c r="AA36" s="290"/>
      <c r="AB36" s="290"/>
      <c r="AC36" s="290"/>
    </row>
    <row r="37" spans="1:29" x14ac:dyDescent="0.3">
      <c r="A37" s="16"/>
      <c r="B37" s="12" t="s">
        <v>20</v>
      </c>
      <c r="C37" s="12" t="s">
        <v>21</v>
      </c>
      <c r="D37" s="12" t="s">
        <v>731</v>
      </c>
      <c r="E37" s="12" t="s">
        <v>732</v>
      </c>
      <c r="F37" s="12" t="s">
        <v>24</v>
      </c>
      <c r="G37" s="12" t="s">
        <v>25</v>
      </c>
      <c r="H37" s="12" t="s">
        <v>26</v>
      </c>
      <c r="I37" s="12" t="s">
        <v>27</v>
      </c>
      <c r="J37" s="12" t="s">
        <v>28</v>
      </c>
      <c r="K37" s="12" t="s">
        <v>29</v>
      </c>
      <c r="L37" s="12" t="s">
        <v>30</v>
      </c>
      <c r="M37" s="12" t="s">
        <v>31</v>
      </c>
      <c r="T37" s="290"/>
      <c r="U37" s="290"/>
      <c r="V37" s="290"/>
      <c r="W37" s="290"/>
      <c r="X37" s="290"/>
      <c r="Y37" s="290"/>
      <c r="Z37" s="290"/>
      <c r="AA37" s="290"/>
      <c r="AB37" s="290"/>
      <c r="AC37" s="290"/>
    </row>
    <row r="38" spans="1:29" ht="34.200000000000003" customHeight="1" x14ac:dyDescent="0.3">
      <c r="A38" s="57" t="s">
        <v>64</v>
      </c>
      <c r="B38" s="194">
        <f>IF($B$3="",0,($L$18*B32))</f>
        <v>0</v>
      </c>
      <c r="C38" s="194">
        <f t="shared" ref="C38:M38" si="2">IF($B$3="",0,($L$18*C32))</f>
        <v>0</v>
      </c>
      <c r="D38" s="194">
        <f t="shared" si="2"/>
        <v>0</v>
      </c>
      <c r="E38" s="194">
        <f t="shared" si="2"/>
        <v>0</v>
      </c>
      <c r="F38" s="194">
        <f t="shared" si="2"/>
        <v>0</v>
      </c>
      <c r="G38" s="194">
        <f t="shared" si="2"/>
        <v>0</v>
      </c>
      <c r="H38" s="194">
        <f t="shared" si="2"/>
        <v>0</v>
      </c>
      <c r="I38" s="194">
        <f t="shared" si="2"/>
        <v>0</v>
      </c>
      <c r="J38" s="194">
        <f t="shared" si="2"/>
        <v>0</v>
      </c>
      <c r="K38" s="194">
        <f t="shared" si="2"/>
        <v>0</v>
      </c>
      <c r="L38" s="194">
        <f t="shared" si="2"/>
        <v>0</v>
      </c>
      <c r="M38" s="194">
        <f t="shared" si="2"/>
        <v>0</v>
      </c>
      <c r="N38" s="162">
        <f>SUM(B38:M38)</f>
        <v>0</v>
      </c>
    </row>
    <row r="39" spans="1:29" x14ac:dyDescent="0.3">
      <c r="B39" s="304"/>
      <c r="C39" s="304"/>
      <c r="D39" s="304"/>
      <c r="E39" s="304"/>
      <c r="F39" s="304"/>
    </row>
    <row r="40" spans="1:29" x14ac:dyDescent="0.3">
      <c r="A40" s="4" t="s">
        <v>801</v>
      </c>
    </row>
    <row r="41" spans="1:29" s="75" customFormat="1" ht="15.6" customHeight="1" x14ac:dyDescent="0.25">
      <c r="A41" s="232"/>
      <c r="F41" s="4" t="s">
        <v>637</v>
      </c>
      <c r="G41" s="4" t="s">
        <v>635</v>
      </c>
      <c r="H41" s="4"/>
      <c r="I41" s="301" t="s">
        <v>69</v>
      </c>
      <c r="J41" s="301"/>
      <c r="K41" s="301"/>
      <c r="L41" s="301"/>
      <c r="M41" s="72"/>
      <c r="N41" s="72"/>
      <c r="O41" s="72"/>
      <c r="P41" s="72"/>
      <c r="Q41" s="72"/>
      <c r="R41" s="72"/>
      <c r="S41" s="72"/>
      <c r="T41" s="72"/>
      <c r="U41" s="72"/>
      <c r="V41" s="72"/>
      <c r="W41" s="72"/>
      <c r="X41" s="72"/>
    </row>
    <row r="42" spans="1:29" x14ac:dyDescent="0.3">
      <c r="A42" s="3" t="s">
        <v>799</v>
      </c>
      <c r="F42" s="14">
        <v>5.2999999999999999E-2</v>
      </c>
      <c r="G42" s="3" t="s">
        <v>733</v>
      </c>
      <c r="I42" s="286" t="s">
        <v>798</v>
      </c>
      <c r="J42" s="286"/>
      <c r="K42" s="286"/>
      <c r="L42" s="286"/>
    </row>
    <row r="43" spans="1:29" x14ac:dyDescent="0.3">
      <c r="A43" s="3" t="s">
        <v>800</v>
      </c>
      <c r="F43" s="14">
        <v>0.17100000000000001</v>
      </c>
      <c r="G43" s="3" t="s">
        <v>734</v>
      </c>
      <c r="I43" s="286" t="s">
        <v>636</v>
      </c>
      <c r="J43" s="286"/>
      <c r="K43" s="286"/>
      <c r="L43" s="286"/>
    </row>
    <row r="44" spans="1:29" x14ac:dyDescent="0.3">
      <c r="A44" s="4"/>
      <c r="E44" s="4" t="s">
        <v>404</v>
      </c>
      <c r="F44" s="37">
        <f>AVERAGE(F42:F43)</f>
        <v>0.112</v>
      </c>
    </row>
    <row r="45" spans="1:29" x14ac:dyDescent="0.3">
      <c r="A45" s="3" t="s">
        <v>802</v>
      </c>
    </row>
  </sheetData>
  <mergeCells count="17">
    <mergeCell ref="F13:N13"/>
    <mergeCell ref="F14:N14"/>
    <mergeCell ref="A12:D12"/>
    <mergeCell ref="A7:C7"/>
    <mergeCell ref="D13:E13"/>
    <mergeCell ref="D14:E14"/>
    <mergeCell ref="B13:C13"/>
    <mergeCell ref="B14:C14"/>
    <mergeCell ref="I41:L41"/>
    <mergeCell ref="I42:L42"/>
    <mergeCell ref="I43:L43"/>
    <mergeCell ref="T23:AC37"/>
    <mergeCell ref="F15:N15"/>
    <mergeCell ref="B39:F39"/>
    <mergeCell ref="A20:C20"/>
    <mergeCell ref="A16:C16"/>
    <mergeCell ref="A35:C35"/>
  </mergeCells>
  <pageMargins left="0.7" right="0.7" top="0.75" bottom="0.75" header="0.3" footer="0.3"/>
  <pageSetup paperSize="9" orientation="portrait" r:id="rId1"/>
  <ignoredErrors>
    <ignoredError sqref="C10 D10:K10"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344"/>
  <sheetViews>
    <sheetView topLeftCell="A151" zoomScale="60" zoomScaleNormal="60" workbookViewId="0">
      <selection activeCell="A249" sqref="A249:N250"/>
    </sheetView>
  </sheetViews>
  <sheetFormatPr defaultRowHeight="14.4" x14ac:dyDescent="0.3"/>
  <cols>
    <col min="1" max="1" width="23.88671875" customWidth="1"/>
    <col min="2" max="2" width="14.88671875" style="3" customWidth="1"/>
    <col min="3" max="12" width="14.88671875" style="14" customWidth="1"/>
    <col min="13" max="14" width="14.88671875" style="108" customWidth="1"/>
    <col min="15" max="15" width="14.88671875" style="14" customWidth="1"/>
    <col min="16" max="23" width="14.88671875" style="108" customWidth="1"/>
    <col min="24" max="25" width="14.88671875" style="14" customWidth="1"/>
    <col min="26" max="26" width="16.6640625" style="14" customWidth="1"/>
    <col min="27" max="27" width="14.6640625" style="14" customWidth="1"/>
    <col min="28" max="28" width="17.33203125" style="14" customWidth="1"/>
    <col min="29" max="29" width="18.6640625" style="36" customWidth="1"/>
    <col min="30" max="31" width="18.6640625" style="3" customWidth="1"/>
    <col min="32" max="35" width="18.6640625" style="13" customWidth="1"/>
    <col min="36" max="37" width="18.6640625" style="3" customWidth="1"/>
    <col min="38" max="38" width="18.6640625" customWidth="1"/>
    <col min="39" max="39" width="14.6640625" customWidth="1"/>
    <col min="40" max="40" width="16.6640625" customWidth="1"/>
  </cols>
  <sheetData>
    <row r="1" spans="1:39" x14ac:dyDescent="0.3">
      <c r="A1" s="4" t="s">
        <v>659</v>
      </c>
      <c r="B1" s="7" t="s">
        <v>660</v>
      </c>
      <c r="C1" s="28"/>
      <c r="D1" s="28"/>
      <c r="E1" s="33"/>
      <c r="F1" s="33"/>
      <c r="G1" s="33"/>
      <c r="H1" s="33"/>
      <c r="I1" s="33"/>
      <c r="J1" s="33"/>
      <c r="K1" s="33"/>
      <c r="L1" s="33"/>
      <c r="M1" s="204"/>
      <c r="N1" s="204"/>
      <c r="O1" s="33"/>
      <c r="P1" s="204"/>
      <c r="Q1" s="204"/>
      <c r="R1" s="204"/>
      <c r="S1" s="204"/>
      <c r="T1" s="204"/>
      <c r="U1" s="204"/>
      <c r="V1" s="204"/>
      <c r="W1" s="204"/>
      <c r="X1" s="33"/>
      <c r="Y1" s="33"/>
      <c r="Z1" s="33"/>
      <c r="AA1" s="33"/>
      <c r="AB1" s="33"/>
    </row>
    <row r="2" spans="1:39" x14ac:dyDescent="0.3">
      <c r="B2" s="203" t="s">
        <v>6</v>
      </c>
      <c r="C2" s="231"/>
      <c r="D2" s="33"/>
      <c r="E2" s="33"/>
      <c r="F2" s="33"/>
      <c r="G2" s="33"/>
      <c r="H2" s="33"/>
      <c r="I2" s="33"/>
      <c r="J2" s="33"/>
      <c r="K2" s="33"/>
      <c r="L2" s="33"/>
      <c r="M2" s="204"/>
      <c r="N2" s="204"/>
      <c r="O2" s="33"/>
      <c r="P2" s="204"/>
      <c r="Q2" s="204"/>
      <c r="R2" s="204"/>
      <c r="S2" s="204"/>
      <c r="T2" s="204"/>
      <c r="U2" s="204"/>
      <c r="V2" s="204"/>
      <c r="W2" s="204"/>
      <c r="X2" s="33"/>
      <c r="Y2" s="33"/>
      <c r="Z2" s="33"/>
      <c r="AA2" s="33"/>
      <c r="AB2" s="33"/>
    </row>
    <row r="3" spans="1:39" x14ac:dyDescent="0.3">
      <c r="A3" s="33"/>
      <c r="B3" s="33"/>
      <c r="C3"/>
      <c r="D3" s="3"/>
      <c r="E3" s="33"/>
      <c r="F3" s="33"/>
      <c r="G3" s="33"/>
      <c r="H3" s="33"/>
      <c r="I3" s="33"/>
      <c r="J3" s="33"/>
      <c r="K3" s="33"/>
      <c r="L3" s="33"/>
      <c r="M3" s="204"/>
      <c r="N3" s="204"/>
      <c r="O3" s="33"/>
      <c r="P3" s="204"/>
      <c r="Q3" s="204"/>
      <c r="R3" s="204"/>
      <c r="S3" s="204"/>
      <c r="T3" s="204"/>
      <c r="U3" s="204"/>
      <c r="V3" s="204"/>
      <c r="W3" s="204"/>
      <c r="X3" s="33"/>
      <c r="Y3" s="33"/>
      <c r="Z3" s="33"/>
      <c r="AA3" s="33"/>
      <c r="AB3" s="33"/>
    </row>
    <row r="4" spans="1:39" x14ac:dyDescent="0.3">
      <c r="A4" s="52" t="s">
        <v>388</v>
      </c>
      <c r="B4" s="70"/>
      <c r="C4" s="33"/>
      <c r="D4" s="33"/>
      <c r="E4" s="33"/>
      <c r="F4" s="33"/>
      <c r="G4" s="33"/>
      <c r="H4" s="33"/>
      <c r="I4" s="33"/>
      <c r="J4" s="33"/>
      <c r="K4" s="33"/>
      <c r="L4" s="33"/>
      <c r="M4" s="204"/>
      <c r="N4" s="204"/>
      <c r="O4" s="33"/>
      <c r="P4" s="204"/>
      <c r="Q4" s="204"/>
      <c r="R4" s="204"/>
      <c r="S4" s="204"/>
      <c r="T4" s="204"/>
      <c r="U4" s="204"/>
      <c r="V4" s="204"/>
      <c r="W4" s="204"/>
      <c r="X4" s="33"/>
      <c r="Y4" s="33"/>
      <c r="Z4" s="33"/>
      <c r="AA4" s="33"/>
      <c r="AB4" s="33"/>
    </row>
    <row r="5" spans="1:39" x14ac:dyDescent="0.3">
      <c r="A5" s="52" t="s">
        <v>657</v>
      </c>
      <c r="B5" s="70"/>
      <c r="C5" s="33"/>
      <c r="D5" s="33"/>
      <c r="E5" s="33"/>
      <c r="F5" s="33"/>
      <c r="G5" s="33"/>
      <c r="H5" s="33"/>
      <c r="I5" s="33"/>
      <c r="J5" s="33"/>
      <c r="K5" s="33"/>
      <c r="L5" s="33"/>
      <c r="M5" s="204"/>
      <c r="N5" s="204"/>
      <c r="O5" s="33"/>
      <c r="P5" s="204"/>
      <c r="Q5" s="204"/>
      <c r="R5" s="204"/>
      <c r="S5" s="204"/>
      <c r="T5" s="204"/>
      <c r="U5" s="204"/>
      <c r="V5" s="204"/>
      <c r="W5" s="204"/>
      <c r="X5" s="33"/>
      <c r="Y5" s="33"/>
      <c r="Z5" s="33"/>
      <c r="AA5" s="33"/>
      <c r="AB5" s="33"/>
    </row>
    <row r="6" spans="1:39" ht="16.8" x14ac:dyDescent="0.3">
      <c r="A6" s="52" t="s">
        <v>615</v>
      </c>
      <c r="B6" s="85">
        <v>0.25</v>
      </c>
      <c r="C6" s="3" t="s">
        <v>448</v>
      </c>
      <c r="D6" s="6"/>
      <c r="E6" s="33"/>
      <c r="F6" s="33"/>
      <c r="G6" s="33"/>
      <c r="H6" s="33"/>
      <c r="I6" s="33"/>
      <c r="J6" s="33"/>
      <c r="K6" s="33"/>
      <c r="L6" s="33"/>
      <c r="M6" s="204"/>
      <c r="N6" s="204"/>
      <c r="O6" s="33"/>
      <c r="P6" s="204"/>
      <c r="Q6" s="204"/>
      <c r="R6" s="204"/>
      <c r="S6" s="204"/>
      <c r="T6" s="204"/>
      <c r="U6" s="204"/>
      <c r="V6" s="204"/>
      <c r="W6" s="204"/>
      <c r="X6" s="33"/>
      <c r="Y6" s="33"/>
      <c r="Z6" s="33"/>
      <c r="AA6" s="33"/>
      <c r="AB6" s="33"/>
    </row>
    <row r="7" spans="1:39" ht="13.2" customHeight="1" x14ac:dyDescent="0.3">
      <c r="A7" s="4"/>
      <c r="B7" s="37"/>
      <c r="C7" s="33"/>
      <c r="D7" s="6"/>
      <c r="E7" s="33"/>
      <c r="F7" s="33"/>
      <c r="G7" s="33"/>
      <c r="H7" s="33"/>
      <c r="I7" s="33"/>
      <c r="J7" s="33"/>
      <c r="K7" s="33"/>
      <c r="L7" s="33"/>
      <c r="M7" s="204"/>
      <c r="N7" s="204"/>
      <c r="O7" s="33"/>
      <c r="P7" s="204"/>
      <c r="Q7" s="204"/>
      <c r="R7" s="204"/>
      <c r="S7" s="204"/>
      <c r="T7" s="204"/>
      <c r="U7" s="204"/>
      <c r="V7" s="204"/>
      <c r="W7" s="204"/>
      <c r="X7" s="33"/>
      <c r="Y7" s="33"/>
      <c r="Z7" s="33"/>
      <c r="AA7" s="33"/>
      <c r="AB7" s="33"/>
    </row>
    <row r="8" spans="1:39" x14ac:dyDescent="0.3">
      <c r="A8" s="320" t="s">
        <v>617</v>
      </c>
      <c r="B8" s="320"/>
      <c r="C8" s="320"/>
      <c r="D8" s="345" t="s">
        <v>238</v>
      </c>
      <c r="E8" s="345"/>
      <c r="F8" s="345"/>
      <c r="G8" s="345"/>
      <c r="H8" s="345"/>
      <c r="I8" s="345"/>
      <c r="J8" s="345"/>
      <c r="K8" s="345"/>
      <c r="L8" s="345"/>
      <c r="M8" s="31"/>
      <c r="N8" s="31"/>
      <c r="X8" s="35"/>
      <c r="Y8" s="35"/>
      <c r="Z8" s="35"/>
      <c r="AL8" s="34"/>
      <c r="AM8" s="34"/>
    </row>
    <row r="9" spans="1:39" x14ac:dyDescent="0.3">
      <c r="A9" s="334" t="s">
        <v>4</v>
      </c>
      <c r="B9" s="335"/>
      <c r="C9" s="331" t="s">
        <v>88</v>
      </c>
      <c r="D9" s="317" t="s">
        <v>89</v>
      </c>
      <c r="E9" s="318"/>
      <c r="F9" s="319"/>
      <c r="G9" s="343" t="s">
        <v>90</v>
      </c>
      <c r="H9" s="331" t="s">
        <v>225</v>
      </c>
      <c r="I9" s="331"/>
      <c r="J9" s="315" t="s">
        <v>663</v>
      </c>
      <c r="K9" s="331" t="s">
        <v>225</v>
      </c>
      <c r="L9" s="331"/>
    </row>
    <row r="10" spans="1:39" s="205" customFormat="1" ht="58.2" customHeight="1" x14ac:dyDescent="0.3">
      <c r="A10" s="336"/>
      <c r="B10" s="337"/>
      <c r="C10" s="332"/>
      <c r="D10" s="58" t="s">
        <v>449</v>
      </c>
      <c r="E10" s="342" t="s">
        <v>225</v>
      </c>
      <c r="F10" s="342"/>
      <c r="G10" s="344"/>
      <c r="H10" s="332"/>
      <c r="I10" s="332"/>
      <c r="J10" s="316"/>
      <c r="K10" s="332"/>
      <c r="L10" s="332"/>
      <c r="M10" s="153"/>
      <c r="N10" s="156"/>
      <c r="O10" s="53"/>
      <c r="P10" s="156"/>
      <c r="Q10" s="156"/>
      <c r="R10" s="156"/>
      <c r="S10" s="156"/>
      <c r="T10" s="156"/>
      <c r="U10" s="156"/>
      <c r="V10" s="156"/>
      <c r="W10" s="156"/>
      <c r="X10" s="53"/>
      <c r="Y10" s="53"/>
      <c r="Z10" s="53"/>
      <c r="AA10" s="53"/>
      <c r="AB10" s="53"/>
      <c r="AC10" s="53"/>
      <c r="AD10" s="55"/>
      <c r="AE10" s="55"/>
      <c r="AF10" s="55"/>
      <c r="AG10" s="55"/>
      <c r="AH10" s="53"/>
      <c r="AI10" s="53"/>
      <c r="AJ10" s="56"/>
      <c r="AK10" s="56"/>
    </row>
    <row r="11" spans="1:39" x14ac:dyDescent="0.3">
      <c r="A11" s="338"/>
      <c r="B11" s="339"/>
      <c r="C11" s="48">
        <v>1</v>
      </c>
      <c r="D11" s="12"/>
      <c r="E11" s="333"/>
      <c r="F11" s="333"/>
      <c r="G11" s="68"/>
      <c r="H11" s="333"/>
      <c r="I11" s="333"/>
      <c r="J11" s="115"/>
      <c r="K11" s="333"/>
      <c r="L11" s="333"/>
      <c r="M11" s="152"/>
      <c r="N11" s="31"/>
      <c r="O11" s="3"/>
      <c r="P11" s="31"/>
      <c r="Q11" s="31"/>
      <c r="R11" s="31"/>
      <c r="S11" s="31"/>
      <c r="T11" s="31"/>
      <c r="U11" s="31"/>
      <c r="V11" s="31"/>
      <c r="W11" s="31"/>
      <c r="X11" s="3"/>
      <c r="Y11" s="3"/>
      <c r="Z11" s="3"/>
      <c r="AA11" s="37"/>
      <c r="AB11" s="4"/>
      <c r="AC11" s="4"/>
      <c r="AD11" s="42"/>
      <c r="AE11" s="42"/>
      <c r="AF11" s="42"/>
      <c r="AG11" s="42"/>
      <c r="AH11" s="4"/>
      <c r="AI11" s="4"/>
      <c r="AJ11" s="1"/>
      <c r="AK11" s="1"/>
    </row>
    <row r="12" spans="1:39" x14ac:dyDescent="0.3">
      <c r="A12" s="338"/>
      <c r="B12" s="339"/>
      <c r="C12" s="48">
        <v>2</v>
      </c>
      <c r="D12" s="12"/>
      <c r="E12" s="340"/>
      <c r="F12" s="341"/>
      <c r="G12" s="68"/>
      <c r="H12" s="333"/>
      <c r="I12" s="333"/>
      <c r="J12" s="67"/>
      <c r="K12" s="333"/>
      <c r="L12" s="333"/>
      <c r="M12" s="152"/>
      <c r="N12" s="157"/>
      <c r="O12" s="51"/>
      <c r="P12" s="157"/>
      <c r="Q12" s="157"/>
      <c r="R12" s="157"/>
      <c r="S12" s="157"/>
      <c r="T12" s="157"/>
      <c r="U12" s="157"/>
      <c r="V12" s="157"/>
      <c r="W12" s="157"/>
      <c r="X12" s="51"/>
      <c r="Y12" s="51"/>
      <c r="Z12" s="51"/>
      <c r="AA12" s="37"/>
      <c r="AB12" s="4"/>
      <c r="AC12" s="4"/>
      <c r="AD12" s="42"/>
      <c r="AE12" s="42"/>
      <c r="AF12" s="42"/>
      <c r="AG12" s="42"/>
      <c r="AH12" s="4"/>
      <c r="AI12" s="4"/>
      <c r="AJ12" s="1"/>
      <c r="AK12" s="1"/>
    </row>
    <row r="13" spans="1:39" x14ac:dyDescent="0.3">
      <c r="A13" s="338"/>
      <c r="B13" s="339"/>
      <c r="C13" s="48">
        <v>3</v>
      </c>
      <c r="D13" s="12"/>
      <c r="E13" s="333"/>
      <c r="F13" s="333"/>
      <c r="G13" s="68"/>
      <c r="H13" s="333"/>
      <c r="I13" s="333"/>
      <c r="J13" s="67"/>
      <c r="K13" s="333"/>
      <c r="L13" s="333"/>
      <c r="M13" s="152"/>
      <c r="N13" s="31"/>
      <c r="O13" s="3"/>
      <c r="P13" s="31"/>
      <c r="Q13" s="31"/>
      <c r="R13" s="31"/>
      <c r="S13" s="31"/>
      <c r="T13" s="31"/>
      <c r="U13" s="31"/>
      <c r="V13" s="31"/>
      <c r="W13" s="31"/>
      <c r="X13" s="3"/>
      <c r="Y13" s="3"/>
      <c r="Z13" s="3"/>
      <c r="AA13" s="37"/>
      <c r="AB13" s="4"/>
      <c r="AC13" s="4"/>
      <c r="AD13" s="42"/>
      <c r="AE13" s="42"/>
      <c r="AF13" s="42"/>
      <c r="AG13" s="42"/>
      <c r="AH13" s="4"/>
      <c r="AI13" s="4"/>
      <c r="AJ13" s="1"/>
      <c r="AK13" s="1"/>
    </row>
    <row r="14" spans="1:39" x14ac:dyDescent="0.3">
      <c r="A14" s="338"/>
      <c r="B14" s="339"/>
      <c r="C14" s="48">
        <v>4</v>
      </c>
      <c r="D14" s="12"/>
      <c r="E14" s="333"/>
      <c r="F14" s="333"/>
      <c r="G14" s="68"/>
      <c r="H14" s="333"/>
      <c r="I14" s="333"/>
      <c r="J14" s="67"/>
      <c r="K14" s="333"/>
      <c r="L14" s="333"/>
      <c r="M14" s="152"/>
      <c r="N14" s="31"/>
      <c r="O14" s="3"/>
      <c r="P14" s="31"/>
      <c r="Q14" s="31"/>
      <c r="R14" s="31"/>
      <c r="S14" s="31"/>
      <c r="T14" s="31"/>
      <c r="U14" s="31"/>
      <c r="V14" s="31"/>
      <c r="W14" s="31"/>
      <c r="X14" s="3"/>
      <c r="Y14" s="3"/>
      <c r="Z14" s="3"/>
      <c r="AA14" s="37"/>
      <c r="AB14" s="4"/>
      <c r="AC14" s="4"/>
      <c r="AD14" s="42"/>
      <c r="AE14" s="42"/>
      <c r="AF14" s="42"/>
      <c r="AG14" s="42"/>
      <c r="AH14" s="4"/>
      <c r="AI14" s="4"/>
      <c r="AJ14" s="1"/>
      <c r="AK14" s="1"/>
    </row>
    <row r="15" spans="1:39" x14ac:dyDescent="0.3">
      <c r="A15" s="338"/>
      <c r="B15" s="339"/>
      <c r="C15" s="48">
        <v>5</v>
      </c>
      <c r="D15" s="12"/>
      <c r="E15" s="333"/>
      <c r="F15" s="333"/>
      <c r="G15" s="68"/>
      <c r="H15" s="333"/>
      <c r="I15" s="333"/>
      <c r="J15" s="67"/>
      <c r="K15" s="333"/>
      <c r="L15" s="333"/>
      <c r="M15" s="152"/>
      <c r="N15" s="31"/>
      <c r="O15" s="3"/>
      <c r="P15" s="31"/>
      <c r="Q15" s="31"/>
      <c r="R15" s="31"/>
      <c r="S15" s="31"/>
      <c r="T15" s="31"/>
      <c r="U15" s="31"/>
      <c r="V15" s="31"/>
      <c r="W15" s="31"/>
      <c r="X15" s="3"/>
      <c r="Y15" s="3"/>
      <c r="Z15" s="3"/>
      <c r="AA15" s="37"/>
      <c r="AB15" s="4"/>
      <c r="AC15" s="4"/>
      <c r="AD15" s="42"/>
      <c r="AE15" s="42"/>
      <c r="AF15" s="42"/>
      <c r="AG15" s="42"/>
      <c r="AH15" s="4"/>
      <c r="AI15" s="4"/>
      <c r="AJ15" s="1"/>
      <c r="AK15" s="1"/>
    </row>
    <row r="16" spans="1:39" x14ac:dyDescent="0.3">
      <c r="A16" s="338"/>
      <c r="B16" s="339"/>
      <c r="C16" s="48">
        <v>6</v>
      </c>
      <c r="D16" s="12"/>
      <c r="E16" s="333"/>
      <c r="F16" s="333"/>
      <c r="G16" s="68"/>
      <c r="H16" s="333"/>
      <c r="I16" s="333"/>
      <c r="J16" s="67"/>
      <c r="K16" s="333"/>
      <c r="L16" s="333"/>
      <c r="M16" s="152"/>
      <c r="N16" s="31"/>
      <c r="O16" s="3"/>
      <c r="P16" s="31"/>
      <c r="Q16" s="31"/>
      <c r="R16" s="31"/>
      <c r="S16" s="31"/>
      <c r="T16" s="31"/>
      <c r="U16" s="31"/>
      <c r="V16" s="31"/>
      <c r="W16" s="31"/>
      <c r="X16" s="3"/>
      <c r="Y16" s="3"/>
      <c r="Z16" s="3"/>
      <c r="AA16" s="37"/>
      <c r="AB16" s="4"/>
      <c r="AC16" s="4"/>
      <c r="AD16" s="42"/>
      <c r="AE16" s="42"/>
      <c r="AF16" s="42"/>
      <c r="AG16" s="42"/>
      <c r="AH16" s="4"/>
      <c r="AI16" s="4"/>
      <c r="AJ16" s="1"/>
      <c r="AK16" s="1"/>
    </row>
    <row r="17" spans="1:39" x14ac:dyDescent="0.3">
      <c r="A17" s="338"/>
      <c r="B17" s="339"/>
      <c r="C17" s="48">
        <v>7</v>
      </c>
      <c r="D17" s="12"/>
      <c r="E17" s="333"/>
      <c r="F17" s="333"/>
      <c r="G17" s="68"/>
      <c r="H17" s="333"/>
      <c r="I17" s="333"/>
      <c r="J17" s="67"/>
      <c r="K17" s="333"/>
      <c r="L17" s="333"/>
      <c r="M17" s="152"/>
      <c r="N17" s="31"/>
      <c r="O17" s="3"/>
      <c r="P17" s="31"/>
      <c r="Q17" s="31"/>
      <c r="R17" s="31"/>
      <c r="S17" s="31"/>
      <c r="T17" s="31"/>
      <c r="U17" s="31"/>
      <c r="V17" s="31"/>
      <c r="W17" s="31"/>
      <c r="X17" s="3"/>
      <c r="Y17" s="3"/>
      <c r="Z17" s="3"/>
      <c r="AA17" s="37"/>
      <c r="AB17" s="4"/>
      <c r="AC17" s="4"/>
      <c r="AD17" s="42"/>
      <c r="AE17" s="42"/>
      <c r="AF17" s="42"/>
      <c r="AG17" s="42"/>
      <c r="AH17" s="4"/>
      <c r="AI17" s="4"/>
      <c r="AJ17" s="1"/>
      <c r="AK17" s="1"/>
    </row>
    <row r="18" spans="1:39" x14ac:dyDescent="0.3">
      <c r="A18" s="338"/>
      <c r="B18" s="339"/>
      <c r="C18" s="48">
        <v>8</v>
      </c>
      <c r="D18" s="12"/>
      <c r="E18" s="333"/>
      <c r="F18" s="333"/>
      <c r="G18" s="68"/>
      <c r="H18" s="333"/>
      <c r="I18" s="333"/>
      <c r="J18" s="67"/>
      <c r="K18" s="333"/>
      <c r="L18" s="333"/>
      <c r="M18" s="152"/>
      <c r="N18" s="31"/>
      <c r="O18" s="3"/>
      <c r="P18" s="31"/>
      <c r="Q18" s="31"/>
      <c r="R18" s="31"/>
      <c r="S18" s="31"/>
      <c r="T18" s="31"/>
      <c r="U18" s="31"/>
      <c r="V18" s="31"/>
      <c r="W18" s="31"/>
      <c r="X18" s="3"/>
      <c r="Y18" s="3"/>
      <c r="Z18" s="3"/>
      <c r="AA18" s="37"/>
      <c r="AB18" s="4"/>
      <c r="AC18" s="4"/>
      <c r="AD18" s="42"/>
      <c r="AE18" s="42"/>
      <c r="AF18" s="42"/>
      <c r="AG18" s="42"/>
      <c r="AH18" s="4"/>
      <c r="AI18" s="4"/>
      <c r="AJ18" s="1"/>
      <c r="AK18" s="1"/>
    </row>
    <row r="19" spans="1:39" x14ac:dyDescent="0.3">
      <c r="A19" s="6"/>
      <c r="B19" s="6"/>
      <c r="C19" s="37"/>
      <c r="E19" s="39"/>
      <c r="F19" s="39"/>
      <c r="G19" s="45"/>
      <c r="H19" s="39"/>
      <c r="I19" s="39"/>
      <c r="J19" s="35"/>
      <c r="K19" s="39"/>
      <c r="L19" s="39"/>
      <c r="M19" s="152"/>
      <c r="N19" s="31"/>
      <c r="O19" s="3"/>
      <c r="P19" s="31"/>
      <c r="Q19" s="31"/>
      <c r="R19" s="31"/>
      <c r="S19" s="31"/>
      <c r="T19" s="31"/>
      <c r="U19" s="31"/>
      <c r="V19" s="31"/>
      <c r="W19" s="31"/>
      <c r="X19" s="3"/>
      <c r="Y19" s="3"/>
      <c r="Z19" s="3"/>
      <c r="AA19" s="37"/>
      <c r="AB19" s="4"/>
      <c r="AC19" s="4"/>
      <c r="AD19" s="42"/>
      <c r="AE19" s="42"/>
      <c r="AF19" s="42"/>
      <c r="AG19" s="42"/>
      <c r="AH19" s="4"/>
      <c r="AI19" s="4"/>
      <c r="AJ19" s="1"/>
      <c r="AK19" s="1"/>
    </row>
    <row r="20" spans="1:39" x14ac:dyDescent="0.3">
      <c r="A20" s="320" t="s">
        <v>662</v>
      </c>
      <c r="B20" s="320"/>
      <c r="C20" s="320"/>
      <c r="D20" s="345" t="s">
        <v>238</v>
      </c>
      <c r="E20" s="345"/>
      <c r="F20" s="345"/>
      <c r="G20" s="345"/>
      <c r="H20" s="345"/>
      <c r="I20" s="345"/>
      <c r="J20" s="345"/>
      <c r="K20" s="345"/>
      <c r="L20" s="345"/>
      <c r="M20" s="345"/>
      <c r="N20" s="345"/>
      <c r="X20" s="35"/>
      <c r="Y20" s="35"/>
      <c r="Z20" s="35"/>
      <c r="AL20" s="34"/>
      <c r="AM20" s="34"/>
    </row>
    <row r="21" spans="1:39" x14ac:dyDescent="0.3">
      <c r="A21" s="312" t="s">
        <v>4</v>
      </c>
      <c r="B21" s="313" t="s">
        <v>88</v>
      </c>
      <c r="C21" s="101" t="s">
        <v>7</v>
      </c>
      <c r="D21" s="48" t="s">
        <v>8</v>
      </c>
      <c r="E21" s="110" t="s">
        <v>9</v>
      </c>
      <c r="F21" s="48" t="s">
        <v>10</v>
      </c>
      <c r="G21" s="48" t="s">
        <v>11</v>
      </c>
      <c r="H21" s="48" t="s">
        <v>12</v>
      </c>
      <c r="I21" s="48" t="s">
        <v>13</v>
      </c>
      <c r="J21" s="48" t="s">
        <v>14</v>
      </c>
      <c r="K21" s="48" t="s">
        <v>15</v>
      </c>
      <c r="L21" s="48" t="s">
        <v>16</v>
      </c>
      <c r="M21" s="142" t="s">
        <v>17</v>
      </c>
      <c r="N21" s="142" t="s">
        <v>18</v>
      </c>
      <c r="X21" s="35"/>
      <c r="Y21" s="35"/>
      <c r="Z21" s="35"/>
      <c r="AL21" s="34"/>
      <c r="AM21" s="34"/>
    </row>
    <row r="22" spans="1:39" x14ac:dyDescent="0.3">
      <c r="A22" s="312"/>
      <c r="B22" s="314"/>
      <c r="C22" s="82" t="s">
        <v>20</v>
      </c>
      <c r="D22" s="82" t="s">
        <v>21</v>
      </c>
      <c r="E22" s="82" t="s">
        <v>731</v>
      </c>
      <c r="F22" s="82" t="s">
        <v>732</v>
      </c>
      <c r="G22" s="82" t="s">
        <v>24</v>
      </c>
      <c r="H22" s="82" t="s">
        <v>25</v>
      </c>
      <c r="I22" s="82" t="s">
        <v>26</v>
      </c>
      <c r="J22" s="82" t="s">
        <v>27</v>
      </c>
      <c r="K22" s="82" t="s">
        <v>28</v>
      </c>
      <c r="L22" s="82" t="s">
        <v>29</v>
      </c>
      <c r="M22" s="82" t="s">
        <v>30</v>
      </c>
      <c r="N22" s="82" t="s">
        <v>31</v>
      </c>
      <c r="O22" s="37" t="s">
        <v>600</v>
      </c>
      <c r="X22" s="35"/>
      <c r="Y22" s="35"/>
      <c r="Z22" s="35"/>
      <c r="AL22" s="34"/>
      <c r="AM22" s="34"/>
    </row>
    <row r="23" spans="1:39" x14ac:dyDescent="0.3">
      <c r="A23" s="180" t="str">
        <f>IF($A$11="","",(A11))</f>
        <v/>
      </c>
      <c r="B23" s="48">
        <v>1</v>
      </c>
      <c r="C23" s="69"/>
      <c r="D23" s="68"/>
      <c r="E23" s="68"/>
      <c r="F23" s="68"/>
      <c r="G23" s="68"/>
      <c r="H23" s="68"/>
      <c r="I23" s="68"/>
      <c r="J23" s="68"/>
      <c r="K23" s="68"/>
      <c r="L23" s="68"/>
      <c r="M23" s="115"/>
      <c r="N23" s="115"/>
      <c r="O23" s="121"/>
      <c r="X23" s="35"/>
      <c r="Y23" s="35"/>
      <c r="Z23" s="35"/>
      <c r="AL23" s="34"/>
      <c r="AM23" s="34"/>
    </row>
    <row r="24" spans="1:39" x14ac:dyDescent="0.3">
      <c r="A24" s="180" t="str">
        <f>IF($A$12="","",(A12))</f>
        <v/>
      </c>
      <c r="B24" s="48">
        <v>2</v>
      </c>
      <c r="C24" s="69"/>
      <c r="D24" s="68"/>
      <c r="E24" s="68"/>
      <c r="F24" s="68"/>
      <c r="G24" s="68"/>
      <c r="H24" s="68"/>
      <c r="I24" s="68"/>
      <c r="J24" s="68"/>
      <c r="K24" s="68"/>
      <c r="L24" s="68"/>
      <c r="M24" s="115"/>
      <c r="N24" s="115"/>
      <c r="O24" s="121"/>
      <c r="X24" s="35"/>
      <c r="Y24" s="35"/>
      <c r="Z24" s="35"/>
      <c r="AL24" s="34"/>
      <c r="AM24" s="34"/>
    </row>
    <row r="25" spans="1:39" x14ac:dyDescent="0.3">
      <c r="A25" s="180" t="str">
        <f>IF($A$13="","",(A13))</f>
        <v/>
      </c>
      <c r="B25" s="48">
        <v>3</v>
      </c>
      <c r="C25" s="69"/>
      <c r="D25" s="68"/>
      <c r="E25" s="68"/>
      <c r="F25" s="68"/>
      <c r="G25" s="68"/>
      <c r="H25" s="68"/>
      <c r="I25" s="68"/>
      <c r="J25" s="68"/>
      <c r="K25" s="68"/>
      <c r="L25" s="177"/>
      <c r="M25" s="151"/>
      <c r="N25" s="115"/>
      <c r="O25" s="121"/>
      <c r="X25" s="35"/>
      <c r="Y25" s="35"/>
      <c r="Z25" s="35"/>
      <c r="AL25" s="34"/>
      <c r="AM25" s="34"/>
    </row>
    <row r="26" spans="1:39" x14ac:dyDescent="0.3">
      <c r="A26" s="180" t="str">
        <f>IF($A$14="","",(A14))</f>
        <v/>
      </c>
      <c r="B26" s="48">
        <v>4</v>
      </c>
      <c r="C26" s="69"/>
      <c r="D26" s="68"/>
      <c r="E26" s="68"/>
      <c r="F26" s="68"/>
      <c r="G26" s="68"/>
      <c r="H26" s="68"/>
      <c r="I26" s="68"/>
      <c r="J26" s="68"/>
      <c r="K26" s="68"/>
      <c r="L26" s="177"/>
      <c r="M26" s="151"/>
      <c r="N26" s="115"/>
      <c r="O26" s="121"/>
      <c r="X26" s="35"/>
      <c r="Y26" s="35"/>
      <c r="Z26" s="35"/>
      <c r="AL26" s="34"/>
      <c r="AM26" s="34"/>
    </row>
    <row r="27" spans="1:39" x14ac:dyDescent="0.3">
      <c r="A27" s="180" t="str">
        <f>IF($A$15="","",(A15))</f>
        <v/>
      </c>
      <c r="B27" s="48">
        <v>5</v>
      </c>
      <c r="C27" s="69"/>
      <c r="D27" s="68"/>
      <c r="E27" s="68"/>
      <c r="F27" s="68"/>
      <c r="G27" s="68"/>
      <c r="H27" s="68"/>
      <c r="I27" s="68"/>
      <c r="J27" s="68"/>
      <c r="K27" s="68"/>
      <c r="L27" s="177"/>
      <c r="M27" s="151"/>
      <c r="N27" s="151"/>
      <c r="X27" s="35"/>
      <c r="Y27" s="35"/>
      <c r="Z27" s="35"/>
      <c r="AL27" s="34"/>
      <c r="AM27" s="34"/>
    </row>
    <row r="28" spans="1:39" x14ac:dyDescent="0.3">
      <c r="A28" s="180" t="str">
        <f>IF($A$16="","",(A16))</f>
        <v/>
      </c>
      <c r="B28" s="48">
        <v>6</v>
      </c>
      <c r="C28" s="176"/>
      <c r="D28" s="177"/>
      <c r="E28" s="177"/>
      <c r="F28" s="177"/>
      <c r="G28" s="177"/>
      <c r="H28" s="177"/>
      <c r="I28" s="177"/>
      <c r="J28" s="177"/>
      <c r="K28" s="177"/>
      <c r="L28" s="177"/>
      <c r="M28" s="151"/>
      <c r="N28" s="151"/>
      <c r="X28" s="35"/>
      <c r="Y28" s="35"/>
      <c r="Z28" s="35"/>
      <c r="AL28" s="34"/>
      <c r="AM28" s="34"/>
    </row>
    <row r="29" spans="1:39" x14ac:dyDescent="0.3">
      <c r="A29" s="180" t="str">
        <f>IF($A$17="","",(A17))</f>
        <v/>
      </c>
      <c r="B29" s="48">
        <v>7</v>
      </c>
      <c r="C29" s="176"/>
      <c r="D29" s="177"/>
      <c r="E29" s="177"/>
      <c r="F29" s="177"/>
      <c r="G29" s="177"/>
      <c r="H29" s="177"/>
      <c r="I29" s="177"/>
      <c r="J29" s="177"/>
      <c r="K29" s="177"/>
      <c r="L29" s="177"/>
      <c r="M29" s="151"/>
      <c r="N29" s="151"/>
      <c r="X29" s="35"/>
      <c r="Y29" s="35"/>
      <c r="Z29" s="35"/>
      <c r="AL29" s="34"/>
      <c r="AM29" s="34"/>
    </row>
    <row r="30" spans="1:39" x14ac:dyDescent="0.3">
      <c r="A30" s="180" t="str">
        <f>IF($A$18="","",(A18))</f>
        <v/>
      </c>
      <c r="B30" s="48">
        <v>8</v>
      </c>
      <c r="C30" s="176"/>
      <c r="D30" s="177"/>
      <c r="E30" s="177"/>
      <c r="F30" s="177"/>
      <c r="G30" s="177"/>
      <c r="H30" s="177"/>
      <c r="I30" s="177"/>
      <c r="J30" s="177"/>
      <c r="K30" s="177"/>
      <c r="L30" s="177"/>
      <c r="M30" s="151"/>
      <c r="N30" s="151"/>
      <c r="X30" s="35"/>
      <c r="Y30" s="35"/>
      <c r="Z30" s="35"/>
      <c r="AL30" s="34"/>
      <c r="AM30" s="34"/>
    </row>
    <row r="31" spans="1:39" x14ac:dyDescent="0.3">
      <c r="A31" s="6"/>
      <c r="B31" s="6"/>
      <c r="C31" s="37"/>
      <c r="E31" s="39"/>
      <c r="F31" s="39"/>
      <c r="G31" s="45"/>
      <c r="H31" s="39"/>
      <c r="I31" s="39"/>
      <c r="J31" s="35"/>
      <c r="K31" s="39"/>
      <c r="L31" s="39"/>
      <c r="M31" s="152"/>
      <c r="N31" s="31"/>
      <c r="O31" s="3"/>
      <c r="P31" s="31"/>
      <c r="Q31" s="31"/>
      <c r="R31" s="31"/>
      <c r="S31" s="31"/>
      <c r="T31" s="31"/>
      <c r="U31" s="31"/>
      <c r="V31" s="31"/>
      <c r="W31" s="31"/>
      <c r="X31" s="3"/>
      <c r="Y31" s="3"/>
      <c r="Z31" s="3"/>
      <c r="AA31" s="37"/>
      <c r="AB31" s="4"/>
      <c r="AC31" s="4"/>
      <c r="AD31" s="42"/>
      <c r="AE31" s="42"/>
      <c r="AF31" s="42"/>
      <c r="AG31" s="42"/>
      <c r="AH31" s="4"/>
      <c r="AI31" s="4"/>
      <c r="AJ31" s="1"/>
      <c r="AK31" s="1"/>
    </row>
    <row r="32" spans="1:39" x14ac:dyDescent="0.3">
      <c r="A32" s="320" t="s">
        <v>664</v>
      </c>
      <c r="B32" s="320"/>
      <c r="C32" s="320"/>
      <c r="D32" s="4"/>
      <c r="E32" s="4"/>
      <c r="F32" s="4"/>
      <c r="G32" s="4"/>
      <c r="H32" s="37"/>
      <c r="I32" s="37"/>
      <c r="P32" s="152"/>
      <c r="Q32" s="152"/>
      <c r="R32" s="152"/>
      <c r="S32" s="152"/>
      <c r="T32" s="152"/>
      <c r="U32" s="152"/>
      <c r="V32" s="152"/>
      <c r="W32" s="152"/>
      <c r="X32" s="37"/>
      <c r="Y32" s="37"/>
      <c r="Z32" s="37"/>
      <c r="AA32" s="37"/>
      <c r="AB32" s="37"/>
      <c r="AC32" s="41"/>
      <c r="AD32" s="4"/>
      <c r="AE32" s="4"/>
      <c r="AF32" s="42"/>
      <c r="AG32" s="42"/>
      <c r="AH32" s="42"/>
      <c r="AI32" s="42"/>
      <c r="AJ32" s="4"/>
      <c r="AK32" s="4"/>
      <c r="AL32" s="1"/>
      <c r="AM32" s="1"/>
    </row>
    <row r="33" spans="1:41" ht="14.4" customHeight="1" x14ac:dyDescent="0.3">
      <c r="A33" s="313" t="s">
        <v>95</v>
      </c>
      <c r="B33" s="313" t="s">
        <v>101</v>
      </c>
      <c r="C33" s="317" t="s">
        <v>93</v>
      </c>
      <c r="D33" s="318"/>
      <c r="E33" s="319"/>
      <c r="F33" s="317" t="s">
        <v>737</v>
      </c>
      <c r="G33" s="318"/>
      <c r="H33" s="319"/>
      <c r="I33" s="329" t="s">
        <v>90</v>
      </c>
      <c r="J33" s="321" t="s">
        <v>738</v>
      </c>
      <c r="K33" s="322"/>
      <c r="L33" s="323"/>
      <c r="M33" s="324" t="s">
        <v>94</v>
      </c>
      <c r="N33" s="325"/>
      <c r="O33" s="39"/>
      <c r="P33" s="326" t="s">
        <v>235</v>
      </c>
      <c r="Q33" s="327"/>
      <c r="R33" s="327"/>
      <c r="S33" s="327"/>
      <c r="T33" s="327"/>
      <c r="U33" s="327"/>
      <c r="V33" s="327"/>
      <c r="W33" s="328"/>
      <c r="X33" s="39"/>
      <c r="Y33" s="39"/>
      <c r="Z33" s="39"/>
      <c r="AA33"/>
      <c r="AB33"/>
      <c r="AC33"/>
      <c r="AD33"/>
      <c r="AE33"/>
      <c r="AF33"/>
      <c r="AG33"/>
      <c r="AH33"/>
      <c r="AI33"/>
      <c r="AJ33"/>
      <c r="AK33"/>
    </row>
    <row r="34" spans="1:41" ht="30" x14ac:dyDescent="0.3">
      <c r="A34" s="314"/>
      <c r="B34" s="314"/>
      <c r="C34" s="48" t="s">
        <v>621</v>
      </c>
      <c r="D34" s="48" t="s">
        <v>619</v>
      </c>
      <c r="E34" s="48" t="s">
        <v>620</v>
      </c>
      <c r="F34" s="59" t="s">
        <v>96</v>
      </c>
      <c r="G34" s="59" t="s">
        <v>97</v>
      </c>
      <c r="H34" s="60" t="s">
        <v>739</v>
      </c>
      <c r="I34" s="330"/>
      <c r="J34" s="60" t="s">
        <v>98</v>
      </c>
      <c r="K34" s="61" t="s">
        <v>740</v>
      </c>
      <c r="L34" s="61" t="s">
        <v>741</v>
      </c>
      <c r="M34" s="158" t="s">
        <v>742</v>
      </c>
      <c r="N34" s="158" t="s">
        <v>743</v>
      </c>
      <c r="O34" s="64"/>
      <c r="P34" s="162" t="s">
        <v>227</v>
      </c>
      <c r="Q34" s="162" t="s">
        <v>228</v>
      </c>
      <c r="R34" s="162" t="s">
        <v>229</v>
      </c>
      <c r="S34" s="162" t="s">
        <v>230</v>
      </c>
      <c r="T34" s="162" t="s">
        <v>231</v>
      </c>
      <c r="U34" s="162" t="s">
        <v>232</v>
      </c>
      <c r="V34" s="162" t="s">
        <v>233</v>
      </c>
      <c r="W34" s="162" t="s">
        <v>234</v>
      </c>
      <c r="X34" s="64"/>
      <c r="Y34" s="64"/>
      <c r="Z34"/>
      <c r="AA34"/>
      <c r="AB34"/>
      <c r="AC34"/>
      <c r="AD34"/>
      <c r="AE34"/>
      <c r="AF34"/>
      <c r="AG34"/>
      <c r="AH34"/>
      <c r="AI34"/>
      <c r="AJ34"/>
      <c r="AK34"/>
    </row>
    <row r="35" spans="1:41" x14ac:dyDescent="0.3">
      <c r="A35" s="30">
        <v>1</v>
      </c>
      <c r="B35" s="47"/>
      <c r="C35" s="47"/>
      <c r="D35" s="47"/>
      <c r="E35" s="47"/>
      <c r="F35" s="30">
        <f>(D35+E35)/2</f>
        <v>0</v>
      </c>
      <c r="G35" s="30">
        <f>F35/2</f>
        <v>0</v>
      </c>
      <c r="H35" s="25">
        <f>((3.14*(E35*0.5)*(D35*0.5)*C35)/3)/1000</f>
        <v>0</v>
      </c>
      <c r="I35" s="30">
        <f>IF(B35=1,$G$11,IF(B35=2,$G$12,IF(B35=3,$G$13,IF(B35=4,$G$14,IF(B35=5,$G$15,IF(B35=6,$G$16,IF(B35=7,$G$17,IF(B35=8,$G$18,))))))))</f>
        <v>0</v>
      </c>
      <c r="J35" s="25" t="b">
        <f>IF(B35=1,H35*D$11,IF(B35=2,H35*D$12,IF(B35=3,H35*D$13,IF(B35=4,H35*D$14,IF(B35=5,H35*D$15,IF(B35=6,H35*D$16,IF(B35=7,H35*D$17,IF(B35=8,H35*D$18))))))))</f>
        <v>0</v>
      </c>
      <c r="K35" s="44" t="b">
        <f>IF(B35=1,$J$11,IF(B35=2,$J$12,IF(B35=3,$J$13,IF(B35=4,$J$14,IF(B35=5,$J$15,IF(B35=6,$J$16,IF(B35=7,$J$17,IF(B35=8,$J$18))))))))</f>
        <v>0</v>
      </c>
      <c r="L35" s="44">
        <f>(J35*K35)*I35</f>
        <v>0</v>
      </c>
      <c r="M35" s="159">
        <f>L35*(1/$B$6)</f>
        <v>0</v>
      </c>
      <c r="N35" s="159">
        <f>M35/1000</f>
        <v>0</v>
      </c>
      <c r="O35" s="35"/>
      <c r="P35" s="44" t="b">
        <f>IF(B35=1, N35)</f>
        <v>0</v>
      </c>
      <c r="Q35" s="44" t="b">
        <f>IF(B35=2, N35)</f>
        <v>0</v>
      </c>
      <c r="R35" s="44" t="b">
        <f>IF(B35=3, N35)</f>
        <v>0</v>
      </c>
      <c r="S35" s="44" t="b">
        <f>IF(B35=4, N35)</f>
        <v>0</v>
      </c>
      <c r="T35" s="44" t="b">
        <f>IF(B35=5, N35)</f>
        <v>0</v>
      </c>
      <c r="U35" s="44" t="b">
        <f>IF(B35=6, N35)</f>
        <v>0</v>
      </c>
      <c r="V35" s="44" t="b">
        <f>IF(B35=7, N35)</f>
        <v>0</v>
      </c>
      <c r="W35" s="44" t="b">
        <f>IF(B35=8, N35)</f>
        <v>0</v>
      </c>
      <c r="X35" s="35"/>
      <c r="Y35" s="35"/>
      <c r="Z35"/>
      <c r="AB35" s="36"/>
      <c r="AC35" s="3"/>
      <c r="AE35" s="13"/>
      <c r="AI35" s="3"/>
      <c r="AK35"/>
    </row>
    <row r="36" spans="1:41" x14ac:dyDescent="0.3">
      <c r="A36" s="30">
        <v>1</v>
      </c>
      <c r="B36" s="47"/>
      <c r="C36" s="47"/>
      <c r="D36" s="47"/>
      <c r="E36" s="47"/>
      <c r="F36" s="30">
        <f t="shared" ref="F36:F54" si="0">(D36+E36)/2</f>
        <v>0</v>
      </c>
      <c r="G36" s="30">
        <f t="shared" ref="G36:G54" si="1">F36/2</f>
        <v>0</v>
      </c>
      <c r="H36" s="25">
        <f t="shared" ref="H36:H54" si="2">((3.14*(E36*0.5)*(D36*0.5)*C36)/3)/1000</f>
        <v>0</v>
      </c>
      <c r="I36" s="30">
        <f t="shared" ref="I36:I54" si="3">IF(B36=1,$G$11,IF(B36=2,$G$12,IF(B36=3,$G$13,IF(B36=4,$G$14,IF(B36=5,$G$15,IF(B36=6,$G$16,IF(B36=7,$G$17,IF(B36=8,$G$18,))))))))</f>
        <v>0</v>
      </c>
      <c r="J36" s="25" t="b">
        <f t="shared" ref="J36:J54" si="4">IF(B36=1,H36*D$11,IF(B36=2,H36*D$12,IF(B36=3,H36*D$13,IF(B36=4,H36*D$14,IF(B36=5,H36*D$15,IF(B36=6,H36*D$16,IF(B36=7,H36*D$17,IF(B36=8,H36*D$18))))))))</f>
        <v>0</v>
      </c>
      <c r="K36" s="44" t="b">
        <f t="shared" ref="K36:K54" si="5">IF(B36=1,$J$11,IF(B36=2,$J$12,IF(B36=3,$J$13,IF(B36=4,$J$14,IF(B36=5,$J$15,IF(B36=6,$J$16,IF(B36=7,$J$17,IF(B36=8,$J$18))))))))</f>
        <v>0</v>
      </c>
      <c r="L36" s="44">
        <f t="shared" ref="L36:L54" si="6">(J36*K36)*I36</f>
        <v>0</v>
      </c>
      <c r="M36" s="159">
        <f t="shared" ref="M36:M54" si="7">L36*(1/$B$6)</f>
        <v>0</v>
      </c>
      <c r="N36" s="159">
        <f t="shared" ref="N36:N54" si="8">M36/1000</f>
        <v>0</v>
      </c>
      <c r="O36" s="35"/>
      <c r="P36" s="44" t="b">
        <f t="shared" ref="P36:P54" si="9">IF(B36=1, N36)</f>
        <v>0</v>
      </c>
      <c r="Q36" s="44" t="b">
        <f t="shared" ref="Q36:Q54" si="10">IF(B36=2, N36)</f>
        <v>0</v>
      </c>
      <c r="R36" s="44" t="b">
        <f t="shared" ref="R36:R54" si="11">IF(B36=3, N36)</f>
        <v>0</v>
      </c>
      <c r="S36" s="44" t="b">
        <f t="shared" ref="S36:S54" si="12">IF(B36=4, N36)</f>
        <v>0</v>
      </c>
      <c r="T36" s="44" t="b">
        <f t="shared" ref="T36:T54" si="13">IF(B36=5, N36)</f>
        <v>0</v>
      </c>
      <c r="U36" s="44" t="b">
        <f t="shared" ref="U36:U54" si="14">IF(B36=6, N36)</f>
        <v>0</v>
      </c>
      <c r="V36" s="44" t="b">
        <f t="shared" ref="V36:V54" si="15">IF(B36=7, N36)</f>
        <v>0</v>
      </c>
      <c r="W36" s="44" t="b">
        <f t="shared" ref="W36:W54" si="16">IF(B36=8, N36)</f>
        <v>0</v>
      </c>
      <c r="X36" s="35"/>
      <c r="Y36" s="35"/>
      <c r="Z36"/>
      <c r="AB36" s="36"/>
      <c r="AC36" s="3"/>
      <c r="AE36" s="13"/>
      <c r="AI36" s="3"/>
      <c r="AK36"/>
    </row>
    <row r="37" spans="1:41" x14ac:dyDescent="0.3">
      <c r="A37" s="30">
        <v>1</v>
      </c>
      <c r="B37" s="47"/>
      <c r="C37" s="47"/>
      <c r="D37" s="47"/>
      <c r="E37" s="47"/>
      <c r="F37" s="30">
        <f t="shared" si="0"/>
        <v>0</v>
      </c>
      <c r="G37" s="30">
        <f t="shared" si="1"/>
        <v>0</v>
      </c>
      <c r="H37" s="25">
        <f t="shared" si="2"/>
        <v>0</v>
      </c>
      <c r="I37" s="30">
        <f t="shared" si="3"/>
        <v>0</v>
      </c>
      <c r="J37" s="25" t="b">
        <f t="shared" si="4"/>
        <v>0</v>
      </c>
      <c r="K37" s="44" t="b">
        <f t="shared" si="5"/>
        <v>0</v>
      </c>
      <c r="L37" s="44">
        <f t="shared" si="6"/>
        <v>0</v>
      </c>
      <c r="M37" s="159">
        <f t="shared" si="7"/>
        <v>0</v>
      </c>
      <c r="N37" s="159">
        <f t="shared" si="8"/>
        <v>0</v>
      </c>
      <c r="O37" s="35"/>
      <c r="P37" s="44" t="b">
        <f t="shared" si="9"/>
        <v>0</v>
      </c>
      <c r="Q37" s="44" t="b">
        <f t="shared" si="10"/>
        <v>0</v>
      </c>
      <c r="R37" s="44" t="b">
        <f t="shared" si="11"/>
        <v>0</v>
      </c>
      <c r="S37" s="44" t="b">
        <f t="shared" si="12"/>
        <v>0</v>
      </c>
      <c r="T37" s="44" t="b">
        <f t="shared" si="13"/>
        <v>0</v>
      </c>
      <c r="U37" s="44" t="b">
        <f t="shared" si="14"/>
        <v>0</v>
      </c>
      <c r="V37" s="44" t="b">
        <f t="shared" si="15"/>
        <v>0</v>
      </c>
      <c r="W37" s="44" t="b">
        <f t="shared" si="16"/>
        <v>0</v>
      </c>
      <c r="X37" s="35"/>
      <c r="Y37" s="35"/>
      <c r="Z37"/>
      <c r="AB37" s="36"/>
      <c r="AC37" s="3"/>
      <c r="AE37" s="13"/>
      <c r="AI37" s="3"/>
      <c r="AK37"/>
    </row>
    <row r="38" spans="1:41" x14ac:dyDescent="0.3">
      <c r="A38" s="30">
        <v>1</v>
      </c>
      <c r="B38" s="47"/>
      <c r="C38" s="47"/>
      <c r="D38" s="47"/>
      <c r="E38" s="47"/>
      <c r="F38" s="30">
        <f t="shared" si="0"/>
        <v>0</v>
      </c>
      <c r="G38" s="30">
        <f t="shared" si="1"/>
        <v>0</v>
      </c>
      <c r="H38" s="25">
        <f t="shared" si="2"/>
        <v>0</v>
      </c>
      <c r="I38" s="30">
        <f t="shared" si="3"/>
        <v>0</v>
      </c>
      <c r="J38" s="25" t="b">
        <f t="shared" si="4"/>
        <v>0</v>
      </c>
      <c r="K38" s="44" t="b">
        <f t="shared" si="5"/>
        <v>0</v>
      </c>
      <c r="L38" s="44">
        <f t="shared" si="6"/>
        <v>0</v>
      </c>
      <c r="M38" s="159">
        <f t="shared" si="7"/>
        <v>0</v>
      </c>
      <c r="N38" s="159">
        <f t="shared" si="8"/>
        <v>0</v>
      </c>
      <c r="O38" s="35"/>
      <c r="P38" s="44" t="b">
        <f t="shared" si="9"/>
        <v>0</v>
      </c>
      <c r="Q38" s="44" t="b">
        <f t="shared" si="10"/>
        <v>0</v>
      </c>
      <c r="R38" s="44" t="b">
        <f t="shared" si="11"/>
        <v>0</v>
      </c>
      <c r="S38" s="44" t="b">
        <f t="shared" si="12"/>
        <v>0</v>
      </c>
      <c r="T38" s="44" t="b">
        <f t="shared" si="13"/>
        <v>0</v>
      </c>
      <c r="U38" s="44" t="b">
        <f t="shared" si="14"/>
        <v>0</v>
      </c>
      <c r="V38" s="44" t="b">
        <f t="shared" si="15"/>
        <v>0</v>
      </c>
      <c r="W38" s="44" t="b">
        <f t="shared" si="16"/>
        <v>0</v>
      </c>
      <c r="X38" s="35"/>
      <c r="Y38" s="35"/>
      <c r="Z38"/>
      <c r="AB38" s="36"/>
      <c r="AC38" s="3"/>
      <c r="AE38" s="13"/>
      <c r="AI38" s="3"/>
      <c r="AK38"/>
    </row>
    <row r="39" spans="1:41" x14ac:dyDescent="0.3">
      <c r="A39" s="30">
        <v>1</v>
      </c>
      <c r="B39" s="47"/>
      <c r="C39" s="47"/>
      <c r="D39" s="47"/>
      <c r="E39" s="47"/>
      <c r="F39" s="30">
        <f t="shared" si="0"/>
        <v>0</v>
      </c>
      <c r="G39" s="30">
        <f t="shared" si="1"/>
        <v>0</v>
      </c>
      <c r="H39" s="25">
        <f t="shared" si="2"/>
        <v>0</v>
      </c>
      <c r="I39" s="30">
        <f t="shared" si="3"/>
        <v>0</v>
      </c>
      <c r="J39" s="25" t="b">
        <f t="shared" si="4"/>
        <v>0</v>
      </c>
      <c r="K39" s="44" t="b">
        <f t="shared" si="5"/>
        <v>0</v>
      </c>
      <c r="L39" s="44">
        <f t="shared" si="6"/>
        <v>0</v>
      </c>
      <c r="M39" s="159">
        <f t="shared" si="7"/>
        <v>0</v>
      </c>
      <c r="N39" s="159">
        <f t="shared" si="8"/>
        <v>0</v>
      </c>
      <c r="O39" s="35"/>
      <c r="P39" s="44" t="b">
        <f t="shared" si="9"/>
        <v>0</v>
      </c>
      <c r="Q39" s="44" t="b">
        <f t="shared" si="10"/>
        <v>0</v>
      </c>
      <c r="R39" s="44" t="b">
        <f t="shared" si="11"/>
        <v>0</v>
      </c>
      <c r="S39" s="44" t="b">
        <f t="shared" si="12"/>
        <v>0</v>
      </c>
      <c r="T39" s="44" t="b">
        <f t="shared" si="13"/>
        <v>0</v>
      </c>
      <c r="U39" s="44" t="b">
        <f t="shared" si="14"/>
        <v>0</v>
      </c>
      <c r="V39" s="44" t="b">
        <f t="shared" si="15"/>
        <v>0</v>
      </c>
      <c r="W39" s="44" t="b">
        <f t="shared" si="16"/>
        <v>0</v>
      </c>
      <c r="X39" s="35"/>
      <c r="Y39" s="35"/>
      <c r="Z39"/>
      <c r="AB39" s="36"/>
      <c r="AC39" s="3"/>
      <c r="AE39" s="13"/>
      <c r="AI39" s="3"/>
      <c r="AK39"/>
    </row>
    <row r="40" spans="1:41" x14ac:dyDescent="0.3">
      <c r="A40" s="30">
        <v>1</v>
      </c>
      <c r="B40" s="47"/>
      <c r="C40" s="47"/>
      <c r="D40" s="47"/>
      <c r="E40" s="47"/>
      <c r="F40" s="30">
        <f t="shared" si="0"/>
        <v>0</v>
      </c>
      <c r="G40" s="30">
        <f t="shared" si="1"/>
        <v>0</v>
      </c>
      <c r="H40" s="25">
        <f t="shared" si="2"/>
        <v>0</v>
      </c>
      <c r="I40" s="30">
        <f t="shared" si="3"/>
        <v>0</v>
      </c>
      <c r="J40" s="25" t="b">
        <f t="shared" si="4"/>
        <v>0</v>
      </c>
      <c r="K40" s="44" t="b">
        <f t="shared" si="5"/>
        <v>0</v>
      </c>
      <c r="L40" s="44">
        <f t="shared" si="6"/>
        <v>0</v>
      </c>
      <c r="M40" s="159">
        <f t="shared" si="7"/>
        <v>0</v>
      </c>
      <c r="N40" s="159">
        <f t="shared" si="8"/>
        <v>0</v>
      </c>
      <c r="O40" s="35"/>
      <c r="P40" s="44" t="b">
        <f t="shared" si="9"/>
        <v>0</v>
      </c>
      <c r="Q40" s="44" t="b">
        <f t="shared" si="10"/>
        <v>0</v>
      </c>
      <c r="R40" s="44" t="b">
        <f t="shared" si="11"/>
        <v>0</v>
      </c>
      <c r="S40" s="44" t="b">
        <f t="shared" si="12"/>
        <v>0</v>
      </c>
      <c r="T40" s="44" t="b">
        <f t="shared" si="13"/>
        <v>0</v>
      </c>
      <c r="U40" s="44" t="b">
        <f t="shared" si="14"/>
        <v>0</v>
      </c>
      <c r="V40" s="44" t="b">
        <f t="shared" si="15"/>
        <v>0</v>
      </c>
      <c r="W40" s="44" t="b">
        <f t="shared" si="16"/>
        <v>0</v>
      </c>
      <c r="X40" s="35"/>
      <c r="Y40" s="35"/>
      <c r="Z40"/>
      <c r="AB40" s="36"/>
      <c r="AC40" s="3"/>
      <c r="AE40" s="13"/>
      <c r="AI40" s="3"/>
      <c r="AK40"/>
      <c r="AN40" s="3"/>
      <c r="AO40" s="3"/>
    </row>
    <row r="41" spans="1:41" x14ac:dyDescent="0.3">
      <c r="A41" s="30">
        <v>1</v>
      </c>
      <c r="B41" s="47"/>
      <c r="C41" s="47"/>
      <c r="D41" s="47"/>
      <c r="E41" s="47"/>
      <c r="F41" s="30">
        <f t="shared" si="0"/>
        <v>0</v>
      </c>
      <c r="G41" s="30">
        <f t="shared" si="1"/>
        <v>0</v>
      </c>
      <c r="H41" s="25">
        <f t="shared" si="2"/>
        <v>0</v>
      </c>
      <c r="I41" s="30">
        <f t="shared" si="3"/>
        <v>0</v>
      </c>
      <c r="J41" s="25" t="b">
        <f t="shared" si="4"/>
        <v>0</v>
      </c>
      <c r="K41" s="44" t="b">
        <f t="shared" si="5"/>
        <v>0</v>
      </c>
      <c r="L41" s="44">
        <f t="shared" si="6"/>
        <v>0</v>
      </c>
      <c r="M41" s="159">
        <f t="shared" si="7"/>
        <v>0</v>
      </c>
      <c r="N41" s="159">
        <f t="shared" si="8"/>
        <v>0</v>
      </c>
      <c r="O41" s="35"/>
      <c r="P41" s="44" t="b">
        <f t="shared" si="9"/>
        <v>0</v>
      </c>
      <c r="Q41" s="44" t="b">
        <f t="shared" si="10"/>
        <v>0</v>
      </c>
      <c r="R41" s="44" t="b">
        <f t="shared" si="11"/>
        <v>0</v>
      </c>
      <c r="S41" s="44" t="b">
        <f t="shared" si="12"/>
        <v>0</v>
      </c>
      <c r="T41" s="44" t="b">
        <f t="shared" si="13"/>
        <v>0</v>
      </c>
      <c r="U41" s="44" t="b">
        <f t="shared" si="14"/>
        <v>0</v>
      </c>
      <c r="V41" s="44" t="b">
        <f t="shared" si="15"/>
        <v>0</v>
      </c>
      <c r="W41" s="44" t="b">
        <f t="shared" si="16"/>
        <v>0</v>
      </c>
      <c r="X41" s="35"/>
      <c r="Y41" s="35"/>
      <c r="Z41"/>
      <c r="AB41" s="36"/>
      <c r="AC41" s="3"/>
      <c r="AE41" s="13"/>
      <c r="AI41" s="3"/>
      <c r="AK41"/>
      <c r="AN41" s="3"/>
      <c r="AO41" s="3"/>
    </row>
    <row r="42" spans="1:41" x14ac:dyDescent="0.3">
      <c r="A42" s="30">
        <v>1</v>
      </c>
      <c r="B42" s="47"/>
      <c r="C42" s="47"/>
      <c r="D42" s="47"/>
      <c r="E42" s="47"/>
      <c r="F42" s="30">
        <f t="shared" si="0"/>
        <v>0</v>
      </c>
      <c r="G42" s="30">
        <f t="shared" si="1"/>
        <v>0</v>
      </c>
      <c r="H42" s="25">
        <f t="shared" si="2"/>
        <v>0</v>
      </c>
      <c r="I42" s="30">
        <f t="shared" si="3"/>
        <v>0</v>
      </c>
      <c r="J42" s="25" t="b">
        <f t="shared" si="4"/>
        <v>0</v>
      </c>
      <c r="K42" s="44" t="b">
        <f t="shared" si="5"/>
        <v>0</v>
      </c>
      <c r="L42" s="44">
        <f t="shared" si="6"/>
        <v>0</v>
      </c>
      <c r="M42" s="159">
        <f t="shared" si="7"/>
        <v>0</v>
      </c>
      <c r="N42" s="159">
        <f t="shared" si="8"/>
        <v>0</v>
      </c>
      <c r="O42" s="35"/>
      <c r="P42" s="44" t="b">
        <f t="shared" si="9"/>
        <v>0</v>
      </c>
      <c r="Q42" s="44" t="b">
        <f t="shared" si="10"/>
        <v>0</v>
      </c>
      <c r="R42" s="44" t="b">
        <f t="shared" si="11"/>
        <v>0</v>
      </c>
      <c r="S42" s="44" t="b">
        <f t="shared" si="12"/>
        <v>0</v>
      </c>
      <c r="T42" s="44" t="b">
        <f t="shared" si="13"/>
        <v>0</v>
      </c>
      <c r="U42" s="44" t="b">
        <f t="shared" si="14"/>
        <v>0</v>
      </c>
      <c r="V42" s="44" t="b">
        <f t="shared" si="15"/>
        <v>0</v>
      </c>
      <c r="W42" s="44" t="b">
        <f t="shared" si="16"/>
        <v>0</v>
      </c>
      <c r="X42" s="35"/>
      <c r="Y42" s="35"/>
      <c r="Z42"/>
      <c r="AB42" s="36"/>
      <c r="AC42" s="3"/>
      <c r="AE42" s="13"/>
      <c r="AI42" s="3"/>
      <c r="AK42"/>
    </row>
    <row r="43" spans="1:41" x14ac:dyDescent="0.3">
      <c r="A43" s="30">
        <v>1</v>
      </c>
      <c r="B43" s="47"/>
      <c r="C43" s="47"/>
      <c r="D43" s="47"/>
      <c r="E43" s="47"/>
      <c r="F43" s="30">
        <f t="shared" si="0"/>
        <v>0</v>
      </c>
      <c r="G43" s="30">
        <f t="shared" si="1"/>
        <v>0</v>
      </c>
      <c r="H43" s="25">
        <f t="shared" si="2"/>
        <v>0</v>
      </c>
      <c r="I43" s="30">
        <f t="shared" si="3"/>
        <v>0</v>
      </c>
      <c r="J43" s="25" t="b">
        <f t="shared" si="4"/>
        <v>0</v>
      </c>
      <c r="K43" s="44" t="b">
        <f t="shared" si="5"/>
        <v>0</v>
      </c>
      <c r="L43" s="44">
        <f t="shared" si="6"/>
        <v>0</v>
      </c>
      <c r="M43" s="159">
        <f t="shared" si="7"/>
        <v>0</v>
      </c>
      <c r="N43" s="159">
        <f t="shared" si="8"/>
        <v>0</v>
      </c>
      <c r="O43" s="35"/>
      <c r="P43" s="44" t="b">
        <f t="shared" si="9"/>
        <v>0</v>
      </c>
      <c r="Q43" s="44" t="b">
        <f t="shared" si="10"/>
        <v>0</v>
      </c>
      <c r="R43" s="44" t="b">
        <f t="shared" si="11"/>
        <v>0</v>
      </c>
      <c r="S43" s="44" t="b">
        <f t="shared" si="12"/>
        <v>0</v>
      </c>
      <c r="T43" s="44" t="b">
        <f t="shared" si="13"/>
        <v>0</v>
      </c>
      <c r="U43" s="44" t="b">
        <f t="shared" si="14"/>
        <v>0</v>
      </c>
      <c r="V43" s="44" t="b">
        <f t="shared" si="15"/>
        <v>0</v>
      </c>
      <c r="W43" s="44" t="b">
        <f t="shared" si="16"/>
        <v>0</v>
      </c>
      <c r="X43" s="35"/>
      <c r="Y43" s="35"/>
      <c r="Z43"/>
      <c r="AB43" s="36"/>
      <c r="AC43" s="3"/>
      <c r="AE43" s="13"/>
      <c r="AI43" s="3"/>
      <c r="AK43"/>
    </row>
    <row r="44" spans="1:41" x14ac:dyDescent="0.3">
      <c r="A44" s="30">
        <v>1</v>
      </c>
      <c r="B44" s="47"/>
      <c r="C44" s="47"/>
      <c r="D44" s="47"/>
      <c r="E44" s="47"/>
      <c r="F44" s="30">
        <f t="shared" si="0"/>
        <v>0</v>
      </c>
      <c r="G44" s="30">
        <f t="shared" si="1"/>
        <v>0</v>
      </c>
      <c r="H44" s="25">
        <f t="shared" si="2"/>
        <v>0</v>
      </c>
      <c r="I44" s="30">
        <f t="shared" si="3"/>
        <v>0</v>
      </c>
      <c r="J44" s="25" t="b">
        <f t="shared" si="4"/>
        <v>0</v>
      </c>
      <c r="K44" s="44" t="b">
        <f t="shared" si="5"/>
        <v>0</v>
      </c>
      <c r="L44" s="44">
        <f t="shared" si="6"/>
        <v>0</v>
      </c>
      <c r="M44" s="159">
        <f t="shared" si="7"/>
        <v>0</v>
      </c>
      <c r="N44" s="159">
        <f t="shared" si="8"/>
        <v>0</v>
      </c>
      <c r="O44" s="35"/>
      <c r="P44" s="44" t="b">
        <f t="shared" si="9"/>
        <v>0</v>
      </c>
      <c r="Q44" s="44" t="b">
        <f t="shared" si="10"/>
        <v>0</v>
      </c>
      <c r="R44" s="44" t="b">
        <f t="shared" si="11"/>
        <v>0</v>
      </c>
      <c r="S44" s="44" t="b">
        <f t="shared" si="12"/>
        <v>0</v>
      </c>
      <c r="T44" s="44" t="b">
        <f t="shared" si="13"/>
        <v>0</v>
      </c>
      <c r="U44" s="44" t="b">
        <f t="shared" si="14"/>
        <v>0</v>
      </c>
      <c r="V44" s="44" t="b">
        <f t="shared" si="15"/>
        <v>0</v>
      </c>
      <c r="W44" s="44" t="b">
        <f t="shared" si="16"/>
        <v>0</v>
      </c>
      <c r="X44" s="35"/>
      <c r="Y44" s="35"/>
      <c r="Z44"/>
      <c r="AB44" s="36"/>
      <c r="AC44" s="3"/>
      <c r="AE44" s="13"/>
      <c r="AI44" s="3"/>
      <c r="AK44"/>
    </row>
    <row r="45" spans="1:41" x14ac:dyDescent="0.3">
      <c r="A45" s="30">
        <v>1</v>
      </c>
      <c r="B45" s="47"/>
      <c r="C45" s="47"/>
      <c r="D45" s="47"/>
      <c r="E45" s="47"/>
      <c r="F45" s="30">
        <f t="shared" si="0"/>
        <v>0</v>
      </c>
      <c r="G45" s="30">
        <f t="shared" si="1"/>
        <v>0</v>
      </c>
      <c r="H45" s="25">
        <f t="shared" si="2"/>
        <v>0</v>
      </c>
      <c r="I45" s="30">
        <f t="shared" si="3"/>
        <v>0</v>
      </c>
      <c r="J45" s="25" t="b">
        <f t="shared" si="4"/>
        <v>0</v>
      </c>
      <c r="K45" s="44" t="b">
        <f t="shared" si="5"/>
        <v>0</v>
      </c>
      <c r="L45" s="44">
        <f t="shared" si="6"/>
        <v>0</v>
      </c>
      <c r="M45" s="159">
        <f t="shared" si="7"/>
        <v>0</v>
      </c>
      <c r="N45" s="159">
        <f t="shared" si="8"/>
        <v>0</v>
      </c>
      <c r="O45" s="35"/>
      <c r="P45" s="44" t="b">
        <f t="shared" si="9"/>
        <v>0</v>
      </c>
      <c r="Q45" s="44" t="b">
        <f t="shared" si="10"/>
        <v>0</v>
      </c>
      <c r="R45" s="44" t="b">
        <f t="shared" si="11"/>
        <v>0</v>
      </c>
      <c r="S45" s="44" t="b">
        <f t="shared" si="12"/>
        <v>0</v>
      </c>
      <c r="T45" s="44" t="b">
        <f t="shared" si="13"/>
        <v>0</v>
      </c>
      <c r="U45" s="44" t="b">
        <f t="shared" si="14"/>
        <v>0</v>
      </c>
      <c r="V45" s="44" t="b">
        <f t="shared" si="15"/>
        <v>0</v>
      </c>
      <c r="W45" s="44" t="b">
        <f t="shared" si="16"/>
        <v>0</v>
      </c>
      <c r="X45" s="35"/>
      <c r="Y45" s="35"/>
      <c r="Z45"/>
      <c r="AB45" s="36"/>
      <c r="AC45" s="3"/>
      <c r="AE45" s="13"/>
      <c r="AI45" s="3"/>
      <c r="AK45"/>
    </row>
    <row r="46" spans="1:41" x14ac:dyDescent="0.3">
      <c r="A46" s="30">
        <v>1</v>
      </c>
      <c r="B46" s="47"/>
      <c r="C46" s="47"/>
      <c r="D46" s="47"/>
      <c r="E46" s="47"/>
      <c r="F46" s="30">
        <f t="shared" si="0"/>
        <v>0</v>
      </c>
      <c r="G46" s="30">
        <f t="shared" si="1"/>
        <v>0</v>
      </c>
      <c r="H46" s="25">
        <f t="shared" si="2"/>
        <v>0</v>
      </c>
      <c r="I46" s="30">
        <f t="shared" si="3"/>
        <v>0</v>
      </c>
      <c r="J46" s="25" t="b">
        <f t="shared" si="4"/>
        <v>0</v>
      </c>
      <c r="K46" s="44" t="b">
        <f t="shared" si="5"/>
        <v>0</v>
      </c>
      <c r="L46" s="44">
        <f t="shared" si="6"/>
        <v>0</v>
      </c>
      <c r="M46" s="159">
        <f t="shared" si="7"/>
        <v>0</v>
      </c>
      <c r="N46" s="159">
        <f t="shared" si="8"/>
        <v>0</v>
      </c>
      <c r="O46" s="35"/>
      <c r="P46" s="44" t="b">
        <f t="shared" si="9"/>
        <v>0</v>
      </c>
      <c r="Q46" s="44" t="b">
        <f t="shared" si="10"/>
        <v>0</v>
      </c>
      <c r="R46" s="44" t="b">
        <f t="shared" si="11"/>
        <v>0</v>
      </c>
      <c r="S46" s="44" t="b">
        <f t="shared" si="12"/>
        <v>0</v>
      </c>
      <c r="T46" s="44" t="b">
        <f t="shared" si="13"/>
        <v>0</v>
      </c>
      <c r="U46" s="44" t="b">
        <f t="shared" si="14"/>
        <v>0</v>
      </c>
      <c r="V46" s="44" t="b">
        <f t="shared" si="15"/>
        <v>0</v>
      </c>
      <c r="W46" s="44" t="b">
        <f t="shared" si="16"/>
        <v>0</v>
      </c>
      <c r="X46" s="35"/>
      <c r="Y46" s="35"/>
      <c r="Z46"/>
      <c r="AB46" s="36"/>
      <c r="AC46" s="3"/>
      <c r="AE46" s="13"/>
      <c r="AI46" s="3"/>
      <c r="AK46"/>
    </row>
    <row r="47" spans="1:41" x14ac:dyDescent="0.3">
      <c r="A47" s="30">
        <v>1</v>
      </c>
      <c r="B47" s="47"/>
      <c r="C47" s="47"/>
      <c r="D47" s="47"/>
      <c r="E47" s="47"/>
      <c r="F47" s="30">
        <f t="shared" si="0"/>
        <v>0</v>
      </c>
      <c r="G47" s="30">
        <f t="shared" si="1"/>
        <v>0</v>
      </c>
      <c r="H47" s="25">
        <f t="shared" si="2"/>
        <v>0</v>
      </c>
      <c r="I47" s="30">
        <f t="shared" si="3"/>
        <v>0</v>
      </c>
      <c r="J47" s="25" t="b">
        <f t="shared" si="4"/>
        <v>0</v>
      </c>
      <c r="K47" s="44" t="b">
        <f t="shared" si="5"/>
        <v>0</v>
      </c>
      <c r="L47" s="44">
        <f t="shared" si="6"/>
        <v>0</v>
      </c>
      <c r="M47" s="159">
        <f t="shared" si="7"/>
        <v>0</v>
      </c>
      <c r="N47" s="159">
        <f t="shared" si="8"/>
        <v>0</v>
      </c>
      <c r="O47" s="35"/>
      <c r="P47" s="44" t="b">
        <f t="shared" si="9"/>
        <v>0</v>
      </c>
      <c r="Q47" s="44" t="b">
        <f t="shared" si="10"/>
        <v>0</v>
      </c>
      <c r="R47" s="44" t="b">
        <f t="shared" si="11"/>
        <v>0</v>
      </c>
      <c r="S47" s="44" t="b">
        <f t="shared" si="12"/>
        <v>0</v>
      </c>
      <c r="T47" s="44" t="b">
        <f t="shared" si="13"/>
        <v>0</v>
      </c>
      <c r="U47" s="44" t="b">
        <f t="shared" si="14"/>
        <v>0</v>
      </c>
      <c r="V47" s="44" t="b">
        <f t="shared" si="15"/>
        <v>0</v>
      </c>
      <c r="W47" s="44" t="b">
        <f t="shared" si="16"/>
        <v>0</v>
      </c>
      <c r="X47" s="35"/>
      <c r="Y47" s="35"/>
      <c r="Z47"/>
      <c r="AB47" s="36"/>
      <c r="AC47" s="3"/>
      <c r="AE47" s="13"/>
      <c r="AI47" s="3"/>
      <c r="AK47"/>
    </row>
    <row r="48" spans="1:41" x14ac:dyDescent="0.3">
      <c r="A48" s="30">
        <v>1</v>
      </c>
      <c r="B48" s="47"/>
      <c r="C48" s="47"/>
      <c r="D48" s="47"/>
      <c r="E48" s="47"/>
      <c r="F48" s="30">
        <f t="shared" si="0"/>
        <v>0</v>
      </c>
      <c r="G48" s="30">
        <f t="shared" si="1"/>
        <v>0</v>
      </c>
      <c r="H48" s="25">
        <f t="shared" si="2"/>
        <v>0</v>
      </c>
      <c r="I48" s="30">
        <f t="shared" si="3"/>
        <v>0</v>
      </c>
      <c r="J48" s="25" t="b">
        <f t="shared" si="4"/>
        <v>0</v>
      </c>
      <c r="K48" s="44" t="b">
        <f t="shared" si="5"/>
        <v>0</v>
      </c>
      <c r="L48" s="44">
        <f t="shared" si="6"/>
        <v>0</v>
      </c>
      <c r="M48" s="159">
        <f t="shared" si="7"/>
        <v>0</v>
      </c>
      <c r="N48" s="159">
        <f t="shared" si="8"/>
        <v>0</v>
      </c>
      <c r="O48" s="35"/>
      <c r="P48" s="44" t="b">
        <f t="shared" si="9"/>
        <v>0</v>
      </c>
      <c r="Q48" s="44" t="b">
        <f t="shared" si="10"/>
        <v>0</v>
      </c>
      <c r="R48" s="44" t="b">
        <f t="shared" si="11"/>
        <v>0</v>
      </c>
      <c r="S48" s="44" t="b">
        <f t="shared" si="12"/>
        <v>0</v>
      </c>
      <c r="T48" s="44" t="b">
        <f t="shared" si="13"/>
        <v>0</v>
      </c>
      <c r="U48" s="44" t="b">
        <f t="shared" si="14"/>
        <v>0</v>
      </c>
      <c r="V48" s="44" t="b">
        <f t="shared" si="15"/>
        <v>0</v>
      </c>
      <c r="W48" s="44" t="b">
        <f t="shared" si="16"/>
        <v>0</v>
      </c>
      <c r="X48" s="35"/>
      <c r="Y48" s="35"/>
      <c r="Z48"/>
      <c r="AA48"/>
      <c r="AB48"/>
      <c r="AC48"/>
      <c r="AD48"/>
      <c r="AE48"/>
      <c r="AF48"/>
      <c r="AG48"/>
      <c r="AH48"/>
      <c r="AI48"/>
      <c r="AJ48"/>
      <c r="AK48"/>
    </row>
    <row r="49" spans="1:41" x14ac:dyDescent="0.3">
      <c r="A49" s="30">
        <v>1</v>
      </c>
      <c r="B49" s="47"/>
      <c r="C49" s="47"/>
      <c r="D49" s="47"/>
      <c r="E49" s="47"/>
      <c r="F49" s="30">
        <f t="shared" si="0"/>
        <v>0</v>
      </c>
      <c r="G49" s="30">
        <f t="shared" si="1"/>
        <v>0</v>
      </c>
      <c r="H49" s="25">
        <f t="shared" si="2"/>
        <v>0</v>
      </c>
      <c r="I49" s="30">
        <f t="shared" si="3"/>
        <v>0</v>
      </c>
      <c r="J49" s="25" t="b">
        <f t="shared" si="4"/>
        <v>0</v>
      </c>
      <c r="K49" s="44" t="b">
        <f t="shared" si="5"/>
        <v>0</v>
      </c>
      <c r="L49" s="44">
        <f t="shared" si="6"/>
        <v>0</v>
      </c>
      <c r="M49" s="159">
        <f t="shared" si="7"/>
        <v>0</v>
      </c>
      <c r="N49" s="159">
        <f t="shared" si="8"/>
        <v>0</v>
      </c>
      <c r="O49" s="35"/>
      <c r="P49" s="44" t="b">
        <f t="shared" si="9"/>
        <v>0</v>
      </c>
      <c r="Q49" s="44" t="b">
        <f t="shared" si="10"/>
        <v>0</v>
      </c>
      <c r="R49" s="44" t="b">
        <f t="shared" si="11"/>
        <v>0</v>
      </c>
      <c r="S49" s="44" t="b">
        <f t="shared" si="12"/>
        <v>0</v>
      </c>
      <c r="T49" s="44" t="b">
        <f t="shared" si="13"/>
        <v>0</v>
      </c>
      <c r="U49" s="44" t="b">
        <f t="shared" si="14"/>
        <v>0</v>
      </c>
      <c r="V49" s="44" t="b">
        <f t="shared" si="15"/>
        <v>0</v>
      </c>
      <c r="W49" s="44" t="b">
        <f t="shared" si="16"/>
        <v>0</v>
      </c>
      <c r="X49" s="35"/>
      <c r="Y49" s="35"/>
      <c r="Z49"/>
      <c r="AB49" s="36"/>
      <c r="AC49" s="3"/>
      <c r="AE49" s="13"/>
      <c r="AI49" s="3"/>
      <c r="AK49"/>
    </row>
    <row r="50" spans="1:41" x14ac:dyDescent="0.3">
      <c r="A50" s="30">
        <v>1</v>
      </c>
      <c r="B50" s="47"/>
      <c r="C50" s="47"/>
      <c r="D50" s="47"/>
      <c r="E50" s="47"/>
      <c r="F50" s="30">
        <f t="shared" si="0"/>
        <v>0</v>
      </c>
      <c r="G50" s="30">
        <f t="shared" si="1"/>
        <v>0</v>
      </c>
      <c r="H50" s="25">
        <f t="shared" si="2"/>
        <v>0</v>
      </c>
      <c r="I50" s="30">
        <f t="shared" si="3"/>
        <v>0</v>
      </c>
      <c r="J50" s="25" t="b">
        <f t="shared" si="4"/>
        <v>0</v>
      </c>
      <c r="K50" s="44" t="b">
        <f t="shared" si="5"/>
        <v>0</v>
      </c>
      <c r="L50" s="44">
        <f t="shared" si="6"/>
        <v>0</v>
      </c>
      <c r="M50" s="159">
        <f t="shared" si="7"/>
        <v>0</v>
      </c>
      <c r="N50" s="159">
        <f t="shared" si="8"/>
        <v>0</v>
      </c>
      <c r="O50" s="35"/>
      <c r="P50" s="44" t="b">
        <f t="shared" si="9"/>
        <v>0</v>
      </c>
      <c r="Q50" s="44" t="b">
        <f t="shared" si="10"/>
        <v>0</v>
      </c>
      <c r="R50" s="44" t="b">
        <f t="shared" si="11"/>
        <v>0</v>
      </c>
      <c r="S50" s="44" t="b">
        <f t="shared" si="12"/>
        <v>0</v>
      </c>
      <c r="T50" s="44" t="b">
        <f t="shared" si="13"/>
        <v>0</v>
      </c>
      <c r="U50" s="44" t="b">
        <f t="shared" si="14"/>
        <v>0</v>
      </c>
      <c r="V50" s="44" t="b">
        <f t="shared" si="15"/>
        <v>0</v>
      </c>
      <c r="W50" s="44" t="b">
        <f t="shared" si="16"/>
        <v>0</v>
      </c>
      <c r="X50" s="35"/>
      <c r="Y50" s="35"/>
      <c r="Z50"/>
      <c r="AA50"/>
      <c r="AB50"/>
      <c r="AC50"/>
      <c r="AD50"/>
      <c r="AE50"/>
      <c r="AF50"/>
      <c r="AG50"/>
      <c r="AH50"/>
      <c r="AI50"/>
      <c r="AJ50"/>
      <c r="AK50"/>
    </row>
    <row r="51" spans="1:41" x14ac:dyDescent="0.3">
      <c r="A51" s="30">
        <v>1</v>
      </c>
      <c r="B51" s="47"/>
      <c r="C51" s="47"/>
      <c r="D51" s="47"/>
      <c r="E51" s="47"/>
      <c r="F51" s="30">
        <f t="shared" si="0"/>
        <v>0</v>
      </c>
      <c r="G51" s="30">
        <f t="shared" si="1"/>
        <v>0</v>
      </c>
      <c r="H51" s="25">
        <f t="shared" si="2"/>
        <v>0</v>
      </c>
      <c r="I51" s="30">
        <f t="shared" si="3"/>
        <v>0</v>
      </c>
      <c r="J51" s="25" t="b">
        <f t="shared" si="4"/>
        <v>0</v>
      </c>
      <c r="K51" s="44" t="b">
        <f t="shared" si="5"/>
        <v>0</v>
      </c>
      <c r="L51" s="44">
        <f t="shared" si="6"/>
        <v>0</v>
      </c>
      <c r="M51" s="159">
        <f t="shared" si="7"/>
        <v>0</v>
      </c>
      <c r="N51" s="159">
        <f t="shared" si="8"/>
        <v>0</v>
      </c>
      <c r="O51" s="35"/>
      <c r="P51" s="44" t="b">
        <f t="shared" si="9"/>
        <v>0</v>
      </c>
      <c r="Q51" s="44" t="b">
        <f t="shared" si="10"/>
        <v>0</v>
      </c>
      <c r="R51" s="44" t="b">
        <f t="shared" si="11"/>
        <v>0</v>
      </c>
      <c r="S51" s="44" t="b">
        <f t="shared" si="12"/>
        <v>0</v>
      </c>
      <c r="T51" s="44" t="b">
        <f t="shared" si="13"/>
        <v>0</v>
      </c>
      <c r="U51" s="44" t="b">
        <f t="shared" si="14"/>
        <v>0</v>
      </c>
      <c r="V51" s="44" t="b">
        <f t="shared" si="15"/>
        <v>0</v>
      </c>
      <c r="W51" s="44" t="b">
        <f t="shared" si="16"/>
        <v>0</v>
      </c>
      <c r="X51" s="35"/>
      <c r="Y51" s="35"/>
      <c r="Z51"/>
      <c r="AA51"/>
      <c r="AB51"/>
      <c r="AC51"/>
      <c r="AD51"/>
      <c r="AE51"/>
      <c r="AF51"/>
      <c r="AG51"/>
      <c r="AH51"/>
      <c r="AI51"/>
      <c r="AJ51"/>
      <c r="AK51"/>
    </row>
    <row r="52" spans="1:41" x14ac:dyDescent="0.3">
      <c r="A52" s="30">
        <v>1</v>
      </c>
      <c r="B52" s="47"/>
      <c r="C52" s="47"/>
      <c r="D52" s="47"/>
      <c r="E52" s="47"/>
      <c r="F52" s="30">
        <f t="shared" si="0"/>
        <v>0</v>
      </c>
      <c r="G52" s="30">
        <f t="shared" si="1"/>
        <v>0</v>
      </c>
      <c r="H52" s="25">
        <f t="shared" si="2"/>
        <v>0</v>
      </c>
      <c r="I52" s="30">
        <f t="shared" si="3"/>
        <v>0</v>
      </c>
      <c r="J52" s="25" t="b">
        <f t="shared" si="4"/>
        <v>0</v>
      </c>
      <c r="K52" s="44" t="b">
        <f t="shared" si="5"/>
        <v>0</v>
      </c>
      <c r="L52" s="44">
        <f t="shared" si="6"/>
        <v>0</v>
      </c>
      <c r="M52" s="159">
        <f t="shared" si="7"/>
        <v>0</v>
      </c>
      <c r="N52" s="159">
        <f t="shared" si="8"/>
        <v>0</v>
      </c>
      <c r="O52" s="35"/>
      <c r="P52" s="44" t="b">
        <f t="shared" si="9"/>
        <v>0</v>
      </c>
      <c r="Q52" s="44" t="b">
        <f t="shared" si="10"/>
        <v>0</v>
      </c>
      <c r="R52" s="44" t="b">
        <f t="shared" si="11"/>
        <v>0</v>
      </c>
      <c r="S52" s="44" t="b">
        <f t="shared" si="12"/>
        <v>0</v>
      </c>
      <c r="T52" s="44" t="b">
        <f t="shared" si="13"/>
        <v>0</v>
      </c>
      <c r="U52" s="44" t="b">
        <f t="shared" si="14"/>
        <v>0</v>
      </c>
      <c r="V52" s="44" t="b">
        <f t="shared" si="15"/>
        <v>0</v>
      </c>
      <c r="W52" s="44" t="b">
        <f t="shared" si="16"/>
        <v>0</v>
      </c>
      <c r="X52" s="35"/>
      <c r="Y52" s="35"/>
      <c r="Z52"/>
      <c r="AA52"/>
      <c r="AB52"/>
      <c r="AC52"/>
      <c r="AD52"/>
      <c r="AE52"/>
      <c r="AF52"/>
      <c r="AG52"/>
      <c r="AH52"/>
      <c r="AI52"/>
      <c r="AJ52"/>
      <c r="AK52"/>
    </row>
    <row r="53" spans="1:41" x14ac:dyDescent="0.3">
      <c r="A53" s="30">
        <v>1</v>
      </c>
      <c r="B53" s="47"/>
      <c r="C53" s="47"/>
      <c r="D53" s="47"/>
      <c r="E53" s="47"/>
      <c r="F53" s="30">
        <f t="shared" si="0"/>
        <v>0</v>
      </c>
      <c r="G53" s="30">
        <f t="shared" si="1"/>
        <v>0</v>
      </c>
      <c r="H53" s="25">
        <f t="shared" si="2"/>
        <v>0</v>
      </c>
      <c r="I53" s="30">
        <f t="shared" si="3"/>
        <v>0</v>
      </c>
      <c r="J53" s="25" t="b">
        <f t="shared" si="4"/>
        <v>0</v>
      </c>
      <c r="K53" s="44" t="b">
        <f t="shared" si="5"/>
        <v>0</v>
      </c>
      <c r="L53" s="44">
        <f t="shared" si="6"/>
        <v>0</v>
      </c>
      <c r="M53" s="159">
        <f t="shared" si="7"/>
        <v>0</v>
      </c>
      <c r="N53" s="159">
        <f t="shared" si="8"/>
        <v>0</v>
      </c>
      <c r="O53" s="35"/>
      <c r="P53" s="44" t="b">
        <f t="shared" si="9"/>
        <v>0</v>
      </c>
      <c r="Q53" s="44" t="b">
        <f t="shared" si="10"/>
        <v>0</v>
      </c>
      <c r="R53" s="44" t="b">
        <f t="shared" si="11"/>
        <v>0</v>
      </c>
      <c r="S53" s="44" t="b">
        <f t="shared" si="12"/>
        <v>0</v>
      </c>
      <c r="T53" s="44" t="b">
        <f t="shared" si="13"/>
        <v>0</v>
      </c>
      <c r="U53" s="44" t="b">
        <f t="shared" si="14"/>
        <v>0</v>
      </c>
      <c r="V53" s="44" t="b">
        <f t="shared" si="15"/>
        <v>0</v>
      </c>
      <c r="W53" s="44" t="b">
        <f t="shared" si="16"/>
        <v>0</v>
      </c>
      <c r="X53" s="35"/>
      <c r="Y53" s="35"/>
      <c r="Z53"/>
      <c r="AA53"/>
      <c r="AB53"/>
      <c r="AC53"/>
      <c r="AD53"/>
      <c r="AE53"/>
      <c r="AF53"/>
      <c r="AG53"/>
      <c r="AH53"/>
      <c r="AI53"/>
      <c r="AJ53"/>
      <c r="AK53"/>
    </row>
    <row r="54" spans="1:41" x14ac:dyDescent="0.3">
      <c r="A54" s="30">
        <v>1</v>
      </c>
      <c r="B54" s="47"/>
      <c r="C54" s="47"/>
      <c r="D54" s="47"/>
      <c r="E54" s="47"/>
      <c r="F54" s="30">
        <f t="shared" si="0"/>
        <v>0</v>
      </c>
      <c r="G54" s="30">
        <f t="shared" si="1"/>
        <v>0</v>
      </c>
      <c r="H54" s="25">
        <f t="shared" si="2"/>
        <v>0</v>
      </c>
      <c r="I54" s="30">
        <f t="shared" si="3"/>
        <v>0</v>
      </c>
      <c r="J54" s="25" t="b">
        <f t="shared" si="4"/>
        <v>0</v>
      </c>
      <c r="K54" s="44" t="b">
        <f t="shared" si="5"/>
        <v>0</v>
      </c>
      <c r="L54" s="44">
        <f t="shared" si="6"/>
        <v>0</v>
      </c>
      <c r="M54" s="159">
        <f t="shared" si="7"/>
        <v>0</v>
      </c>
      <c r="N54" s="160">
        <f t="shared" si="8"/>
        <v>0</v>
      </c>
      <c r="O54" s="35"/>
      <c r="P54" s="44" t="b">
        <f t="shared" si="9"/>
        <v>0</v>
      </c>
      <c r="Q54" s="44" t="b">
        <f t="shared" si="10"/>
        <v>0</v>
      </c>
      <c r="R54" s="44" t="b">
        <f t="shared" si="11"/>
        <v>0</v>
      </c>
      <c r="S54" s="44" t="b">
        <f t="shared" si="12"/>
        <v>0</v>
      </c>
      <c r="T54" s="44" t="b">
        <f t="shared" si="13"/>
        <v>0</v>
      </c>
      <c r="U54" s="44" t="b">
        <f t="shared" si="14"/>
        <v>0</v>
      </c>
      <c r="V54" s="44" t="b">
        <f t="shared" si="15"/>
        <v>0</v>
      </c>
      <c r="W54" s="44" t="b">
        <f t="shared" si="16"/>
        <v>0</v>
      </c>
      <c r="X54" s="35"/>
      <c r="Y54" s="35"/>
      <c r="Z54"/>
      <c r="AB54" s="36"/>
      <c r="AC54" s="3"/>
      <c r="AE54" s="13"/>
      <c r="AI54" s="3"/>
      <c r="AK54"/>
    </row>
    <row r="55" spans="1:41" x14ac:dyDescent="0.3">
      <c r="B55" s="4" t="s">
        <v>99</v>
      </c>
      <c r="C55" s="37">
        <f>COUNT(B35:B54)</f>
        <v>0</v>
      </c>
      <c r="D55" s="37"/>
      <c r="E55" s="37"/>
      <c r="F55" s="37"/>
      <c r="G55" s="37"/>
      <c r="L55" s="63" t="s">
        <v>236</v>
      </c>
      <c r="M55" s="161" t="str">
        <f>IF($A35&lt;=$B$5,SUM(M35:M54),"")</f>
        <v/>
      </c>
      <c r="N55" s="161" t="str">
        <f>IF($A35&lt;=$B$5,SUM(N35:N54),"")</f>
        <v/>
      </c>
      <c r="O55" s="35"/>
      <c r="P55" s="163">
        <f>SUM(P35:P54)</f>
        <v>0</v>
      </c>
      <c r="Q55" s="164">
        <f t="shared" ref="Q55:W55" si="17">SUM(Q35:Q54)</f>
        <v>0</v>
      </c>
      <c r="R55" s="164">
        <f t="shared" si="17"/>
        <v>0</v>
      </c>
      <c r="S55" s="164">
        <f t="shared" si="17"/>
        <v>0</v>
      </c>
      <c r="T55" s="164">
        <f t="shared" si="17"/>
        <v>0</v>
      </c>
      <c r="U55" s="164">
        <f t="shared" si="17"/>
        <v>0</v>
      </c>
      <c r="V55" s="164">
        <f t="shared" si="17"/>
        <v>0</v>
      </c>
      <c r="W55" s="164">
        <f t="shared" si="17"/>
        <v>0</v>
      </c>
      <c r="X55" s="35"/>
      <c r="Y55" s="35"/>
      <c r="Z55" s="35"/>
      <c r="AC55"/>
      <c r="AD55"/>
      <c r="AE55"/>
      <c r="AF55"/>
      <c r="AG55"/>
      <c r="AH55"/>
      <c r="AI55"/>
      <c r="AJ55"/>
      <c r="AK55"/>
    </row>
    <row r="56" spans="1:41" x14ac:dyDescent="0.3">
      <c r="B56" s="4"/>
      <c r="C56" s="37"/>
      <c r="D56" s="37"/>
      <c r="E56" s="37"/>
      <c r="F56" s="37"/>
      <c r="G56" s="37"/>
      <c r="O56" s="35"/>
      <c r="X56" s="35"/>
      <c r="Y56" s="35"/>
      <c r="Z56" s="35"/>
      <c r="AC56"/>
      <c r="AD56"/>
      <c r="AE56"/>
      <c r="AF56"/>
      <c r="AG56"/>
      <c r="AH56"/>
      <c r="AI56"/>
      <c r="AJ56"/>
      <c r="AK56"/>
    </row>
    <row r="57" spans="1:41" ht="14.4" customHeight="1" x14ac:dyDescent="0.3">
      <c r="A57" s="313" t="s">
        <v>95</v>
      </c>
      <c r="B57" s="313" t="s">
        <v>101</v>
      </c>
      <c r="C57" s="317" t="s">
        <v>93</v>
      </c>
      <c r="D57" s="318"/>
      <c r="E57" s="319"/>
      <c r="F57" s="317" t="s">
        <v>737</v>
      </c>
      <c r="G57" s="318"/>
      <c r="H57" s="319"/>
      <c r="I57" s="329" t="s">
        <v>90</v>
      </c>
      <c r="J57" s="321" t="s">
        <v>738</v>
      </c>
      <c r="K57" s="322"/>
      <c r="L57" s="323"/>
      <c r="M57" s="324" t="s">
        <v>94</v>
      </c>
      <c r="N57" s="325"/>
      <c r="O57" s="39"/>
      <c r="P57" s="326" t="s">
        <v>235</v>
      </c>
      <c r="Q57" s="327"/>
      <c r="R57" s="327"/>
      <c r="S57" s="327"/>
      <c r="T57" s="327"/>
      <c r="U57" s="327"/>
      <c r="V57" s="327"/>
      <c r="W57" s="328"/>
      <c r="X57" s="39"/>
      <c r="Y57" s="39"/>
      <c r="Z57" s="39"/>
      <c r="AA57"/>
      <c r="AB57"/>
      <c r="AC57"/>
      <c r="AD57"/>
      <c r="AE57"/>
      <c r="AF57"/>
      <c r="AG57"/>
      <c r="AH57"/>
      <c r="AI57"/>
      <c r="AJ57"/>
      <c r="AK57"/>
    </row>
    <row r="58" spans="1:41" ht="30" x14ac:dyDescent="0.3">
      <c r="A58" s="314"/>
      <c r="B58" s="314"/>
      <c r="C58" s="48" t="s">
        <v>621</v>
      </c>
      <c r="D58" s="48" t="s">
        <v>619</v>
      </c>
      <c r="E58" s="48" t="s">
        <v>620</v>
      </c>
      <c r="F58" s="59" t="s">
        <v>96</v>
      </c>
      <c r="G58" s="59" t="s">
        <v>97</v>
      </c>
      <c r="H58" s="60" t="s">
        <v>739</v>
      </c>
      <c r="I58" s="330"/>
      <c r="J58" s="60" t="s">
        <v>98</v>
      </c>
      <c r="K58" s="61" t="s">
        <v>740</v>
      </c>
      <c r="L58" s="61" t="s">
        <v>741</v>
      </c>
      <c r="M58" s="158" t="s">
        <v>742</v>
      </c>
      <c r="N58" s="158" t="s">
        <v>743</v>
      </c>
      <c r="O58" s="64"/>
      <c r="P58" s="162" t="s">
        <v>227</v>
      </c>
      <c r="Q58" s="162" t="s">
        <v>228</v>
      </c>
      <c r="R58" s="162" t="s">
        <v>229</v>
      </c>
      <c r="S58" s="162" t="s">
        <v>230</v>
      </c>
      <c r="T58" s="162" t="s">
        <v>231</v>
      </c>
      <c r="U58" s="162" t="s">
        <v>232</v>
      </c>
      <c r="V58" s="162" t="s">
        <v>233</v>
      </c>
      <c r="W58" s="162" t="s">
        <v>234</v>
      </c>
      <c r="X58" s="64"/>
      <c r="Y58" s="64"/>
      <c r="Z58"/>
      <c r="AA58"/>
      <c r="AB58"/>
      <c r="AC58"/>
      <c r="AD58"/>
      <c r="AE58"/>
      <c r="AF58"/>
      <c r="AG58"/>
      <c r="AH58"/>
      <c r="AI58"/>
      <c r="AJ58"/>
      <c r="AK58"/>
    </row>
    <row r="59" spans="1:41" x14ac:dyDescent="0.3">
      <c r="A59" s="30">
        <v>2</v>
      </c>
      <c r="B59" s="47"/>
      <c r="C59" s="47"/>
      <c r="D59" s="47"/>
      <c r="E59" s="47"/>
      <c r="F59" s="30">
        <f t="shared" ref="F59:F78" si="18">(D59+E59)/2</f>
        <v>0</v>
      </c>
      <c r="G59" s="30">
        <f>F59/2</f>
        <v>0</v>
      </c>
      <c r="H59" s="25">
        <f t="shared" ref="H59:H78" si="19">((3.14*(E59*0.5)*(D59*0.5)*C59)/3)/1000</f>
        <v>0</v>
      </c>
      <c r="I59" s="30">
        <f>IF(B59=1,$G$11,IF(B59=2,$G$12,IF(B59=3,$G$13,IF(B59=4,$G$14,IF(B59=5,$G$15,IF(B59=6,$G$16,IF(B59=7,$G$17,IF(B59=8,$G$18,))))))))</f>
        <v>0</v>
      </c>
      <c r="J59" s="25" t="b">
        <f t="shared" ref="J59:J78" si="20">IF(B59=1,H59*D$11,IF(B59=2,H59*D$12,IF(B59=3,H59*D$13,IF(B59=4,H59*D$14,IF(B59=5,H59*D$15,IF(B59=6,H59*D$16,IF(B59=7,H59*D$17,IF(B59=8,H59*D$18))))))))</f>
        <v>0</v>
      </c>
      <c r="K59" s="44" t="b">
        <f>IF(B59=1,$J$11,IF(B59=2,$J$12,IF(B59=3,$J$13,IF(B59=4,$J$14,IF(B59=5,$J$15,IF(B59=6,$J$16,IF(B59=7,$J$17,IF(B59=8,$J$18))))))))</f>
        <v>0</v>
      </c>
      <c r="L59" s="44">
        <f>(J59*K59)*I59</f>
        <v>0</v>
      </c>
      <c r="M59" s="159">
        <f>L59*(1/$B$6)</f>
        <v>0</v>
      </c>
      <c r="N59" s="159">
        <f>M59/1000</f>
        <v>0</v>
      </c>
      <c r="O59" s="35"/>
      <c r="P59" s="44" t="b">
        <f>IF(B59=1, N59)</f>
        <v>0</v>
      </c>
      <c r="Q59" s="44" t="b">
        <f>IF(B59=2, N59)</f>
        <v>0</v>
      </c>
      <c r="R59" s="44" t="b">
        <f>IF(B59=3, N59)</f>
        <v>0</v>
      </c>
      <c r="S59" s="44" t="b">
        <f>IF(B59=4, N59)</f>
        <v>0</v>
      </c>
      <c r="T59" s="44" t="b">
        <f>IF(B59=5, N59)</f>
        <v>0</v>
      </c>
      <c r="U59" s="44" t="b">
        <f>IF(B59=6, N59)</f>
        <v>0</v>
      </c>
      <c r="V59" s="44" t="b">
        <f>IF(B59=7, N59)</f>
        <v>0</v>
      </c>
      <c r="W59" s="44" t="b">
        <f>IF(B59=8, N59)</f>
        <v>0</v>
      </c>
      <c r="X59" s="35"/>
      <c r="Y59" s="35"/>
      <c r="Z59"/>
      <c r="AB59" s="36"/>
      <c r="AC59" s="3"/>
      <c r="AE59" s="13"/>
      <c r="AI59" s="3"/>
      <c r="AK59"/>
    </row>
    <row r="60" spans="1:41" x14ac:dyDescent="0.3">
      <c r="A60" s="30">
        <v>2</v>
      </c>
      <c r="B60" s="47"/>
      <c r="C60" s="47"/>
      <c r="D60" s="47"/>
      <c r="E60" s="47"/>
      <c r="F60" s="30">
        <f t="shared" si="18"/>
        <v>0</v>
      </c>
      <c r="G60" s="30">
        <f t="shared" ref="G60:G78" si="21">F60/2</f>
        <v>0</v>
      </c>
      <c r="H60" s="25">
        <f t="shared" si="19"/>
        <v>0</v>
      </c>
      <c r="I60" s="30">
        <f t="shared" ref="I60:I78" si="22">IF(B60=1,$G$11,IF(B60=2,$G$12,IF(B60=3,$G$13,IF(B60=4,$G$14,IF(B60=5,$G$15,IF(B60=6,$G$16,IF(B60=7,$G$17,IF(B60=8,$G$18,))))))))</f>
        <v>0</v>
      </c>
      <c r="J60" s="25" t="b">
        <f t="shared" si="20"/>
        <v>0</v>
      </c>
      <c r="K60" s="44" t="b">
        <f t="shared" ref="K60:K78" si="23">IF(B60=1,$J$11,IF(B60=2,$J$12,IF(B60=3,$J$13,IF(B60=4,$J$14,IF(B60=5,$J$15,IF(B60=6,$J$16,IF(B60=7,$J$17,IF(B60=8,$J$18))))))))</f>
        <v>0</v>
      </c>
      <c r="L60" s="44">
        <f t="shared" ref="L60:L78" si="24">(J60*K60)*I60</f>
        <v>0</v>
      </c>
      <c r="M60" s="159">
        <f t="shared" ref="M60:M78" si="25">L60*(1/$B$6)</f>
        <v>0</v>
      </c>
      <c r="N60" s="159">
        <f t="shared" ref="N60:N78" si="26">M60/1000</f>
        <v>0</v>
      </c>
      <c r="O60" s="35"/>
      <c r="P60" s="44" t="b">
        <f t="shared" ref="P60:P78" si="27">IF(B60=1, N60)</f>
        <v>0</v>
      </c>
      <c r="Q60" s="44" t="b">
        <f t="shared" ref="Q60:Q78" si="28">IF(B60=2, N60)</f>
        <v>0</v>
      </c>
      <c r="R60" s="44" t="b">
        <f t="shared" ref="R60:R78" si="29">IF(B60=3, N60)</f>
        <v>0</v>
      </c>
      <c r="S60" s="44" t="b">
        <f t="shared" ref="S60:S78" si="30">IF(B60=4, N60)</f>
        <v>0</v>
      </c>
      <c r="T60" s="44" t="b">
        <f t="shared" ref="T60:T78" si="31">IF(B60=5, N60)</f>
        <v>0</v>
      </c>
      <c r="U60" s="44" t="b">
        <f t="shared" ref="U60:U78" si="32">IF(B60=6, N60)</f>
        <v>0</v>
      </c>
      <c r="V60" s="44" t="b">
        <f t="shared" ref="V60:V78" si="33">IF(B60=7, N60)</f>
        <v>0</v>
      </c>
      <c r="W60" s="44" t="b">
        <f t="shared" ref="W60:W78" si="34">IF(B60=8, N60)</f>
        <v>0</v>
      </c>
      <c r="X60" s="35"/>
      <c r="Y60" s="35"/>
      <c r="Z60"/>
      <c r="AB60" s="36"/>
      <c r="AC60" s="3"/>
      <c r="AE60" s="13"/>
      <c r="AI60" s="3"/>
      <c r="AK60"/>
    </row>
    <row r="61" spans="1:41" x14ac:dyDescent="0.3">
      <c r="A61" s="30">
        <v>2</v>
      </c>
      <c r="B61" s="47"/>
      <c r="C61" s="47"/>
      <c r="D61" s="47"/>
      <c r="E61" s="47"/>
      <c r="F61" s="30">
        <f t="shared" si="18"/>
        <v>0</v>
      </c>
      <c r="G61" s="30">
        <f t="shared" si="21"/>
        <v>0</v>
      </c>
      <c r="H61" s="25">
        <f t="shared" si="19"/>
        <v>0</v>
      </c>
      <c r="I61" s="30">
        <f t="shared" si="22"/>
        <v>0</v>
      </c>
      <c r="J61" s="25" t="b">
        <f t="shared" si="20"/>
        <v>0</v>
      </c>
      <c r="K61" s="44" t="b">
        <f t="shared" si="23"/>
        <v>0</v>
      </c>
      <c r="L61" s="44">
        <f t="shared" si="24"/>
        <v>0</v>
      </c>
      <c r="M61" s="159">
        <f t="shared" si="25"/>
        <v>0</v>
      </c>
      <c r="N61" s="159">
        <f t="shared" si="26"/>
        <v>0</v>
      </c>
      <c r="O61" s="35"/>
      <c r="P61" s="44" t="b">
        <f t="shared" si="27"/>
        <v>0</v>
      </c>
      <c r="Q61" s="44" t="b">
        <f t="shared" si="28"/>
        <v>0</v>
      </c>
      <c r="R61" s="44" t="b">
        <f t="shared" si="29"/>
        <v>0</v>
      </c>
      <c r="S61" s="44" t="b">
        <f t="shared" si="30"/>
        <v>0</v>
      </c>
      <c r="T61" s="44" t="b">
        <f t="shared" si="31"/>
        <v>0</v>
      </c>
      <c r="U61" s="44" t="b">
        <f t="shared" si="32"/>
        <v>0</v>
      </c>
      <c r="V61" s="44" t="b">
        <f t="shared" si="33"/>
        <v>0</v>
      </c>
      <c r="W61" s="44" t="b">
        <f t="shared" si="34"/>
        <v>0</v>
      </c>
      <c r="X61" s="35"/>
      <c r="Y61" s="35"/>
      <c r="Z61"/>
      <c r="AB61" s="36"/>
      <c r="AC61" s="3"/>
      <c r="AE61" s="13"/>
      <c r="AI61" s="3"/>
      <c r="AK61"/>
    </row>
    <row r="62" spans="1:41" x14ac:dyDescent="0.3">
      <c r="A62" s="30">
        <v>2</v>
      </c>
      <c r="B62" s="47"/>
      <c r="C62" s="47"/>
      <c r="D62" s="47"/>
      <c r="E62" s="47"/>
      <c r="F62" s="30">
        <f t="shared" si="18"/>
        <v>0</v>
      </c>
      <c r="G62" s="30">
        <f t="shared" si="21"/>
        <v>0</v>
      </c>
      <c r="H62" s="25">
        <f t="shared" si="19"/>
        <v>0</v>
      </c>
      <c r="I62" s="30">
        <f t="shared" si="22"/>
        <v>0</v>
      </c>
      <c r="J62" s="25" t="b">
        <f t="shared" si="20"/>
        <v>0</v>
      </c>
      <c r="K62" s="44" t="b">
        <f t="shared" si="23"/>
        <v>0</v>
      </c>
      <c r="L62" s="44">
        <f t="shared" si="24"/>
        <v>0</v>
      </c>
      <c r="M62" s="159">
        <f t="shared" si="25"/>
        <v>0</v>
      </c>
      <c r="N62" s="159">
        <f t="shared" si="26"/>
        <v>0</v>
      </c>
      <c r="O62" s="35"/>
      <c r="P62" s="44" t="b">
        <f t="shared" si="27"/>
        <v>0</v>
      </c>
      <c r="Q62" s="44" t="b">
        <f t="shared" si="28"/>
        <v>0</v>
      </c>
      <c r="R62" s="44" t="b">
        <f t="shared" si="29"/>
        <v>0</v>
      </c>
      <c r="S62" s="44" t="b">
        <f t="shared" si="30"/>
        <v>0</v>
      </c>
      <c r="T62" s="44" t="b">
        <f t="shared" si="31"/>
        <v>0</v>
      </c>
      <c r="U62" s="44" t="b">
        <f t="shared" si="32"/>
        <v>0</v>
      </c>
      <c r="V62" s="44" t="b">
        <f t="shared" si="33"/>
        <v>0</v>
      </c>
      <c r="W62" s="44" t="b">
        <f t="shared" si="34"/>
        <v>0</v>
      </c>
      <c r="X62" s="35"/>
      <c r="Y62" s="35"/>
      <c r="Z62"/>
      <c r="AB62" s="36"/>
      <c r="AC62" s="3"/>
      <c r="AE62" s="13"/>
      <c r="AI62" s="3"/>
      <c r="AK62"/>
    </row>
    <row r="63" spans="1:41" x14ac:dyDescent="0.3">
      <c r="A63" s="30">
        <v>2</v>
      </c>
      <c r="B63" s="47"/>
      <c r="C63" s="47"/>
      <c r="D63" s="47"/>
      <c r="E63" s="47"/>
      <c r="F63" s="30">
        <f t="shared" si="18"/>
        <v>0</v>
      </c>
      <c r="G63" s="30">
        <f t="shared" si="21"/>
        <v>0</v>
      </c>
      <c r="H63" s="25">
        <f t="shared" si="19"/>
        <v>0</v>
      </c>
      <c r="I63" s="30">
        <f t="shared" si="22"/>
        <v>0</v>
      </c>
      <c r="J63" s="25" t="b">
        <f t="shared" si="20"/>
        <v>0</v>
      </c>
      <c r="K63" s="44" t="b">
        <f t="shared" si="23"/>
        <v>0</v>
      </c>
      <c r="L63" s="44">
        <f t="shared" si="24"/>
        <v>0</v>
      </c>
      <c r="M63" s="159">
        <f t="shared" si="25"/>
        <v>0</v>
      </c>
      <c r="N63" s="159">
        <f t="shared" si="26"/>
        <v>0</v>
      </c>
      <c r="O63" s="35"/>
      <c r="P63" s="44" t="b">
        <f t="shared" si="27"/>
        <v>0</v>
      </c>
      <c r="Q63" s="44" t="b">
        <f t="shared" si="28"/>
        <v>0</v>
      </c>
      <c r="R63" s="44" t="b">
        <f t="shared" si="29"/>
        <v>0</v>
      </c>
      <c r="S63" s="44" t="b">
        <f t="shared" si="30"/>
        <v>0</v>
      </c>
      <c r="T63" s="44" t="b">
        <f t="shared" si="31"/>
        <v>0</v>
      </c>
      <c r="U63" s="44" t="b">
        <f t="shared" si="32"/>
        <v>0</v>
      </c>
      <c r="V63" s="44" t="b">
        <f t="shared" si="33"/>
        <v>0</v>
      </c>
      <c r="W63" s="44" t="b">
        <f t="shared" si="34"/>
        <v>0</v>
      </c>
      <c r="X63" s="35"/>
      <c r="Y63" s="35"/>
      <c r="Z63"/>
      <c r="AB63" s="36"/>
      <c r="AC63" s="3"/>
      <c r="AE63" s="13"/>
      <c r="AI63" s="3"/>
      <c r="AK63"/>
    </row>
    <row r="64" spans="1:41" x14ac:dyDescent="0.3">
      <c r="A64" s="30">
        <v>2</v>
      </c>
      <c r="B64" s="47"/>
      <c r="C64" s="47"/>
      <c r="D64" s="47"/>
      <c r="E64" s="47"/>
      <c r="F64" s="30">
        <f t="shared" si="18"/>
        <v>0</v>
      </c>
      <c r="G64" s="30">
        <f t="shared" si="21"/>
        <v>0</v>
      </c>
      <c r="H64" s="25">
        <f t="shared" si="19"/>
        <v>0</v>
      </c>
      <c r="I64" s="30">
        <f t="shared" si="22"/>
        <v>0</v>
      </c>
      <c r="J64" s="25" t="b">
        <f t="shared" si="20"/>
        <v>0</v>
      </c>
      <c r="K64" s="44" t="b">
        <f t="shared" si="23"/>
        <v>0</v>
      </c>
      <c r="L64" s="44">
        <f t="shared" si="24"/>
        <v>0</v>
      </c>
      <c r="M64" s="159">
        <f t="shared" si="25"/>
        <v>0</v>
      </c>
      <c r="N64" s="159">
        <f t="shared" si="26"/>
        <v>0</v>
      </c>
      <c r="O64" s="35"/>
      <c r="P64" s="44" t="b">
        <f t="shared" si="27"/>
        <v>0</v>
      </c>
      <c r="Q64" s="44" t="b">
        <f t="shared" si="28"/>
        <v>0</v>
      </c>
      <c r="R64" s="44" t="b">
        <f t="shared" si="29"/>
        <v>0</v>
      </c>
      <c r="S64" s="44" t="b">
        <f t="shared" si="30"/>
        <v>0</v>
      </c>
      <c r="T64" s="44" t="b">
        <f t="shared" si="31"/>
        <v>0</v>
      </c>
      <c r="U64" s="44" t="b">
        <f t="shared" si="32"/>
        <v>0</v>
      </c>
      <c r="V64" s="44" t="b">
        <f t="shared" si="33"/>
        <v>0</v>
      </c>
      <c r="W64" s="44" t="b">
        <f t="shared" si="34"/>
        <v>0</v>
      </c>
      <c r="X64" s="35"/>
      <c r="Y64" s="35"/>
      <c r="Z64"/>
      <c r="AB64" s="36"/>
      <c r="AC64" s="3"/>
      <c r="AE64" s="13"/>
      <c r="AI64" s="3"/>
      <c r="AK64"/>
      <c r="AN64" s="3"/>
      <c r="AO64" s="3"/>
    </row>
    <row r="65" spans="1:41" x14ac:dyDescent="0.3">
      <c r="A65" s="30">
        <v>2</v>
      </c>
      <c r="B65" s="47"/>
      <c r="C65" s="47"/>
      <c r="D65" s="47"/>
      <c r="E65" s="47"/>
      <c r="F65" s="30">
        <f t="shared" si="18"/>
        <v>0</v>
      </c>
      <c r="G65" s="30">
        <f t="shared" si="21"/>
        <v>0</v>
      </c>
      <c r="H65" s="25">
        <f t="shared" si="19"/>
        <v>0</v>
      </c>
      <c r="I65" s="30">
        <f t="shared" si="22"/>
        <v>0</v>
      </c>
      <c r="J65" s="25" t="b">
        <f t="shared" si="20"/>
        <v>0</v>
      </c>
      <c r="K65" s="44" t="b">
        <f t="shared" si="23"/>
        <v>0</v>
      </c>
      <c r="L65" s="44">
        <f t="shared" si="24"/>
        <v>0</v>
      </c>
      <c r="M65" s="159">
        <f t="shared" si="25"/>
        <v>0</v>
      </c>
      <c r="N65" s="159">
        <f t="shared" si="26"/>
        <v>0</v>
      </c>
      <c r="O65" s="35"/>
      <c r="P65" s="44" t="b">
        <f t="shared" si="27"/>
        <v>0</v>
      </c>
      <c r="Q65" s="44" t="b">
        <f t="shared" si="28"/>
        <v>0</v>
      </c>
      <c r="R65" s="44" t="b">
        <f t="shared" si="29"/>
        <v>0</v>
      </c>
      <c r="S65" s="44" t="b">
        <f t="shared" si="30"/>
        <v>0</v>
      </c>
      <c r="T65" s="44" t="b">
        <f t="shared" si="31"/>
        <v>0</v>
      </c>
      <c r="U65" s="44" t="b">
        <f t="shared" si="32"/>
        <v>0</v>
      </c>
      <c r="V65" s="44" t="b">
        <f t="shared" si="33"/>
        <v>0</v>
      </c>
      <c r="W65" s="44" t="b">
        <f t="shared" si="34"/>
        <v>0</v>
      </c>
      <c r="X65" s="35"/>
      <c r="Y65" s="35"/>
      <c r="Z65"/>
      <c r="AB65" s="36"/>
      <c r="AC65" s="3"/>
      <c r="AE65" s="13"/>
      <c r="AI65" s="3"/>
      <c r="AK65"/>
      <c r="AN65" s="3"/>
      <c r="AO65" s="3"/>
    </row>
    <row r="66" spans="1:41" x14ac:dyDescent="0.3">
      <c r="A66" s="30">
        <v>2</v>
      </c>
      <c r="B66" s="47"/>
      <c r="C66" s="47"/>
      <c r="D66" s="47"/>
      <c r="E66" s="47"/>
      <c r="F66" s="30">
        <f t="shared" si="18"/>
        <v>0</v>
      </c>
      <c r="G66" s="30">
        <f t="shared" si="21"/>
        <v>0</v>
      </c>
      <c r="H66" s="25">
        <f t="shared" si="19"/>
        <v>0</v>
      </c>
      <c r="I66" s="30">
        <f t="shared" si="22"/>
        <v>0</v>
      </c>
      <c r="J66" s="25" t="b">
        <f t="shared" si="20"/>
        <v>0</v>
      </c>
      <c r="K66" s="44" t="b">
        <f t="shared" si="23"/>
        <v>0</v>
      </c>
      <c r="L66" s="44">
        <f t="shared" si="24"/>
        <v>0</v>
      </c>
      <c r="M66" s="159">
        <f t="shared" si="25"/>
        <v>0</v>
      </c>
      <c r="N66" s="159">
        <f t="shared" si="26"/>
        <v>0</v>
      </c>
      <c r="O66" s="35"/>
      <c r="P66" s="44" t="b">
        <f t="shared" si="27"/>
        <v>0</v>
      </c>
      <c r="Q66" s="44" t="b">
        <f t="shared" si="28"/>
        <v>0</v>
      </c>
      <c r="R66" s="44" t="b">
        <f t="shared" si="29"/>
        <v>0</v>
      </c>
      <c r="S66" s="44" t="b">
        <f t="shared" si="30"/>
        <v>0</v>
      </c>
      <c r="T66" s="44" t="b">
        <f t="shared" si="31"/>
        <v>0</v>
      </c>
      <c r="U66" s="44" t="b">
        <f t="shared" si="32"/>
        <v>0</v>
      </c>
      <c r="V66" s="44" t="b">
        <f t="shared" si="33"/>
        <v>0</v>
      </c>
      <c r="W66" s="44" t="b">
        <f t="shared" si="34"/>
        <v>0</v>
      </c>
      <c r="X66" s="35"/>
      <c r="Y66" s="35"/>
      <c r="Z66"/>
      <c r="AB66" s="36"/>
      <c r="AC66" s="3"/>
      <c r="AE66" s="13"/>
      <c r="AI66" s="3"/>
      <c r="AK66"/>
    </row>
    <row r="67" spans="1:41" x14ac:dyDescent="0.3">
      <c r="A67" s="30">
        <v>2</v>
      </c>
      <c r="B67" s="47"/>
      <c r="C67" s="47"/>
      <c r="D67" s="47"/>
      <c r="E67" s="47"/>
      <c r="F67" s="30">
        <f t="shared" si="18"/>
        <v>0</v>
      </c>
      <c r="G67" s="30">
        <f t="shared" si="21"/>
        <v>0</v>
      </c>
      <c r="H67" s="25">
        <f t="shared" si="19"/>
        <v>0</v>
      </c>
      <c r="I67" s="30">
        <f t="shared" si="22"/>
        <v>0</v>
      </c>
      <c r="J67" s="25" t="b">
        <f t="shared" si="20"/>
        <v>0</v>
      </c>
      <c r="K67" s="44" t="b">
        <f t="shared" si="23"/>
        <v>0</v>
      </c>
      <c r="L67" s="44">
        <f t="shared" si="24"/>
        <v>0</v>
      </c>
      <c r="M67" s="159">
        <f t="shared" si="25"/>
        <v>0</v>
      </c>
      <c r="N67" s="159">
        <f t="shared" si="26"/>
        <v>0</v>
      </c>
      <c r="O67" s="35"/>
      <c r="P67" s="44" t="b">
        <f t="shared" si="27"/>
        <v>0</v>
      </c>
      <c r="Q67" s="44" t="b">
        <f t="shared" si="28"/>
        <v>0</v>
      </c>
      <c r="R67" s="44" t="b">
        <f t="shared" si="29"/>
        <v>0</v>
      </c>
      <c r="S67" s="44" t="b">
        <f t="shared" si="30"/>
        <v>0</v>
      </c>
      <c r="T67" s="44" t="b">
        <f t="shared" si="31"/>
        <v>0</v>
      </c>
      <c r="U67" s="44" t="b">
        <f t="shared" si="32"/>
        <v>0</v>
      </c>
      <c r="V67" s="44" t="b">
        <f t="shared" si="33"/>
        <v>0</v>
      </c>
      <c r="W67" s="44" t="b">
        <f t="shared" si="34"/>
        <v>0</v>
      </c>
      <c r="X67" s="35"/>
      <c r="Y67" s="35"/>
      <c r="Z67"/>
      <c r="AB67" s="36"/>
      <c r="AC67" s="3"/>
      <c r="AE67" s="13"/>
      <c r="AI67" s="3"/>
      <c r="AK67"/>
    </row>
    <row r="68" spans="1:41" x14ac:dyDescent="0.3">
      <c r="A68" s="30">
        <v>2</v>
      </c>
      <c r="B68" s="47"/>
      <c r="C68" s="47"/>
      <c r="D68" s="47"/>
      <c r="E68" s="47"/>
      <c r="F68" s="30">
        <f t="shared" si="18"/>
        <v>0</v>
      </c>
      <c r="G68" s="30">
        <f t="shared" si="21"/>
        <v>0</v>
      </c>
      <c r="H68" s="25">
        <f t="shared" si="19"/>
        <v>0</v>
      </c>
      <c r="I68" s="30">
        <f t="shared" si="22"/>
        <v>0</v>
      </c>
      <c r="J68" s="25" t="b">
        <f t="shared" si="20"/>
        <v>0</v>
      </c>
      <c r="K68" s="44" t="b">
        <f t="shared" si="23"/>
        <v>0</v>
      </c>
      <c r="L68" s="44">
        <f t="shared" si="24"/>
        <v>0</v>
      </c>
      <c r="M68" s="159">
        <f t="shared" si="25"/>
        <v>0</v>
      </c>
      <c r="N68" s="159">
        <f t="shared" si="26"/>
        <v>0</v>
      </c>
      <c r="O68" s="35"/>
      <c r="P68" s="44" t="b">
        <f t="shared" si="27"/>
        <v>0</v>
      </c>
      <c r="Q68" s="44" t="b">
        <f t="shared" si="28"/>
        <v>0</v>
      </c>
      <c r="R68" s="44" t="b">
        <f t="shared" si="29"/>
        <v>0</v>
      </c>
      <c r="S68" s="44" t="b">
        <f t="shared" si="30"/>
        <v>0</v>
      </c>
      <c r="T68" s="44" t="b">
        <f t="shared" si="31"/>
        <v>0</v>
      </c>
      <c r="U68" s="44" t="b">
        <f t="shared" si="32"/>
        <v>0</v>
      </c>
      <c r="V68" s="44" t="b">
        <f t="shared" si="33"/>
        <v>0</v>
      </c>
      <c r="W68" s="44" t="b">
        <f t="shared" si="34"/>
        <v>0</v>
      </c>
      <c r="X68" s="35"/>
      <c r="Y68" s="35"/>
      <c r="Z68"/>
      <c r="AB68" s="36"/>
      <c r="AC68" s="3"/>
      <c r="AE68" s="13"/>
      <c r="AI68" s="3"/>
      <c r="AK68"/>
    </row>
    <row r="69" spans="1:41" x14ac:dyDescent="0.3">
      <c r="A69" s="30">
        <v>2</v>
      </c>
      <c r="B69" s="47"/>
      <c r="C69" s="47"/>
      <c r="D69" s="47"/>
      <c r="E69" s="47"/>
      <c r="F69" s="30">
        <f t="shared" si="18"/>
        <v>0</v>
      </c>
      <c r="G69" s="30">
        <f t="shared" si="21"/>
        <v>0</v>
      </c>
      <c r="H69" s="25">
        <f t="shared" si="19"/>
        <v>0</v>
      </c>
      <c r="I69" s="30">
        <f t="shared" si="22"/>
        <v>0</v>
      </c>
      <c r="J69" s="25" t="b">
        <f t="shared" si="20"/>
        <v>0</v>
      </c>
      <c r="K69" s="44" t="b">
        <f t="shared" si="23"/>
        <v>0</v>
      </c>
      <c r="L69" s="44">
        <f t="shared" si="24"/>
        <v>0</v>
      </c>
      <c r="M69" s="159">
        <f t="shared" si="25"/>
        <v>0</v>
      </c>
      <c r="N69" s="159">
        <f t="shared" si="26"/>
        <v>0</v>
      </c>
      <c r="O69" s="35"/>
      <c r="P69" s="44" t="b">
        <f t="shared" si="27"/>
        <v>0</v>
      </c>
      <c r="Q69" s="44" t="b">
        <f t="shared" si="28"/>
        <v>0</v>
      </c>
      <c r="R69" s="44" t="b">
        <f t="shared" si="29"/>
        <v>0</v>
      </c>
      <c r="S69" s="44" t="b">
        <f t="shared" si="30"/>
        <v>0</v>
      </c>
      <c r="T69" s="44" t="b">
        <f t="shared" si="31"/>
        <v>0</v>
      </c>
      <c r="U69" s="44" t="b">
        <f t="shared" si="32"/>
        <v>0</v>
      </c>
      <c r="V69" s="44" t="b">
        <f t="shared" si="33"/>
        <v>0</v>
      </c>
      <c r="W69" s="44" t="b">
        <f t="shared" si="34"/>
        <v>0</v>
      </c>
      <c r="X69" s="35"/>
      <c r="Y69" s="35"/>
      <c r="Z69"/>
      <c r="AB69" s="36"/>
      <c r="AC69" s="3"/>
      <c r="AE69" s="13"/>
      <c r="AI69" s="3"/>
      <c r="AK69"/>
    </row>
    <row r="70" spans="1:41" x14ac:dyDescent="0.3">
      <c r="A70" s="30">
        <v>2</v>
      </c>
      <c r="B70" s="47"/>
      <c r="C70" s="47"/>
      <c r="D70" s="47"/>
      <c r="E70" s="47"/>
      <c r="F70" s="30">
        <f t="shared" si="18"/>
        <v>0</v>
      </c>
      <c r="G70" s="30">
        <f t="shared" si="21"/>
        <v>0</v>
      </c>
      <c r="H70" s="25">
        <f t="shared" si="19"/>
        <v>0</v>
      </c>
      <c r="I70" s="30">
        <f t="shared" si="22"/>
        <v>0</v>
      </c>
      <c r="J70" s="25" t="b">
        <f t="shared" si="20"/>
        <v>0</v>
      </c>
      <c r="K70" s="44" t="b">
        <f t="shared" si="23"/>
        <v>0</v>
      </c>
      <c r="L70" s="44">
        <f t="shared" si="24"/>
        <v>0</v>
      </c>
      <c r="M70" s="159">
        <f t="shared" si="25"/>
        <v>0</v>
      </c>
      <c r="N70" s="159">
        <f t="shared" si="26"/>
        <v>0</v>
      </c>
      <c r="O70" s="35"/>
      <c r="P70" s="44" t="b">
        <f t="shared" si="27"/>
        <v>0</v>
      </c>
      <c r="Q70" s="44" t="b">
        <f t="shared" si="28"/>
        <v>0</v>
      </c>
      <c r="R70" s="44" t="b">
        <f t="shared" si="29"/>
        <v>0</v>
      </c>
      <c r="S70" s="44" t="b">
        <f t="shared" si="30"/>
        <v>0</v>
      </c>
      <c r="T70" s="44" t="b">
        <f t="shared" si="31"/>
        <v>0</v>
      </c>
      <c r="U70" s="44" t="b">
        <f t="shared" si="32"/>
        <v>0</v>
      </c>
      <c r="V70" s="44" t="b">
        <f t="shared" si="33"/>
        <v>0</v>
      </c>
      <c r="W70" s="44" t="b">
        <f t="shared" si="34"/>
        <v>0</v>
      </c>
      <c r="X70" s="35"/>
      <c r="Y70" s="35"/>
      <c r="Z70"/>
      <c r="AB70" s="36"/>
      <c r="AC70" s="3"/>
      <c r="AE70" s="13"/>
      <c r="AI70" s="3"/>
      <c r="AK70"/>
    </row>
    <row r="71" spans="1:41" x14ac:dyDescent="0.3">
      <c r="A71" s="30">
        <v>2</v>
      </c>
      <c r="B71" s="47"/>
      <c r="C71" s="47"/>
      <c r="D71" s="47"/>
      <c r="E71" s="47"/>
      <c r="F71" s="30">
        <f t="shared" si="18"/>
        <v>0</v>
      </c>
      <c r="G71" s="30">
        <f t="shared" si="21"/>
        <v>0</v>
      </c>
      <c r="H71" s="25">
        <f t="shared" si="19"/>
        <v>0</v>
      </c>
      <c r="I71" s="30">
        <f t="shared" si="22"/>
        <v>0</v>
      </c>
      <c r="J71" s="25" t="b">
        <f t="shared" si="20"/>
        <v>0</v>
      </c>
      <c r="K71" s="44" t="b">
        <f t="shared" si="23"/>
        <v>0</v>
      </c>
      <c r="L71" s="44">
        <f t="shared" si="24"/>
        <v>0</v>
      </c>
      <c r="M71" s="159">
        <f t="shared" si="25"/>
        <v>0</v>
      </c>
      <c r="N71" s="159">
        <f t="shared" si="26"/>
        <v>0</v>
      </c>
      <c r="O71" s="35"/>
      <c r="P71" s="44" t="b">
        <f t="shared" si="27"/>
        <v>0</v>
      </c>
      <c r="Q71" s="44" t="b">
        <f t="shared" si="28"/>
        <v>0</v>
      </c>
      <c r="R71" s="44" t="b">
        <f t="shared" si="29"/>
        <v>0</v>
      </c>
      <c r="S71" s="44" t="b">
        <f t="shared" si="30"/>
        <v>0</v>
      </c>
      <c r="T71" s="44" t="b">
        <f t="shared" si="31"/>
        <v>0</v>
      </c>
      <c r="U71" s="44" t="b">
        <f t="shared" si="32"/>
        <v>0</v>
      </c>
      <c r="V71" s="44" t="b">
        <f t="shared" si="33"/>
        <v>0</v>
      </c>
      <c r="W71" s="44" t="b">
        <f t="shared" si="34"/>
        <v>0</v>
      </c>
      <c r="X71" s="35"/>
      <c r="Y71" s="35"/>
      <c r="Z71"/>
      <c r="AB71" s="36"/>
      <c r="AC71" s="3"/>
      <c r="AE71" s="13"/>
      <c r="AI71" s="3"/>
      <c r="AK71"/>
    </row>
    <row r="72" spans="1:41" x14ac:dyDescent="0.3">
      <c r="A72" s="30">
        <v>2</v>
      </c>
      <c r="B72" s="47"/>
      <c r="C72" s="47"/>
      <c r="D72" s="47"/>
      <c r="E72" s="47"/>
      <c r="F72" s="30">
        <f t="shared" si="18"/>
        <v>0</v>
      </c>
      <c r="G72" s="30">
        <f t="shared" si="21"/>
        <v>0</v>
      </c>
      <c r="H72" s="25">
        <f t="shared" si="19"/>
        <v>0</v>
      </c>
      <c r="I72" s="30">
        <f t="shared" si="22"/>
        <v>0</v>
      </c>
      <c r="J72" s="25" t="b">
        <f t="shared" si="20"/>
        <v>0</v>
      </c>
      <c r="K72" s="44" t="b">
        <f t="shared" si="23"/>
        <v>0</v>
      </c>
      <c r="L72" s="44">
        <f t="shared" si="24"/>
        <v>0</v>
      </c>
      <c r="M72" s="159">
        <f t="shared" si="25"/>
        <v>0</v>
      </c>
      <c r="N72" s="159">
        <f t="shared" si="26"/>
        <v>0</v>
      </c>
      <c r="O72" s="35"/>
      <c r="P72" s="44" t="b">
        <f t="shared" si="27"/>
        <v>0</v>
      </c>
      <c r="Q72" s="44" t="b">
        <f t="shared" si="28"/>
        <v>0</v>
      </c>
      <c r="R72" s="44" t="b">
        <f t="shared" si="29"/>
        <v>0</v>
      </c>
      <c r="S72" s="44" t="b">
        <f t="shared" si="30"/>
        <v>0</v>
      </c>
      <c r="T72" s="44" t="b">
        <f t="shared" si="31"/>
        <v>0</v>
      </c>
      <c r="U72" s="44" t="b">
        <f t="shared" si="32"/>
        <v>0</v>
      </c>
      <c r="V72" s="44" t="b">
        <f t="shared" si="33"/>
        <v>0</v>
      </c>
      <c r="W72" s="44" t="b">
        <f t="shared" si="34"/>
        <v>0</v>
      </c>
      <c r="X72" s="35"/>
      <c r="Y72" s="35"/>
      <c r="Z72"/>
      <c r="AA72"/>
      <c r="AB72"/>
      <c r="AC72"/>
      <c r="AD72"/>
      <c r="AE72"/>
      <c r="AF72"/>
      <c r="AG72"/>
      <c r="AH72"/>
      <c r="AI72"/>
      <c r="AJ72"/>
      <c r="AK72"/>
    </row>
    <row r="73" spans="1:41" x14ac:dyDescent="0.3">
      <c r="A73" s="30">
        <v>2</v>
      </c>
      <c r="B73" s="47"/>
      <c r="C73" s="47"/>
      <c r="D73" s="47"/>
      <c r="E73" s="47"/>
      <c r="F73" s="30">
        <f t="shared" si="18"/>
        <v>0</v>
      </c>
      <c r="G73" s="30">
        <f t="shared" si="21"/>
        <v>0</v>
      </c>
      <c r="H73" s="25">
        <f t="shared" si="19"/>
        <v>0</v>
      </c>
      <c r="I73" s="30">
        <f t="shared" si="22"/>
        <v>0</v>
      </c>
      <c r="J73" s="25" t="b">
        <f t="shared" si="20"/>
        <v>0</v>
      </c>
      <c r="K73" s="44" t="b">
        <f t="shared" si="23"/>
        <v>0</v>
      </c>
      <c r="L73" s="44">
        <f t="shared" si="24"/>
        <v>0</v>
      </c>
      <c r="M73" s="159">
        <f t="shared" si="25"/>
        <v>0</v>
      </c>
      <c r="N73" s="159">
        <f t="shared" si="26"/>
        <v>0</v>
      </c>
      <c r="O73" s="35"/>
      <c r="P73" s="44" t="b">
        <f t="shared" si="27"/>
        <v>0</v>
      </c>
      <c r="Q73" s="44" t="b">
        <f t="shared" si="28"/>
        <v>0</v>
      </c>
      <c r="R73" s="44" t="b">
        <f t="shared" si="29"/>
        <v>0</v>
      </c>
      <c r="S73" s="44" t="b">
        <f t="shared" si="30"/>
        <v>0</v>
      </c>
      <c r="T73" s="44" t="b">
        <f t="shared" si="31"/>
        <v>0</v>
      </c>
      <c r="U73" s="44" t="b">
        <f t="shared" si="32"/>
        <v>0</v>
      </c>
      <c r="V73" s="44" t="b">
        <f t="shared" si="33"/>
        <v>0</v>
      </c>
      <c r="W73" s="44" t="b">
        <f t="shared" si="34"/>
        <v>0</v>
      </c>
      <c r="X73" s="35"/>
      <c r="Y73" s="35"/>
      <c r="Z73"/>
      <c r="AB73" s="36"/>
      <c r="AC73" s="3"/>
      <c r="AE73" s="13"/>
      <c r="AI73" s="3"/>
      <c r="AK73"/>
    </row>
    <row r="74" spans="1:41" x14ac:dyDescent="0.3">
      <c r="A74" s="30">
        <v>2</v>
      </c>
      <c r="B74" s="47"/>
      <c r="C74" s="47"/>
      <c r="D74" s="47"/>
      <c r="E74" s="47"/>
      <c r="F74" s="30">
        <f t="shared" si="18"/>
        <v>0</v>
      </c>
      <c r="G74" s="30">
        <f t="shared" si="21"/>
        <v>0</v>
      </c>
      <c r="H74" s="25">
        <f t="shared" si="19"/>
        <v>0</v>
      </c>
      <c r="I74" s="30">
        <f t="shared" si="22"/>
        <v>0</v>
      </c>
      <c r="J74" s="25" t="b">
        <f t="shared" si="20"/>
        <v>0</v>
      </c>
      <c r="K74" s="44" t="b">
        <f t="shared" si="23"/>
        <v>0</v>
      </c>
      <c r="L74" s="44">
        <f t="shared" si="24"/>
        <v>0</v>
      </c>
      <c r="M74" s="159">
        <f t="shared" si="25"/>
        <v>0</v>
      </c>
      <c r="N74" s="159">
        <f t="shared" si="26"/>
        <v>0</v>
      </c>
      <c r="O74" s="35"/>
      <c r="P74" s="44" t="b">
        <f t="shared" si="27"/>
        <v>0</v>
      </c>
      <c r="Q74" s="44" t="b">
        <f t="shared" si="28"/>
        <v>0</v>
      </c>
      <c r="R74" s="44" t="b">
        <f t="shared" si="29"/>
        <v>0</v>
      </c>
      <c r="S74" s="44" t="b">
        <f t="shared" si="30"/>
        <v>0</v>
      </c>
      <c r="T74" s="44" t="b">
        <f t="shared" si="31"/>
        <v>0</v>
      </c>
      <c r="U74" s="44" t="b">
        <f t="shared" si="32"/>
        <v>0</v>
      </c>
      <c r="V74" s="44" t="b">
        <f t="shared" si="33"/>
        <v>0</v>
      </c>
      <c r="W74" s="44" t="b">
        <f t="shared" si="34"/>
        <v>0</v>
      </c>
      <c r="X74" s="35"/>
      <c r="Y74" s="35"/>
      <c r="Z74"/>
      <c r="AA74"/>
      <c r="AB74"/>
      <c r="AC74"/>
      <c r="AD74"/>
      <c r="AE74"/>
      <c r="AF74"/>
      <c r="AG74"/>
      <c r="AH74"/>
      <c r="AI74"/>
      <c r="AJ74"/>
      <c r="AK74"/>
    </row>
    <row r="75" spans="1:41" x14ac:dyDescent="0.3">
      <c r="A75" s="30">
        <v>2</v>
      </c>
      <c r="B75" s="47"/>
      <c r="C75" s="47"/>
      <c r="D75" s="47"/>
      <c r="E75" s="47"/>
      <c r="F75" s="30">
        <f t="shared" si="18"/>
        <v>0</v>
      </c>
      <c r="G75" s="30">
        <f t="shared" si="21"/>
        <v>0</v>
      </c>
      <c r="H75" s="25">
        <f t="shared" si="19"/>
        <v>0</v>
      </c>
      <c r="I75" s="30">
        <f t="shared" si="22"/>
        <v>0</v>
      </c>
      <c r="J75" s="25" t="b">
        <f t="shared" si="20"/>
        <v>0</v>
      </c>
      <c r="K75" s="44" t="b">
        <f t="shared" si="23"/>
        <v>0</v>
      </c>
      <c r="L75" s="44">
        <f t="shared" si="24"/>
        <v>0</v>
      </c>
      <c r="M75" s="159">
        <f t="shared" si="25"/>
        <v>0</v>
      </c>
      <c r="N75" s="159">
        <f t="shared" si="26"/>
        <v>0</v>
      </c>
      <c r="O75" s="35"/>
      <c r="P75" s="44" t="b">
        <f t="shared" si="27"/>
        <v>0</v>
      </c>
      <c r="Q75" s="44" t="b">
        <f t="shared" si="28"/>
        <v>0</v>
      </c>
      <c r="R75" s="44" t="b">
        <f t="shared" si="29"/>
        <v>0</v>
      </c>
      <c r="S75" s="44" t="b">
        <f t="shared" si="30"/>
        <v>0</v>
      </c>
      <c r="T75" s="44" t="b">
        <f t="shared" si="31"/>
        <v>0</v>
      </c>
      <c r="U75" s="44" t="b">
        <f t="shared" si="32"/>
        <v>0</v>
      </c>
      <c r="V75" s="44" t="b">
        <f t="shared" si="33"/>
        <v>0</v>
      </c>
      <c r="W75" s="44" t="b">
        <f t="shared" si="34"/>
        <v>0</v>
      </c>
      <c r="X75" s="35"/>
      <c r="Y75" s="35"/>
      <c r="Z75"/>
      <c r="AA75"/>
      <c r="AB75"/>
      <c r="AC75"/>
      <c r="AD75"/>
      <c r="AE75"/>
      <c r="AF75"/>
      <c r="AG75"/>
      <c r="AH75"/>
      <c r="AI75"/>
      <c r="AJ75"/>
      <c r="AK75"/>
    </row>
    <row r="76" spans="1:41" x14ac:dyDescent="0.3">
      <c r="A76" s="30">
        <v>2</v>
      </c>
      <c r="B76" s="47"/>
      <c r="C76" s="47"/>
      <c r="D76" s="47"/>
      <c r="E76" s="47"/>
      <c r="F76" s="30">
        <f t="shared" si="18"/>
        <v>0</v>
      </c>
      <c r="G76" s="30">
        <f t="shared" si="21"/>
        <v>0</v>
      </c>
      <c r="H76" s="25">
        <f t="shared" si="19"/>
        <v>0</v>
      </c>
      <c r="I76" s="30">
        <f t="shared" si="22"/>
        <v>0</v>
      </c>
      <c r="J76" s="25" t="b">
        <f t="shared" si="20"/>
        <v>0</v>
      </c>
      <c r="K76" s="44" t="b">
        <f t="shared" si="23"/>
        <v>0</v>
      </c>
      <c r="L76" s="44">
        <f t="shared" si="24"/>
        <v>0</v>
      </c>
      <c r="M76" s="159">
        <f t="shared" si="25"/>
        <v>0</v>
      </c>
      <c r="N76" s="159">
        <f t="shared" si="26"/>
        <v>0</v>
      </c>
      <c r="O76" s="35"/>
      <c r="P76" s="44" t="b">
        <f t="shared" si="27"/>
        <v>0</v>
      </c>
      <c r="Q76" s="44" t="b">
        <f t="shared" si="28"/>
        <v>0</v>
      </c>
      <c r="R76" s="44" t="b">
        <f t="shared" si="29"/>
        <v>0</v>
      </c>
      <c r="S76" s="44" t="b">
        <f t="shared" si="30"/>
        <v>0</v>
      </c>
      <c r="T76" s="44" t="b">
        <f t="shared" si="31"/>
        <v>0</v>
      </c>
      <c r="U76" s="44" t="b">
        <f t="shared" si="32"/>
        <v>0</v>
      </c>
      <c r="V76" s="44" t="b">
        <f t="shared" si="33"/>
        <v>0</v>
      </c>
      <c r="W76" s="44" t="b">
        <f t="shared" si="34"/>
        <v>0</v>
      </c>
      <c r="X76" s="35"/>
      <c r="Y76" s="35"/>
      <c r="Z76"/>
      <c r="AA76"/>
      <c r="AB76"/>
      <c r="AC76"/>
      <c r="AD76"/>
      <c r="AE76"/>
      <c r="AF76"/>
      <c r="AG76"/>
      <c r="AH76"/>
      <c r="AI76"/>
      <c r="AJ76"/>
      <c r="AK76"/>
    </row>
    <row r="77" spans="1:41" x14ac:dyDescent="0.3">
      <c r="A77" s="30">
        <v>2</v>
      </c>
      <c r="B77" s="47"/>
      <c r="C77" s="47"/>
      <c r="D77" s="47"/>
      <c r="E77" s="47"/>
      <c r="F77" s="30">
        <f t="shared" si="18"/>
        <v>0</v>
      </c>
      <c r="G77" s="30">
        <f t="shared" si="21"/>
        <v>0</v>
      </c>
      <c r="H77" s="25">
        <f t="shared" si="19"/>
        <v>0</v>
      </c>
      <c r="I77" s="30">
        <f t="shared" si="22"/>
        <v>0</v>
      </c>
      <c r="J77" s="25" t="b">
        <f t="shared" si="20"/>
        <v>0</v>
      </c>
      <c r="K77" s="44" t="b">
        <f t="shared" si="23"/>
        <v>0</v>
      </c>
      <c r="L77" s="44">
        <f t="shared" si="24"/>
        <v>0</v>
      </c>
      <c r="M77" s="159">
        <f t="shared" si="25"/>
        <v>0</v>
      </c>
      <c r="N77" s="159">
        <f t="shared" si="26"/>
        <v>0</v>
      </c>
      <c r="O77" s="35"/>
      <c r="P77" s="44" t="b">
        <f t="shared" si="27"/>
        <v>0</v>
      </c>
      <c r="Q77" s="44" t="b">
        <f t="shared" si="28"/>
        <v>0</v>
      </c>
      <c r="R77" s="44" t="b">
        <f t="shared" si="29"/>
        <v>0</v>
      </c>
      <c r="S77" s="44" t="b">
        <f t="shared" si="30"/>
        <v>0</v>
      </c>
      <c r="T77" s="44" t="b">
        <f t="shared" si="31"/>
        <v>0</v>
      </c>
      <c r="U77" s="44" t="b">
        <f t="shared" si="32"/>
        <v>0</v>
      </c>
      <c r="V77" s="44" t="b">
        <f t="shared" si="33"/>
        <v>0</v>
      </c>
      <c r="W77" s="44" t="b">
        <f t="shared" si="34"/>
        <v>0</v>
      </c>
      <c r="X77" s="35"/>
      <c r="Y77" s="35"/>
      <c r="Z77"/>
      <c r="AA77"/>
      <c r="AB77"/>
      <c r="AC77"/>
      <c r="AD77"/>
      <c r="AE77"/>
      <c r="AF77"/>
      <c r="AG77"/>
      <c r="AH77"/>
      <c r="AI77"/>
      <c r="AJ77"/>
      <c r="AK77"/>
    </row>
    <row r="78" spans="1:41" x14ac:dyDescent="0.3">
      <c r="A78" s="30">
        <v>2</v>
      </c>
      <c r="B78" s="47"/>
      <c r="C78" s="47"/>
      <c r="D78" s="47"/>
      <c r="E78" s="47"/>
      <c r="F78" s="30">
        <f t="shared" si="18"/>
        <v>0</v>
      </c>
      <c r="G78" s="30">
        <f t="shared" si="21"/>
        <v>0</v>
      </c>
      <c r="H78" s="25">
        <f t="shared" si="19"/>
        <v>0</v>
      </c>
      <c r="I78" s="30">
        <f t="shared" si="22"/>
        <v>0</v>
      </c>
      <c r="J78" s="25" t="b">
        <f t="shared" si="20"/>
        <v>0</v>
      </c>
      <c r="K78" s="44" t="b">
        <f t="shared" si="23"/>
        <v>0</v>
      </c>
      <c r="L78" s="44">
        <f t="shared" si="24"/>
        <v>0</v>
      </c>
      <c r="M78" s="159">
        <f t="shared" si="25"/>
        <v>0</v>
      </c>
      <c r="N78" s="160">
        <f t="shared" si="26"/>
        <v>0</v>
      </c>
      <c r="O78" s="35"/>
      <c r="P78" s="44" t="b">
        <f t="shared" si="27"/>
        <v>0</v>
      </c>
      <c r="Q78" s="44" t="b">
        <f t="shared" si="28"/>
        <v>0</v>
      </c>
      <c r="R78" s="44" t="b">
        <f t="shared" si="29"/>
        <v>0</v>
      </c>
      <c r="S78" s="44" t="b">
        <f t="shared" si="30"/>
        <v>0</v>
      </c>
      <c r="T78" s="44" t="b">
        <f t="shared" si="31"/>
        <v>0</v>
      </c>
      <c r="U78" s="44" t="b">
        <f t="shared" si="32"/>
        <v>0</v>
      </c>
      <c r="V78" s="44" t="b">
        <f t="shared" si="33"/>
        <v>0</v>
      </c>
      <c r="W78" s="44" t="b">
        <f t="shared" si="34"/>
        <v>0</v>
      </c>
      <c r="X78" s="35"/>
      <c r="Y78" s="35"/>
      <c r="Z78"/>
      <c r="AB78" s="36"/>
      <c r="AC78" s="3"/>
      <c r="AE78" s="13"/>
      <c r="AI78" s="3"/>
      <c r="AK78"/>
    </row>
    <row r="79" spans="1:41" x14ac:dyDescent="0.3">
      <c r="B79" s="4" t="s">
        <v>99</v>
      </c>
      <c r="C79" s="37">
        <f>COUNT(B59:B78)</f>
        <v>0</v>
      </c>
      <c r="D79" s="37"/>
      <c r="E79" s="37"/>
      <c r="F79" s="37"/>
      <c r="G79" s="37"/>
      <c r="L79" s="63" t="s">
        <v>236</v>
      </c>
      <c r="M79" s="161" t="str">
        <f>IF($A59&lt;=$B$5,SUM(M59:M78),"")</f>
        <v/>
      </c>
      <c r="N79" s="161" t="str">
        <f>IF($A59&lt;=$B$5,SUM(N59:N78),"")</f>
        <v/>
      </c>
      <c r="O79" s="35"/>
      <c r="P79" s="163">
        <f>SUM(P59:P78)</f>
        <v>0</v>
      </c>
      <c r="Q79" s="164">
        <f t="shared" ref="Q79" si="35">SUM(Q59:Q78)</f>
        <v>0</v>
      </c>
      <c r="R79" s="164">
        <f t="shared" ref="R79" si="36">SUM(R59:R78)</f>
        <v>0</v>
      </c>
      <c r="S79" s="164">
        <f t="shared" ref="S79" si="37">SUM(S59:S78)</f>
        <v>0</v>
      </c>
      <c r="T79" s="164">
        <f t="shared" ref="T79" si="38">SUM(T59:T78)</f>
        <v>0</v>
      </c>
      <c r="U79" s="164">
        <f t="shared" ref="U79" si="39">SUM(U59:U78)</f>
        <v>0</v>
      </c>
      <c r="V79" s="164">
        <f t="shared" ref="V79" si="40">SUM(V59:V78)</f>
        <v>0</v>
      </c>
      <c r="W79" s="164">
        <f t="shared" ref="W79" si="41">SUM(W59:W78)</f>
        <v>0</v>
      </c>
      <c r="X79" s="35"/>
      <c r="Y79" s="35"/>
      <c r="Z79" s="35"/>
      <c r="AC79"/>
      <c r="AD79"/>
      <c r="AE79"/>
      <c r="AF79"/>
      <c r="AG79"/>
      <c r="AH79"/>
      <c r="AI79"/>
      <c r="AJ79"/>
      <c r="AK79"/>
    </row>
    <row r="80" spans="1:41" x14ac:dyDescent="0.3">
      <c r="B80" s="4"/>
      <c r="C80" s="37"/>
      <c r="D80" s="37"/>
      <c r="E80" s="37"/>
      <c r="F80" s="37"/>
      <c r="G80" s="37"/>
      <c r="O80" s="35"/>
      <c r="X80" s="35"/>
      <c r="Y80" s="35"/>
      <c r="Z80" s="35"/>
      <c r="AC80"/>
      <c r="AD80"/>
      <c r="AE80"/>
      <c r="AF80"/>
      <c r="AG80"/>
      <c r="AH80"/>
      <c r="AI80"/>
      <c r="AJ80"/>
      <c r="AK80"/>
    </row>
    <row r="81" spans="1:41" ht="14.4" customHeight="1" x14ac:dyDescent="0.3">
      <c r="A81" s="313" t="s">
        <v>95</v>
      </c>
      <c r="B81" s="313" t="s">
        <v>101</v>
      </c>
      <c r="C81" s="317" t="s">
        <v>93</v>
      </c>
      <c r="D81" s="318"/>
      <c r="E81" s="319"/>
      <c r="F81" s="317" t="s">
        <v>737</v>
      </c>
      <c r="G81" s="318"/>
      <c r="H81" s="319"/>
      <c r="I81" s="329" t="s">
        <v>90</v>
      </c>
      <c r="J81" s="321" t="s">
        <v>738</v>
      </c>
      <c r="K81" s="322"/>
      <c r="L81" s="323"/>
      <c r="M81" s="324" t="s">
        <v>94</v>
      </c>
      <c r="N81" s="325"/>
      <c r="O81" s="39"/>
      <c r="P81" s="326" t="s">
        <v>235</v>
      </c>
      <c r="Q81" s="327"/>
      <c r="R81" s="327"/>
      <c r="S81" s="327"/>
      <c r="T81" s="327"/>
      <c r="U81" s="327"/>
      <c r="V81" s="327"/>
      <c r="W81" s="328"/>
      <c r="X81" s="39"/>
      <c r="Y81" s="39"/>
      <c r="Z81" s="39"/>
      <c r="AA81"/>
      <c r="AB81"/>
      <c r="AC81"/>
      <c r="AD81"/>
      <c r="AE81"/>
      <c r="AF81"/>
      <c r="AG81"/>
      <c r="AH81"/>
      <c r="AI81"/>
      <c r="AJ81"/>
      <c r="AK81"/>
    </row>
    <row r="82" spans="1:41" ht="30" x14ac:dyDescent="0.3">
      <c r="A82" s="314"/>
      <c r="B82" s="314"/>
      <c r="C82" s="48" t="s">
        <v>621</v>
      </c>
      <c r="D82" s="48" t="s">
        <v>619</v>
      </c>
      <c r="E82" s="48" t="s">
        <v>620</v>
      </c>
      <c r="F82" s="59" t="s">
        <v>96</v>
      </c>
      <c r="G82" s="59" t="s">
        <v>97</v>
      </c>
      <c r="H82" s="60" t="s">
        <v>739</v>
      </c>
      <c r="I82" s="330"/>
      <c r="J82" s="60" t="s">
        <v>98</v>
      </c>
      <c r="K82" s="61" t="s">
        <v>740</v>
      </c>
      <c r="L82" s="61" t="s">
        <v>741</v>
      </c>
      <c r="M82" s="158" t="s">
        <v>742</v>
      </c>
      <c r="N82" s="158" t="s">
        <v>743</v>
      </c>
      <c r="O82" s="64"/>
      <c r="P82" s="162" t="s">
        <v>227</v>
      </c>
      <c r="Q82" s="162" t="s">
        <v>228</v>
      </c>
      <c r="R82" s="162" t="s">
        <v>229</v>
      </c>
      <c r="S82" s="162" t="s">
        <v>230</v>
      </c>
      <c r="T82" s="162" t="s">
        <v>231</v>
      </c>
      <c r="U82" s="162" t="s">
        <v>232</v>
      </c>
      <c r="V82" s="162" t="s">
        <v>233</v>
      </c>
      <c r="W82" s="162" t="s">
        <v>234</v>
      </c>
      <c r="X82" s="64"/>
      <c r="Y82" s="64"/>
      <c r="Z82"/>
      <c r="AA82"/>
      <c r="AB82"/>
      <c r="AC82"/>
      <c r="AD82"/>
      <c r="AE82"/>
      <c r="AF82"/>
      <c r="AG82"/>
      <c r="AH82"/>
      <c r="AI82"/>
      <c r="AJ82"/>
      <c r="AK82"/>
    </row>
    <row r="83" spans="1:41" x14ac:dyDescent="0.3">
      <c r="A83" s="30">
        <v>3</v>
      </c>
      <c r="B83" s="47"/>
      <c r="C83" s="47"/>
      <c r="D83" s="47"/>
      <c r="E83" s="47"/>
      <c r="F83" s="30">
        <f t="shared" ref="F83:F102" si="42">(D83+E83)/2</f>
        <v>0</v>
      </c>
      <c r="G83" s="30">
        <f>F83/2</f>
        <v>0</v>
      </c>
      <c r="H83" s="25">
        <f t="shared" ref="H83:H102" si="43">((3.14*(E83*0.5)*(D83*0.5)*C83)/3)/1000</f>
        <v>0</v>
      </c>
      <c r="I83" s="30">
        <f>IF(B83=1,$G$11,IF(B83=2,$G$12,IF(B83=3,$G$13,IF(B83=4,$G$14,IF(B83=5,$G$15,IF(B83=6,$G$16,IF(B83=7,$G$17,IF(B83=8,$G$18,))))))))</f>
        <v>0</v>
      </c>
      <c r="J83" s="25" t="b">
        <f t="shared" ref="J83:J102" si="44">IF(B83=1,H83*D$11,IF(B83=2,H83*D$12,IF(B83=3,H83*D$13,IF(B83=4,H83*D$14,IF(B83=5,H83*D$15,IF(B83=6,H83*D$16,IF(B83=7,H83*D$17,IF(B83=8,H83*D$18))))))))</f>
        <v>0</v>
      </c>
      <c r="K83" s="44" t="b">
        <f>IF(B83=1,$J$11,IF(B83=2,$J$12,IF(B83=3,$J$13,IF(B83=4,$J$14,IF(B83=5,$J$15,IF(B83=6,$J$16,IF(B83=7,$J$17,IF(B83=8,$J$18))))))))</f>
        <v>0</v>
      </c>
      <c r="L83" s="44">
        <f>(J83*K83)*I83</f>
        <v>0</v>
      </c>
      <c r="M83" s="159">
        <f>L83/(1*$B$6)</f>
        <v>0</v>
      </c>
      <c r="N83" s="159">
        <f>M83/1000</f>
        <v>0</v>
      </c>
      <c r="O83" s="35"/>
      <c r="P83" s="44" t="b">
        <f>IF(B83=1, N83)</f>
        <v>0</v>
      </c>
      <c r="Q83" s="44" t="b">
        <f>IF(B83=2, N83)</f>
        <v>0</v>
      </c>
      <c r="R83" s="44" t="b">
        <f>IF(B83=3, N83)</f>
        <v>0</v>
      </c>
      <c r="S83" s="44" t="b">
        <f>IF(B83=4, N83)</f>
        <v>0</v>
      </c>
      <c r="T83" s="44" t="b">
        <f>IF(B83=5, N83)</f>
        <v>0</v>
      </c>
      <c r="U83" s="44" t="b">
        <f>IF(B83=6, N83)</f>
        <v>0</v>
      </c>
      <c r="V83" s="44" t="b">
        <f>IF(B83=7, N83)</f>
        <v>0</v>
      </c>
      <c r="W83" s="44" t="b">
        <f>IF(B83=8, N83)</f>
        <v>0</v>
      </c>
      <c r="X83" s="35"/>
      <c r="Y83" s="35"/>
      <c r="Z83"/>
      <c r="AB83" s="36"/>
      <c r="AC83" s="3"/>
      <c r="AE83" s="13"/>
      <c r="AI83" s="3"/>
      <c r="AK83"/>
    </row>
    <row r="84" spans="1:41" x14ac:dyDescent="0.3">
      <c r="A84" s="30">
        <v>3</v>
      </c>
      <c r="B84" s="47"/>
      <c r="C84" s="47"/>
      <c r="D84" s="47"/>
      <c r="E84" s="47"/>
      <c r="F84" s="30">
        <f t="shared" si="42"/>
        <v>0</v>
      </c>
      <c r="G84" s="30">
        <f t="shared" ref="G84:G102" si="45">F84/2</f>
        <v>0</v>
      </c>
      <c r="H84" s="25">
        <f t="shared" si="43"/>
        <v>0</v>
      </c>
      <c r="I84" s="30">
        <f t="shared" ref="I84:I102" si="46">IF(B84=1,$G$11,IF(B84=2,$G$12,IF(B84=3,$G$13,IF(B84=4,$G$14,IF(B84=5,$G$15,IF(B84=6,$G$16,IF(B84=7,$G$17,IF(B84=8,$G$18,))))))))</f>
        <v>0</v>
      </c>
      <c r="J84" s="25" t="b">
        <f t="shared" si="44"/>
        <v>0</v>
      </c>
      <c r="K84" s="44" t="b">
        <f t="shared" ref="K84:K102" si="47">IF(B84=1,$J$11,IF(B84=2,$J$12,IF(B84=3,$J$13,IF(B84=4,$J$14,IF(B84=5,$J$15,IF(B84=6,$J$16,IF(B84=7,$J$17,IF(B84=8,$J$18))))))))</f>
        <v>0</v>
      </c>
      <c r="L84" s="44">
        <f t="shared" ref="L84:L102" si="48">(J84*K84)*I84</f>
        <v>0</v>
      </c>
      <c r="M84" s="159">
        <f t="shared" ref="M84:M102" si="49">L84/(1*$B$6)</f>
        <v>0</v>
      </c>
      <c r="N84" s="159">
        <f t="shared" ref="N84:N102" si="50">M84/1000</f>
        <v>0</v>
      </c>
      <c r="O84" s="35"/>
      <c r="P84" s="44" t="b">
        <f t="shared" ref="P84:P102" si="51">IF(B84=1, N84)</f>
        <v>0</v>
      </c>
      <c r="Q84" s="44" t="b">
        <f t="shared" ref="Q84:Q102" si="52">IF(B84=2, N84)</f>
        <v>0</v>
      </c>
      <c r="R84" s="44" t="b">
        <f t="shared" ref="R84:R102" si="53">IF(B84=3, N84)</f>
        <v>0</v>
      </c>
      <c r="S84" s="44" t="b">
        <f t="shared" ref="S84:S102" si="54">IF(B84=4, N84)</f>
        <v>0</v>
      </c>
      <c r="T84" s="44" t="b">
        <f t="shared" ref="T84:T102" si="55">IF(B84=5, N84)</f>
        <v>0</v>
      </c>
      <c r="U84" s="44" t="b">
        <f t="shared" ref="U84:U102" si="56">IF(B84=6, N84)</f>
        <v>0</v>
      </c>
      <c r="V84" s="44" t="b">
        <f t="shared" ref="V84:V102" si="57">IF(B84=7, N84)</f>
        <v>0</v>
      </c>
      <c r="W84" s="44" t="b">
        <f t="shared" ref="W84:W102" si="58">IF(B84=8, N84)</f>
        <v>0</v>
      </c>
      <c r="X84" s="35"/>
      <c r="Y84" s="35"/>
      <c r="Z84"/>
      <c r="AB84" s="36"/>
      <c r="AC84" s="3"/>
      <c r="AE84" s="13"/>
      <c r="AI84" s="3"/>
      <c r="AK84"/>
    </row>
    <row r="85" spans="1:41" x14ac:dyDescent="0.3">
      <c r="A85" s="30">
        <v>3</v>
      </c>
      <c r="B85" s="47"/>
      <c r="C85" s="47"/>
      <c r="D85" s="47"/>
      <c r="E85" s="47"/>
      <c r="F85" s="30">
        <f t="shared" si="42"/>
        <v>0</v>
      </c>
      <c r="G85" s="30">
        <f t="shared" si="45"/>
        <v>0</v>
      </c>
      <c r="H85" s="25">
        <f t="shared" si="43"/>
        <v>0</v>
      </c>
      <c r="I85" s="30">
        <f t="shared" si="46"/>
        <v>0</v>
      </c>
      <c r="J85" s="25" t="b">
        <f t="shared" si="44"/>
        <v>0</v>
      </c>
      <c r="K85" s="44" t="b">
        <f t="shared" si="47"/>
        <v>0</v>
      </c>
      <c r="L85" s="44">
        <f t="shared" si="48"/>
        <v>0</v>
      </c>
      <c r="M85" s="159">
        <f t="shared" si="49"/>
        <v>0</v>
      </c>
      <c r="N85" s="159">
        <f t="shared" si="50"/>
        <v>0</v>
      </c>
      <c r="O85" s="35"/>
      <c r="P85" s="44" t="b">
        <f t="shared" si="51"/>
        <v>0</v>
      </c>
      <c r="Q85" s="44" t="b">
        <f t="shared" si="52"/>
        <v>0</v>
      </c>
      <c r="R85" s="44" t="b">
        <f t="shared" si="53"/>
        <v>0</v>
      </c>
      <c r="S85" s="44" t="b">
        <f t="shared" si="54"/>
        <v>0</v>
      </c>
      <c r="T85" s="44" t="b">
        <f t="shared" si="55"/>
        <v>0</v>
      </c>
      <c r="U85" s="44" t="b">
        <f t="shared" si="56"/>
        <v>0</v>
      </c>
      <c r="V85" s="44" t="b">
        <f t="shared" si="57"/>
        <v>0</v>
      </c>
      <c r="W85" s="44" t="b">
        <f t="shared" si="58"/>
        <v>0</v>
      </c>
      <c r="X85" s="35"/>
      <c r="Y85" s="35"/>
      <c r="Z85"/>
      <c r="AB85" s="36"/>
      <c r="AC85" s="3"/>
      <c r="AE85" s="13"/>
      <c r="AI85" s="3"/>
      <c r="AK85"/>
    </row>
    <row r="86" spans="1:41" x14ac:dyDescent="0.3">
      <c r="A86" s="30">
        <v>3</v>
      </c>
      <c r="B86" s="47"/>
      <c r="C86" s="47"/>
      <c r="D86" s="47"/>
      <c r="E86" s="47"/>
      <c r="F86" s="30">
        <f t="shared" si="42"/>
        <v>0</v>
      </c>
      <c r="G86" s="30">
        <f t="shared" si="45"/>
        <v>0</v>
      </c>
      <c r="H86" s="25">
        <f t="shared" si="43"/>
        <v>0</v>
      </c>
      <c r="I86" s="30">
        <f t="shared" si="46"/>
        <v>0</v>
      </c>
      <c r="J86" s="25" t="b">
        <f t="shared" si="44"/>
        <v>0</v>
      </c>
      <c r="K86" s="44" t="b">
        <f t="shared" si="47"/>
        <v>0</v>
      </c>
      <c r="L86" s="44">
        <f t="shared" si="48"/>
        <v>0</v>
      </c>
      <c r="M86" s="159">
        <f t="shared" si="49"/>
        <v>0</v>
      </c>
      <c r="N86" s="159">
        <f t="shared" si="50"/>
        <v>0</v>
      </c>
      <c r="O86" s="35"/>
      <c r="P86" s="44" t="b">
        <f t="shared" si="51"/>
        <v>0</v>
      </c>
      <c r="Q86" s="44" t="b">
        <f t="shared" si="52"/>
        <v>0</v>
      </c>
      <c r="R86" s="44" t="b">
        <f t="shared" si="53"/>
        <v>0</v>
      </c>
      <c r="S86" s="44" t="b">
        <f t="shared" si="54"/>
        <v>0</v>
      </c>
      <c r="T86" s="44" t="b">
        <f t="shared" si="55"/>
        <v>0</v>
      </c>
      <c r="U86" s="44" t="b">
        <f t="shared" si="56"/>
        <v>0</v>
      </c>
      <c r="V86" s="44" t="b">
        <f t="shared" si="57"/>
        <v>0</v>
      </c>
      <c r="W86" s="44" t="b">
        <f t="shared" si="58"/>
        <v>0</v>
      </c>
      <c r="X86" s="35"/>
      <c r="Y86" s="35"/>
      <c r="Z86"/>
      <c r="AB86" s="36"/>
      <c r="AC86" s="3"/>
      <c r="AE86" s="13"/>
      <c r="AI86" s="3"/>
      <c r="AK86"/>
    </row>
    <row r="87" spans="1:41" x14ac:dyDescent="0.3">
      <c r="A87" s="30">
        <v>3</v>
      </c>
      <c r="B87" s="47"/>
      <c r="C87" s="47"/>
      <c r="D87" s="47"/>
      <c r="E87" s="47"/>
      <c r="F87" s="30">
        <f t="shared" si="42"/>
        <v>0</v>
      </c>
      <c r="G87" s="30">
        <f t="shared" si="45"/>
        <v>0</v>
      </c>
      <c r="H87" s="25">
        <f t="shared" si="43"/>
        <v>0</v>
      </c>
      <c r="I87" s="30">
        <f t="shared" si="46"/>
        <v>0</v>
      </c>
      <c r="J87" s="25" t="b">
        <f t="shared" si="44"/>
        <v>0</v>
      </c>
      <c r="K87" s="44" t="b">
        <f t="shared" si="47"/>
        <v>0</v>
      </c>
      <c r="L87" s="44">
        <f t="shared" si="48"/>
        <v>0</v>
      </c>
      <c r="M87" s="159">
        <f t="shared" si="49"/>
        <v>0</v>
      </c>
      <c r="N87" s="159">
        <f t="shared" si="50"/>
        <v>0</v>
      </c>
      <c r="O87" s="35"/>
      <c r="P87" s="44" t="b">
        <f t="shared" si="51"/>
        <v>0</v>
      </c>
      <c r="Q87" s="44" t="b">
        <f t="shared" si="52"/>
        <v>0</v>
      </c>
      <c r="R87" s="44" t="b">
        <f t="shared" si="53"/>
        <v>0</v>
      </c>
      <c r="S87" s="44" t="b">
        <f t="shared" si="54"/>
        <v>0</v>
      </c>
      <c r="T87" s="44" t="b">
        <f t="shared" si="55"/>
        <v>0</v>
      </c>
      <c r="U87" s="44" t="b">
        <f t="shared" si="56"/>
        <v>0</v>
      </c>
      <c r="V87" s="44" t="b">
        <f t="shared" si="57"/>
        <v>0</v>
      </c>
      <c r="W87" s="44" t="b">
        <f t="shared" si="58"/>
        <v>0</v>
      </c>
      <c r="X87" s="35"/>
      <c r="Y87" s="35"/>
      <c r="Z87"/>
      <c r="AB87" s="36"/>
      <c r="AC87" s="3"/>
      <c r="AE87" s="13"/>
      <c r="AI87" s="3"/>
      <c r="AK87"/>
    </row>
    <row r="88" spans="1:41" x14ac:dyDescent="0.3">
      <c r="A88" s="30">
        <v>3</v>
      </c>
      <c r="B88" s="47"/>
      <c r="C88" s="47"/>
      <c r="D88" s="47"/>
      <c r="E88" s="47"/>
      <c r="F88" s="30">
        <f t="shared" si="42"/>
        <v>0</v>
      </c>
      <c r="G88" s="30">
        <f t="shared" si="45"/>
        <v>0</v>
      </c>
      <c r="H88" s="25">
        <f t="shared" si="43"/>
        <v>0</v>
      </c>
      <c r="I88" s="30">
        <f t="shared" si="46"/>
        <v>0</v>
      </c>
      <c r="J88" s="25" t="b">
        <f t="shared" si="44"/>
        <v>0</v>
      </c>
      <c r="K88" s="44" t="b">
        <f t="shared" si="47"/>
        <v>0</v>
      </c>
      <c r="L88" s="44">
        <f t="shared" si="48"/>
        <v>0</v>
      </c>
      <c r="M88" s="159">
        <f t="shared" si="49"/>
        <v>0</v>
      </c>
      <c r="N88" s="159">
        <f t="shared" si="50"/>
        <v>0</v>
      </c>
      <c r="O88" s="35"/>
      <c r="P88" s="44" t="b">
        <f t="shared" si="51"/>
        <v>0</v>
      </c>
      <c r="Q88" s="44" t="b">
        <f t="shared" si="52"/>
        <v>0</v>
      </c>
      <c r="R88" s="44" t="b">
        <f t="shared" si="53"/>
        <v>0</v>
      </c>
      <c r="S88" s="44" t="b">
        <f t="shared" si="54"/>
        <v>0</v>
      </c>
      <c r="T88" s="44" t="b">
        <f t="shared" si="55"/>
        <v>0</v>
      </c>
      <c r="U88" s="44" t="b">
        <f t="shared" si="56"/>
        <v>0</v>
      </c>
      <c r="V88" s="44" t="b">
        <f t="shared" si="57"/>
        <v>0</v>
      </c>
      <c r="W88" s="44" t="b">
        <f t="shared" si="58"/>
        <v>0</v>
      </c>
      <c r="X88" s="35"/>
      <c r="Y88" s="35"/>
      <c r="Z88"/>
      <c r="AB88" s="36"/>
      <c r="AC88" s="3"/>
      <c r="AE88" s="13"/>
      <c r="AI88" s="3"/>
      <c r="AK88"/>
      <c r="AN88" s="3"/>
      <c r="AO88" s="3"/>
    </row>
    <row r="89" spans="1:41" x14ac:dyDescent="0.3">
      <c r="A89" s="30">
        <v>3</v>
      </c>
      <c r="B89" s="47"/>
      <c r="C89" s="47"/>
      <c r="D89" s="47"/>
      <c r="E89" s="47"/>
      <c r="F89" s="30">
        <f t="shared" si="42"/>
        <v>0</v>
      </c>
      <c r="G89" s="30">
        <f t="shared" si="45"/>
        <v>0</v>
      </c>
      <c r="H89" s="25">
        <f t="shared" si="43"/>
        <v>0</v>
      </c>
      <c r="I89" s="30">
        <f t="shared" si="46"/>
        <v>0</v>
      </c>
      <c r="J89" s="25" t="b">
        <f t="shared" si="44"/>
        <v>0</v>
      </c>
      <c r="K89" s="44" t="b">
        <f t="shared" si="47"/>
        <v>0</v>
      </c>
      <c r="L89" s="44">
        <f t="shared" si="48"/>
        <v>0</v>
      </c>
      <c r="M89" s="159">
        <f t="shared" si="49"/>
        <v>0</v>
      </c>
      <c r="N89" s="159">
        <f t="shared" si="50"/>
        <v>0</v>
      </c>
      <c r="O89" s="35"/>
      <c r="P89" s="44" t="b">
        <f t="shared" si="51"/>
        <v>0</v>
      </c>
      <c r="Q89" s="44" t="b">
        <f t="shared" si="52"/>
        <v>0</v>
      </c>
      <c r="R89" s="44" t="b">
        <f t="shared" si="53"/>
        <v>0</v>
      </c>
      <c r="S89" s="44" t="b">
        <f t="shared" si="54"/>
        <v>0</v>
      </c>
      <c r="T89" s="44" t="b">
        <f t="shared" si="55"/>
        <v>0</v>
      </c>
      <c r="U89" s="44" t="b">
        <f t="shared" si="56"/>
        <v>0</v>
      </c>
      <c r="V89" s="44" t="b">
        <f t="shared" si="57"/>
        <v>0</v>
      </c>
      <c r="W89" s="44" t="b">
        <f t="shared" si="58"/>
        <v>0</v>
      </c>
      <c r="X89" s="35"/>
      <c r="Y89" s="35"/>
      <c r="Z89"/>
      <c r="AB89" s="36"/>
      <c r="AC89" s="3"/>
      <c r="AE89" s="13"/>
      <c r="AI89" s="3"/>
      <c r="AK89"/>
      <c r="AN89" s="3"/>
      <c r="AO89" s="3"/>
    </row>
    <row r="90" spans="1:41" x14ac:dyDescent="0.3">
      <c r="A90" s="30">
        <v>3</v>
      </c>
      <c r="B90" s="47"/>
      <c r="C90" s="47"/>
      <c r="D90" s="47"/>
      <c r="E90" s="47"/>
      <c r="F90" s="30">
        <f t="shared" si="42"/>
        <v>0</v>
      </c>
      <c r="G90" s="30">
        <f t="shared" si="45"/>
        <v>0</v>
      </c>
      <c r="H90" s="25">
        <f t="shared" si="43"/>
        <v>0</v>
      </c>
      <c r="I90" s="30">
        <f t="shared" si="46"/>
        <v>0</v>
      </c>
      <c r="J90" s="25" t="b">
        <f t="shared" si="44"/>
        <v>0</v>
      </c>
      <c r="K90" s="44" t="b">
        <f t="shared" si="47"/>
        <v>0</v>
      </c>
      <c r="L90" s="44">
        <f t="shared" si="48"/>
        <v>0</v>
      </c>
      <c r="M90" s="159">
        <f t="shared" si="49"/>
        <v>0</v>
      </c>
      <c r="N90" s="159">
        <f t="shared" si="50"/>
        <v>0</v>
      </c>
      <c r="O90" s="35"/>
      <c r="P90" s="44" t="b">
        <f t="shared" si="51"/>
        <v>0</v>
      </c>
      <c r="Q90" s="44" t="b">
        <f t="shared" si="52"/>
        <v>0</v>
      </c>
      <c r="R90" s="44" t="b">
        <f t="shared" si="53"/>
        <v>0</v>
      </c>
      <c r="S90" s="44" t="b">
        <f t="shared" si="54"/>
        <v>0</v>
      </c>
      <c r="T90" s="44" t="b">
        <f t="shared" si="55"/>
        <v>0</v>
      </c>
      <c r="U90" s="44" t="b">
        <f t="shared" si="56"/>
        <v>0</v>
      </c>
      <c r="V90" s="44" t="b">
        <f t="shared" si="57"/>
        <v>0</v>
      </c>
      <c r="W90" s="44" t="b">
        <f t="shared" si="58"/>
        <v>0</v>
      </c>
      <c r="X90" s="35"/>
      <c r="Y90" s="35"/>
      <c r="Z90"/>
      <c r="AB90" s="36"/>
      <c r="AC90" s="3"/>
      <c r="AE90" s="13"/>
      <c r="AI90" s="3"/>
      <c r="AK90"/>
    </row>
    <row r="91" spans="1:41" x14ac:dyDescent="0.3">
      <c r="A91" s="30">
        <v>3</v>
      </c>
      <c r="B91" s="47"/>
      <c r="C91" s="47"/>
      <c r="D91" s="47"/>
      <c r="E91" s="47"/>
      <c r="F91" s="30">
        <f t="shared" si="42"/>
        <v>0</v>
      </c>
      <c r="G91" s="30">
        <f t="shared" si="45"/>
        <v>0</v>
      </c>
      <c r="H91" s="25">
        <f t="shared" si="43"/>
        <v>0</v>
      </c>
      <c r="I91" s="30">
        <f t="shared" si="46"/>
        <v>0</v>
      </c>
      <c r="J91" s="25" t="b">
        <f t="shared" si="44"/>
        <v>0</v>
      </c>
      <c r="K91" s="44" t="b">
        <f t="shared" si="47"/>
        <v>0</v>
      </c>
      <c r="L91" s="44">
        <f t="shared" si="48"/>
        <v>0</v>
      </c>
      <c r="M91" s="159">
        <f t="shared" si="49"/>
        <v>0</v>
      </c>
      <c r="N91" s="159">
        <f t="shared" si="50"/>
        <v>0</v>
      </c>
      <c r="O91" s="35"/>
      <c r="P91" s="44" t="b">
        <f t="shared" si="51"/>
        <v>0</v>
      </c>
      <c r="Q91" s="44" t="b">
        <f t="shared" si="52"/>
        <v>0</v>
      </c>
      <c r="R91" s="44" t="b">
        <f t="shared" si="53"/>
        <v>0</v>
      </c>
      <c r="S91" s="44" t="b">
        <f t="shared" si="54"/>
        <v>0</v>
      </c>
      <c r="T91" s="44" t="b">
        <f t="shared" si="55"/>
        <v>0</v>
      </c>
      <c r="U91" s="44" t="b">
        <f t="shared" si="56"/>
        <v>0</v>
      </c>
      <c r="V91" s="44" t="b">
        <f t="shared" si="57"/>
        <v>0</v>
      </c>
      <c r="W91" s="44" t="b">
        <f t="shared" si="58"/>
        <v>0</v>
      </c>
      <c r="X91" s="35"/>
      <c r="Y91" s="35"/>
      <c r="Z91"/>
      <c r="AB91" s="36"/>
      <c r="AC91" s="3"/>
      <c r="AE91" s="13"/>
      <c r="AI91" s="3"/>
      <c r="AK91"/>
    </row>
    <row r="92" spans="1:41" x14ac:dyDescent="0.3">
      <c r="A92" s="30">
        <v>3</v>
      </c>
      <c r="B92" s="47"/>
      <c r="C92" s="47"/>
      <c r="D92" s="47"/>
      <c r="E92" s="47"/>
      <c r="F92" s="30">
        <f t="shared" si="42"/>
        <v>0</v>
      </c>
      <c r="G92" s="30">
        <f t="shared" si="45"/>
        <v>0</v>
      </c>
      <c r="H92" s="25">
        <f t="shared" si="43"/>
        <v>0</v>
      </c>
      <c r="I92" s="30">
        <f t="shared" si="46"/>
        <v>0</v>
      </c>
      <c r="J92" s="25" t="b">
        <f t="shared" si="44"/>
        <v>0</v>
      </c>
      <c r="K92" s="44" t="b">
        <f t="shared" si="47"/>
        <v>0</v>
      </c>
      <c r="L92" s="44">
        <f t="shared" si="48"/>
        <v>0</v>
      </c>
      <c r="M92" s="159">
        <f t="shared" si="49"/>
        <v>0</v>
      </c>
      <c r="N92" s="159">
        <f t="shared" si="50"/>
        <v>0</v>
      </c>
      <c r="O92" s="35"/>
      <c r="P92" s="44" t="b">
        <f t="shared" si="51"/>
        <v>0</v>
      </c>
      <c r="Q92" s="44" t="b">
        <f t="shared" si="52"/>
        <v>0</v>
      </c>
      <c r="R92" s="44" t="b">
        <f t="shared" si="53"/>
        <v>0</v>
      </c>
      <c r="S92" s="44" t="b">
        <f t="shared" si="54"/>
        <v>0</v>
      </c>
      <c r="T92" s="44" t="b">
        <f t="shared" si="55"/>
        <v>0</v>
      </c>
      <c r="U92" s="44" t="b">
        <f t="shared" si="56"/>
        <v>0</v>
      </c>
      <c r="V92" s="44" t="b">
        <f t="shared" si="57"/>
        <v>0</v>
      </c>
      <c r="W92" s="44" t="b">
        <f t="shared" si="58"/>
        <v>0</v>
      </c>
      <c r="X92" s="35"/>
      <c r="Y92" s="35"/>
      <c r="Z92"/>
      <c r="AB92" s="36"/>
      <c r="AC92" s="3"/>
      <c r="AE92" s="13"/>
      <c r="AI92" s="3"/>
      <c r="AK92"/>
    </row>
    <row r="93" spans="1:41" x14ac:dyDescent="0.3">
      <c r="A93" s="30">
        <v>3</v>
      </c>
      <c r="B93" s="47"/>
      <c r="C93" s="47"/>
      <c r="D93" s="47"/>
      <c r="E93" s="47"/>
      <c r="F93" s="30">
        <f t="shared" si="42"/>
        <v>0</v>
      </c>
      <c r="G93" s="30">
        <f t="shared" si="45"/>
        <v>0</v>
      </c>
      <c r="H93" s="25">
        <f t="shared" si="43"/>
        <v>0</v>
      </c>
      <c r="I93" s="30">
        <f t="shared" si="46"/>
        <v>0</v>
      </c>
      <c r="J93" s="25" t="b">
        <f t="shared" si="44"/>
        <v>0</v>
      </c>
      <c r="K93" s="44" t="b">
        <f t="shared" si="47"/>
        <v>0</v>
      </c>
      <c r="L93" s="44">
        <f t="shared" si="48"/>
        <v>0</v>
      </c>
      <c r="M93" s="159">
        <f t="shared" si="49"/>
        <v>0</v>
      </c>
      <c r="N93" s="159">
        <f t="shared" si="50"/>
        <v>0</v>
      </c>
      <c r="O93" s="35"/>
      <c r="P93" s="44" t="b">
        <f t="shared" si="51"/>
        <v>0</v>
      </c>
      <c r="Q93" s="44" t="b">
        <f t="shared" si="52"/>
        <v>0</v>
      </c>
      <c r="R93" s="44" t="b">
        <f t="shared" si="53"/>
        <v>0</v>
      </c>
      <c r="S93" s="44" t="b">
        <f t="shared" si="54"/>
        <v>0</v>
      </c>
      <c r="T93" s="44" t="b">
        <f t="shared" si="55"/>
        <v>0</v>
      </c>
      <c r="U93" s="44" t="b">
        <f t="shared" si="56"/>
        <v>0</v>
      </c>
      <c r="V93" s="44" t="b">
        <f t="shared" si="57"/>
        <v>0</v>
      </c>
      <c r="W93" s="44" t="b">
        <f t="shared" si="58"/>
        <v>0</v>
      </c>
      <c r="X93" s="35"/>
      <c r="Y93" s="35"/>
      <c r="Z93"/>
      <c r="AB93" s="36"/>
      <c r="AC93" s="3"/>
      <c r="AE93" s="13"/>
      <c r="AI93" s="3"/>
      <c r="AK93"/>
    </row>
    <row r="94" spans="1:41" x14ac:dyDescent="0.3">
      <c r="A94" s="30">
        <v>3</v>
      </c>
      <c r="B94" s="47"/>
      <c r="C94" s="47"/>
      <c r="D94" s="47"/>
      <c r="E94" s="47"/>
      <c r="F94" s="30">
        <f t="shared" si="42"/>
        <v>0</v>
      </c>
      <c r="G94" s="30">
        <f t="shared" si="45"/>
        <v>0</v>
      </c>
      <c r="H94" s="25">
        <f t="shared" si="43"/>
        <v>0</v>
      </c>
      <c r="I94" s="30">
        <f t="shared" si="46"/>
        <v>0</v>
      </c>
      <c r="J94" s="25" t="b">
        <f t="shared" si="44"/>
        <v>0</v>
      </c>
      <c r="K94" s="44" t="b">
        <f t="shared" si="47"/>
        <v>0</v>
      </c>
      <c r="L94" s="44">
        <f t="shared" si="48"/>
        <v>0</v>
      </c>
      <c r="M94" s="159">
        <f t="shared" si="49"/>
        <v>0</v>
      </c>
      <c r="N94" s="159">
        <f t="shared" si="50"/>
        <v>0</v>
      </c>
      <c r="O94" s="35"/>
      <c r="P94" s="44" t="b">
        <f t="shared" si="51"/>
        <v>0</v>
      </c>
      <c r="Q94" s="44" t="b">
        <f t="shared" si="52"/>
        <v>0</v>
      </c>
      <c r="R94" s="44" t="b">
        <f t="shared" si="53"/>
        <v>0</v>
      </c>
      <c r="S94" s="44" t="b">
        <f t="shared" si="54"/>
        <v>0</v>
      </c>
      <c r="T94" s="44" t="b">
        <f t="shared" si="55"/>
        <v>0</v>
      </c>
      <c r="U94" s="44" t="b">
        <f t="shared" si="56"/>
        <v>0</v>
      </c>
      <c r="V94" s="44" t="b">
        <f t="shared" si="57"/>
        <v>0</v>
      </c>
      <c r="W94" s="44" t="b">
        <f t="shared" si="58"/>
        <v>0</v>
      </c>
      <c r="X94" s="35"/>
      <c r="Y94" s="35"/>
      <c r="Z94"/>
      <c r="AB94" s="36"/>
      <c r="AC94" s="3"/>
      <c r="AE94" s="13"/>
      <c r="AI94" s="3"/>
      <c r="AK94"/>
    </row>
    <row r="95" spans="1:41" x14ac:dyDescent="0.3">
      <c r="A95" s="30">
        <v>3</v>
      </c>
      <c r="B95" s="47"/>
      <c r="C95" s="47"/>
      <c r="D95" s="47"/>
      <c r="E95" s="47"/>
      <c r="F95" s="30">
        <f t="shared" si="42"/>
        <v>0</v>
      </c>
      <c r="G95" s="30">
        <f t="shared" si="45"/>
        <v>0</v>
      </c>
      <c r="H95" s="25">
        <f t="shared" si="43"/>
        <v>0</v>
      </c>
      <c r="I95" s="30">
        <f t="shared" si="46"/>
        <v>0</v>
      </c>
      <c r="J95" s="25" t="b">
        <f t="shared" si="44"/>
        <v>0</v>
      </c>
      <c r="K95" s="44" t="b">
        <f t="shared" si="47"/>
        <v>0</v>
      </c>
      <c r="L95" s="44">
        <f t="shared" si="48"/>
        <v>0</v>
      </c>
      <c r="M95" s="159">
        <f t="shared" si="49"/>
        <v>0</v>
      </c>
      <c r="N95" s="159">
        <f t="shared" si="50"/>
        <v>0</v>
      </c>
      <c r="O95" s="35"/>
      <c r="P95" s="44" t="b">
        <f t="shared" si="51"/>
        <v>0</v>
      </c>
      <c r="Q95" s="44" t="b">
        <f t="shared" si="52"/>
        <v>0</v>
      </c>
      <c r="R95" s="44" t="b">
        <f t="shared" si="53"/>
        <v>0</v>
      </c>
      <c r="S95" s="44" t="b">
        <f t="shared" si="54"/>
        <v>0</v>
      </c>
      <c r="T95" s="44" t="b">
        <f t="shared" si="55"/>
        <v>0</v>
      </c>
      <c r="U95" s="44" t="b">
        <f t="shared" si="56"/>
        <v>0</v>
      </c>
      <c r="V95" s="44" t="b">
        <f t="shared" si="57"/>
        <v>0</v>
      </c>
      <c r="W95" s="44" t="b">
        <f t="shared" si="58"/>
        <v>0</v>
      </c>
      <c r="X95" s="35"/>
      <c r="Y95" s="35"/>
      <c r="Z95"/>
      <c r="AB95" s="36"/>
      <c r="AC95" s="3"/>
      <c r="AE95" s="13"/>
      <c r="AI95" s="3"/>
      <c r="AK95"/>
    </row>
    <row r="96" spans="1:41" x14ac:dyDescent="0.3">
      <c r="A96" s="30">
        <v>3</v>
      </c>
      <c r="B96" s="47"/>
      <c r="C96" s="47"/>
      <c r="D96" s="47"/>
      <c r="E96" s="47"/>
      <c r="F96" s="30">
        <f t="shared" si="42"/>
        <v>0</v>
      </c>
      <c r="G96" s="30">
        <f t="shared" si="45"/>
        <v>0</v>
      </c>
      <c r="H96" s="25">
        <f t="shared" si="43"/>
        <v>0</v>
      </c>
      <c r="I96" s="30">
        <f t="shared" si="46"/>
        <v>0</v>
      </c>
      <c r="J96" s="25" t="b">
        <f t="shared" si="44"/>
        <v>0</v>
      </c>
      <c r="K96" s="44" t="b">
        <f t="shared" si="47"/>
        <v>0</v>
      </c>
      <c r="L96" s="44">
        <f t="shared" si="48"/>
        <v>0</v>
      </c>
      <c r="M96" s="159">
        <f t="shared" si="49"/>
        <v>0</v>
      </c>
      <c r="N96" s="159">
        <f t="shared" si="50"/>
        <v>0</v>
      </c>
      <c r="O96" s="35"/>
      <c r="P96" s="44" t="b">
        <f t="shared" si="51"/>
        <v>0</v>
      </c>
      <c r="Q96" s="44" t="b">
        <f t="shared" si="52"/>
        <v>0</v>
      </c>
      <c r="R96" s="44" t="b">
        <f t="shared" si="53"/>
        <v>0</v>
      </c>
      <c r="S96" s="44" t="b">
        <f t="shared" si="54"/>
        <v>0</v>
      </c>
      <c r="T96" s="44" t="b">
        <f t="shared" si="55"/>
        <v>0</v>
      </c>
      <c r="U96" s="44" t="b">
        <f t="shared" si="56"/>
        <v>0</v>
      </c>
      <c r="V96" s="44" t="b">
        <f t="shared" si="57"/>
        <v>0</v>
      </c>
      <c r="W96" s="44" t="b">
        <f t="shared" si="58"/>
        <v>0</v>
      </c>
      <c r="X96" s="35"/>
      <c r="Y96" s="35"/>
      <c r="Z96"/>
      <c r="AA96"/>
      <c r="AB96"/>
      <c r="AC96"/>
      <c r="AD96"/>
      <c r="AE96"/>
      <c r="AF96"/>
      <c r="AG96"/>
      <c r="AH96"/>
      <c r="AI96"/>
      <c r="AJ96"/>
      <c r="AK96"/>
    </row>
    <row r="97" spans="1:41" x14ac:dyDescent="0.3">
      <c r="A97" s="30">
        <v>3</v>
      </c>
      <c r="B97" s="47"/>
      <c r="C97" s="47"/>
      <c r="D97" s="47"/>
      <c r="E97" s="47"/>
      <c r="F97" s="30">
        <f t="shared" si="42"/>
        <v>0</v>
      </c>
      <c r="G97" s="30">
        <f t="shared" si="45"/>
        <v>0</v>
      </c>
      <c r="H97" s="25">
        <f t="shared" si="43"/>
        <v>0</v>
      </c>
      <c r="I97" s="30">
        <f t="shared" si="46"/>
        <v>0</v>
      </c>
      <c r="J97" s="25" t="b">
        <f t="shared" si="44"/>
        <v>0</v>
      </c>
      <c r="K97" s="44" t="b">
        <f t="shared" si="47"/>
        <v>0</v>
      </c>
      <c r="L97" s="44">
        <f t="shared" si="48"/>
        <v>0</v>
      </c>
      <c r="M97" s="159">
        <f t="shared" si="49"/>
        <v>0</v>
      </c>
      <c r="N97" s="159">
        <f t="shared" si="50"/>
        <v>0</v>
      </c>
      <c r="O97" s="35"/>
      <c r="P97" s="44" t="b">
        <f t="shared" si="51"/>
        <v>0</v>
      </c>
      <c r="Q97" s="44" t="b">
        <f t="shared" si="52"/>
        <v>0</v>
      </c>
      <c r="R97" s="44" t="b">
        <f t="shared" si="53"/>
        <v>0</v>
      </c>
      <c r="S97" s="44" t="b">
        <f t="shared" si="54"/>
        <v>0</v>
      </c>
      <c r="T97" s="44" t="b">
        <f t="shared" si="55"/>
        <v>0</v>
      </c>
      <c r="U97" s="44" t="b">
        <f t="shared" si="56"/>
        <v>0</v>
      </c>
      <c r="V97" s="44" t="b">
        <f t="shared" si="57"/>
        <v>0</v>
      </c>
      <c r="W97" s="44" t="b">
        <f t="shared" si="58"/>
        <v>0</v>
      </c>
      <c r="X97" s="35"/>
      <c r="Y97" s="35"/>
      <c r="Z97"/>
      <c r="AB97" s="36"/>
      <c r="AC97" s="3"/>
      <c r="AE97" s="13"/>
      <c r="AI97" s="3"/>
      <c r="AK97"/>
    </row>
    <row r="98" spans="1:41" x14ac:dyDescent="0.3">
      <c r="A98" s="30">
        <v>3</v>
      </c>
      <c r="B98" s="47"/>
      <c r="C98" s="47"/>
      <c r="D98" s="47"/>
      <c r="E98" s="47"/>
      <c r="F98" s="30">
        <f t="shared" si="42"/>
        <v>0</v>
      </c>
      <c r="G98" s="30">
        <f t="shared" si="45"/>
        <v>0</v>
      </c>
      <c r="H98" s="25">
        <f t="shared" si="43"/>
        <v>0</v>
      </c>
      <c r="I98" s="30">
        <f t="shared" si="46"/>
        <v>0</v>
      </c>
      <c r="J98" s="25" t="b">
        <f t="shared" si="44"/>
        <v>0</v>
      </c>
      <c r="K98" s="44" t="b">
        <f t="shared" si="47"/>
        <v>0</v>
      </c>
      <c r="L98" s="44">
        <f t="shared" si="48"/>
        <v>0</v>
      </c>
      <c r="M98" s="159">
        <f t="shared" si="49"/>
        <v>0</v>
      </c>
      <c r="N98" s="159">
        <f t="shared" si="50"/>
        <v>0</v>
      </c>
      <c r="O98" s="35"/>
      <c r="P98" s="44" t="b">
        <f t="shared" si="51"/>
        <v>0</v>
      </c>
      <c r="Q98" s="44" t="b">
        <f t="shared" si="52"/>
        <v>0</v>
      </c>
      <c r="R98" s="44" t="b">
        <f t="shared" si="53"/>
        <v>0</v>
      </c>
      <c r="S98" s="44" t="b">
        <f t="shared" si="54"/>
        <v>0</v>
      </c>
      <c r="T98" s="44" t="b">
        <f t="shared" si="55"/>
        <v>0</v>
      </c>
      <c r="U98" s="44" t="b">
        <f t="shared" si="56"/>
        <v>0</v>
      </c>
      <c r="V98" s="44" t="b">
        <f t="shared" si="57"/>
        <v>0</v>
      </c>
      <c r="W98" s="44" t="b">
        <f t="shared" si="58"/>
        <v>0</v>
      </c>
      <c r="X98" s="35"/>
      <c r="Y98" s="35"/>
      <c r="Z98"/>
      <c r="AA98"/>
      <c r="AB98"/>
      <c r="AC98"/>
      <c r="AD98"/>
      <c r="AE98"/>
      <c r="AF98"/>
      <c r="AG98"/>
      <c r="AH98"/>
      <c r="AI98"/>
      <c r="AJ98"/>
      <c r="AK98"/>
    </row>
    <row r="99" spans="1:41" x14ac:dyDescent="0.3">
      <c r="A99" s="30">
        <v>3</v>
      </c>
      <c r="B99" s="47"/>
      <c r="C99" s="47"/>
      <c r="D99" s="47"/>
      <c r="E99" s="47"/>
      <c r="F99" s="30">
        <f t="shared" si="42"/>
        <v>0</v>
      </c>
      <c r="G99" s="30">
        <f t="shared" si="45"/>
        <v>0</v>
      </c>
      <c r="H99" s="25">
        <f t="shared" si="43"/>
        <v>0</v>
      </c>
      <c r="I99" s="30">
        <f t="shared" si="46"/>
        <v>0</v>
      </c>
      <c r="J99" s="25" t="b">
        <f t="shared" si="44"/>
        <v>0</v>
      </c>
      <c r="K99" s="44" t="b">
        <f t="shared" si="47"/>
        <v>0</v>
      </c>
      <c r="L99" s="44">
        <f t="shared" si="48"/>
        <v>0</v>
      </c>
      <c r="M99" s="159">
        <f t="shared" si="49"/>
        <v>0</v>
      </c>
      <c r="N99" s="159">
        <f t="shared" si="50"/>
        <v>0</v>
      </c>
      <c r="O99" s="35"/>
      <c r="P99" s="44" t="b">
        <f t="shared" si="51"/>
        <v>0</v>
      </c>
      <c r="Q99" s="44" t="b">
        <f t="shared" si="52"/>
        <v>0</v>
      </c>
      <c r="R99" s="44" t="b">
        <f t="shared" si="53"/>
        <v>0</v>
      </c>
      <c r="S99" s="44" t="b">
        <f t="shared" si="54"/>
        <v>0</v>
      </c>
      <c r="T99" s="44" t="b">
        <f t="shared" si="55"/>
        <v>0</v>
      </c>
      <c r="U99" s="44" t="b">
        <f t="shared" si="56"/>
        <v>0</v>
      </c>
      <c r="V99" s="44" t="b">
        <f t="shared" si="57"/>
        <v>0</v>
      </c>
      <c r="W99" s="44" t="b">
        <f t="shared" si="58"/>
        <v>0</v>
      </c>
      <c r="X99" s="35"/>
      <c r="Y99" s="35"/>
      <c r="Z99"/>
      <c r="AA99"/>
      <c r="AB99"/>
      <c r="AC99"/>
      <c r="AD99"/>
      <c r="AE99"/>
      <c r="AF99"/>
      <c r="AG99"/>
      <c r="AH99"/>
      <c r="AI99"/>
      <c r="AJ99"/>
      <c r="AK99"/>
    </row>
    <row r="100" spans="1:41" x14ac:dyDescent="0.3">
      <c r="A100" s="30">
        <v>3</v>
      </c>
      <c r="B100" s="47"/>
      <c r="C100" s="47"/>
      <c r="D100" s="47"/>
      <c r="E100" s="47"/>
      <c r="F100" s="30">
        <f t="shared" si="42"/>
        <v>0</v>
      </c>
      <c r="G100" s="30">
        <f t="shared" si="45"/>
        <v>0</v>
      </c>
      <c r="H100" s="25">
        <f t="shared" si="43"/>
        <v>0</v>
      </c>
      <c r="I100" s="30">
        <f t="shared" si="46"/>
        <v>0</v>
      </c>
      <c r="J100" s="25" t="b">
        <f t="shared" si="44"/>
        <v>0</v>
      </c>
      <c r="K100" s="44" t="b">
        <f t="shared" si="47"/>
        <v>0</v>
      </c>
      <c r="L100" s="44">
        <f t="shared" si="48"/>
        <v>0</v>
      </c>
      <c r="M100" s="159">
        <f t="shared" si="49"/>
        <v>0</v>
      </c>
      <c r="N100" s="159">
        <f t="shared" si="50"/>
        <v>0</v>
      </c>
      <c r="O100" s="35"/>
      <c r="P100" s="44" t="b">
        <f t="shared" si="51"/>
        <v>0</v>
      </c>
      <c r="Q100" s="44" t="b">
        <f t="shared" si="52"/>
        <v>0</v>
      </c>
      <c r="R100" s="44" t="b">
        <f t="shared" si="53"/>
        <v>0</v>
      </c>
      <c r="S100" s="44" t="b">
        <f t="shared" si="54"/>
        <v>0</v>
      </c>
      <c r="T100" s="44" t="b">
        <f t="shared" si="55"/>
        <v>0</v>
      </c>
      <c r="U100" s="44" t="b">
        <f t="shared" si="56"/>
        <v>0</v>
      </c>
      <c r="V100" s="44" t="b">
        <f t="shared" si="57"/>
        <v>0</v>
      </c>
      <c r="W100" s="44" t="b">
        <f t="shared" si="58"/>
        <v>0</v>
      </c>
      <c r="X100" s="35"/>
      <c r="Y100" s="35"/>
      <c r="Z100"/>
      <c r="AA100"/>
      <c r="AB100"/>
      <c r="AC100"/>
      <c r="AD100"/>
      <c r="AE100"/>
      <c r="AF100"/>
      <c r="AG100"/>
      <c r="AH100"/>
      <c r="AI100"/>
      <c r="AJ100"/>
      <c r="AK100"/>
    </row>
    <row r="101" spans="1:41" x14ac:dyDescent="0.3">
      <c r="A101" s="30">
        <v>3</v>
      </c>
      <c r="B101" s="47"/>
      <c r="C101" s="47"/>
      <c r="D101" s="47"/>
      <c r="E101" s="47"/>
      <c r="F101" s="30">
        <f t="shared" si="42"/>
        <v>0</v>
      </c>
      <c r="G101" s="30">
        <f t="shared" si="45"/>
        <v>0</v>
      </c>
      <c r="H101" s="25">
        <f t="shared" si="43"/>
        <v>0</v>
      </c>
      <c r="I101" s="30">
        <f t="shared" si="46"/>
        <v>0</v>
      </c>
      <c r="J101" s="25" t="b">
        <f t="shared" si="44"/>
        <v>0</v>
      </c>
      <c r="K101" s="44" t="b">
        <f t="shared" si="47"/>
        <v>0</v>
      </c>
      <c r="L101" s="44">
        <f t="shared" si="48"/>
        <v>0</v>
      </c>
      <c r="M101" s="159">
        <f t="shared" si="49"/>
        <v>0</v>
      </c>
      <c r="N101" s="159">
        <f t="shared" si="50"/>
        <v>0</v>
      </c>
      <c r="O101" s="35"/>
      <c r="P101" s="44" t="b">
        <f t="shared" si="51"/>
        <v>0</v>
      </c>
      <c r="Q101" s="44" t="b">
        <f t="shared" si="52"/>
        <v>0</v>
      </c>
      <c r="R101" s="44" t="b">
        <f t="shared" si="53"/>
        <v>0</v>
      </c>
      <c r="S101" s="44" t="b">
        <f t="shared" si="54"/>
        <v>0</v>
      </c>
      <c r="T101" s="44" t="b">
        <f t="shared" si="55"/>
        <v>0</v>
      </c>
      <c r="U101" s="44" t="b">
        <f t="shared" si="56"/>
        <v>0</v>
      </c>
      <c r="V101" s="44" t="b">
        <f t="shared" si="57"/>
        <v>0</v>
      </c>
      <c r="W101" s="44" t="b">
        <f t="shared" si="58"/>
        <v>0</v>
      </c>
      <c r="X101" s="35"/>
      <c r="Y101" s="35"/>
      <c r="Z101"/>
      <c r="AA101"/>
      <c r="AB101"/>
      <c r="AC101"/>
      <c r="AD101"/>
      <c r="AE101"/>
      <c r="AF101"/>
      <c r="AG101"/>
      <c r="AH101"/>
      <c r="AI101"/>
      <c r="AJ101"/>
      <c r="AK101"/>
    </row>
    <row r="102" spans="1:41" x14ac:dyDescent="0.3">
      <c r="A102" s="30">
        <v>3</v>
      </c>
      <c r="B102" s="47"/>
      <c r="C102" s="47"/>
      <c r="D102" s="47"/>
      <c r="E102" s="47"/>
      <c r="F102" s="30">
        <f t="shared" si="42"/>
        <v>0</v>
      </c>
      <c r="G102" s="30">
        <f t="shared" si="45"/>
        <v>0</v>
      </c>
      <c r="H102" s="25">
        <f t="shared" si="43"/>
        <v>0</v>
      </c>
      <c r="I102" s="30">
        <f t="shared" si="46"/>
        <v>0</v>
      </c>
      <c r="J102" s="25" t="b">
        <f t="shared" si="44"/>
        <v>0</v>
      </c>
      <c r="K102" s="44" t="b">
        <f t="shared" si="47"/>
        <v>0</v>
      </c>
      <c r="L102" s="44">
        <f t="shared" si="48"/>
        <v>0</v>
      </c>
      <c r="M102" s="159">
        <f t="shared" si="49"/>
        <v>0</v>
      </c>
      <c r="N102" s="160">
        <f t="shared" si="50"/>
        <v>0</v>
      </c>
      <c r="O102" s="35"/>
      <c r="P102" s="44" t="b">
        <f t="shared" si="51"/>
        <v>0</v>
      </c>
      <c r="Q102" s="44" t="b">
        <f t="shared" si="52"/>
        <v>0</v>
      </c>
      <c r="R102" s="44" t="b">
        <f t="shared" si="53"/>
        <v>0</v>
      </c>
      <c r="S102" s="44" t="b">
        <f t="shared" si="54"/>
        <v>0</v>
      </c>
      <c r="T102" s="44" t="b">
        <f t="shared" si="55"/>
        <v>0</v>
      </c>
      <c r="U102" s="44" t="b">
        <f t="shared" si="56"/>
        <v>0</v>
      </c>
      <c r="V102" s="44" t="b">
        <f t="shared" si="57"/>
        <v>0</v>
      </c>
      <c r="W102" s="44" t="b">
        <f t="shared" si="58"/>
        <v>0</v>
      </c>
      <c r="X102" s="35"/>
      <c r="Y102" s="35"/>
      <c r="Z102"/>
      <c r="AB102" s="36"/>
      <c r="AC102" s="3"/>
      <c r="AE102" s="13"/>
      <c r="AI102" s="3"/>
      <c r="AK102"/>
    </row>
    <row r="103" spans="1:41" x14ac:dyDescent="0.3">
      <c r="B103" s="4" t="s">
        <v>99</v>
      </c>
      <c r="C103" s="37">
        <f>COUNT(B83:B102)</f>
        <v>0</v>
      </c>
      <c r="D103" s="37"/>
      <c r="E103" s="37"/>
      <c r="F103" s="37"/>
      <c r="G103" s="37"/>
      <c r="L103" s="63" t="s">
        <v>236</v>
      </c>
      <c r="M103" s="161" t="str">
        <f>IF($A83&lt;=$B$5,SUM(M83:M102),"")</f>
        <v/>
      </c>
      <c r="N103" s="161" t="str">
        <f>IF($A83&lt;=$B$5,SUM(N83:N102),"")</f>
        <v/>
      </c>
      <c r="O103" s="35"/>
      <c r="P103" s="163">
        <f>SUM(P83:P102)</f>
        <v>0</v>
      </c>
      <c r="Q103" s="164">
        <f t="shared" ref="Q103" si="59">SUM(Q83:Q102)</f>
        <v>0</v>
      </c>
      <c r="R103" s="164">
        <f t="shared" ref="R103" si="60">SUM(R83:R102)</f>
        <v>0</v>
      </c>
      <c r="S103" s="164">
        <f t="shared" ref="S103" si="61">SUM(S83:S102)</f>
        <v>0</v>
      </c>
      <c r="T103" s="164">
        <f t="shared" ref="T103" si="62">SUM(T83:T102)</f>
        <v>0</v>
      </c>
      <c r="U103" s="164">
        <f t="shared" ref="U103" si="63">SUM(U83:U102)</f>
        <v>0</v>
      </c>
      <c r="V103" s="164">
        <f t="shared" ref="V103" si="64">SUM(V83:V102)</f>
        <v>0</v>
      </c>
      <c r="W103" s="164">
        <f t="shared" ref="W103" si="65">SUM(W83:W102)</f>
        <v>0</v>
      </c>
      <c r="X103" s="35"/>
      <c r="Y103" s="35"/>
      <c r="Z103" s="35"/>
      <c r="AC103"/>
      <c r="AD103"/>
      <c r="AE103"/>
      <c r="AF103"/>
      <c r="AG103"/>
      <c r="AH103"/>
      <c r="AI103"/>
      <c r="AJ103"/>
      <c r="AK103"/>
    </row>
    <row r="104" spans="1:41" x14ac:dyDescent="0.3">
      <c r="P104" s="156"/>
      <c r="Q104" s="156"/>
      <c r="R104" s="156"/>
      <c r="S104" s="156"/>
      <c r="T104" s="156"/>
      <c r="U104" s="156"/>
      <c r="V104" s="156"/>
      <c r="W104" s="156"/>
      <c r="X104" s="64"/>
      <c r="Y104" s="64"/>
      <c r="Z104" s="64"/>
      <c r="AL104" s="34"/>
      <c r="AM104" s="34"/>
    </row>
    <row r="105" spans="1:41" ht="14.4" customHeight="1" x14ac:dyDescent="0.3">
      <c r="A105" s="313" t="s">
        <v>95</v>
      </c>
      <c r="B105" s="313" t="s">
        <v>101</v>
      </c>
      <c r="C105" s="317" t="s">
        <v>93</v>
      </c>
      <c r="D105" s="318"/>
      <c r="E105" s="319"/>
      <c r="F105" s="317" t="s">
        <v>737</v>
      </c>
      <c r="G105" s="318"/>
      <c r="H105" s="319"/>
      <c r="I105" s="329" t="s">
        <v>90</v>
      </c>
      <c r="J105" s="321" t="s">
        <v>738</v>
      </c>
      <c r="K105" s="322"/>
      <c r="L105" s="323"/>
      <c r="M105" s="324" t="s">
        <v>94</v>
      </c>
      <c r="N105" s="325"/>
      <c r="O105" s="39"/>
      <c r="P105" s="326" t="s">
        <v>235</v>
      </c>
      <c r="Q105" s="327"/>
      <c r="R105" s="327"/>
      <c r="S105" s="327"/>
      <c r="T105" s="327"/>
      <c r="U105" s="327"/>
      <c r="V105" s="327"/>
      <c r="W105" s="328"/>
      <c r="X105" s="39"/>
      <c r="Y105" s="39"/>
      <c r="Z105" s="39"/>
      <c r="AA105"/>
      <c r="AB105"/>
      <c r="AC105"/>
      <c r="AD105"/>
      <c r="AE105"/>
      <c r="AF105"/>
      <c r="AG105"/>
      <c r="AH105"/>
      <c r="AI105"/>
      <c r="AJ105"/>
      <c r="AK105"/>
    </row>
    <row r="106" spans="1:41" ht="30" x14ac:dyDescent="0.3">
      <c r="A106" s="314"/>
      <c r="B106" s="314"/>
      <c r="C106" s="48" t="s">
        <v>621</v>
      </c>
      <c r="D106" s="48" t="s">
        <v>619</v>
      </c>
      <c r="E106" s="48" t="s">
        <v>620</v>
      </c>
      <c r="F106" s="59" t="s">
        <v>96</v>
      </c>
      <c r="G106" s="59" t="s">
        <v>97</v>
      </c>
      <c r="H106" s="60" t="s">
        <v>739</v>
      </c>
      <c r="I106" s="330"/>
      <c r="J106" s="60" t="s">
        <v>98</v>
      </c>
      <c r="K106" s="61" t="s">
        <v>740</v>
      </c>
      <c r="L106" s="61" t="s">
        <v>741</v>
      </c>
      <c r="M106" s="158" t="s">
        <v>742</v>
      </c>
      <c r="N106" s="158" t="s">
        <v>743</v>
      </c>
      <c r="O106" s="64"/>
      <c r="P106" s="162" t="s">
        <v>227</v>
      </c>
      <c r="Q106" s="162" t="s">
        <v>228</v>
      </c>
      <c r="R106" s="162" t="s">
        <v>229</v>
      </c>
      <c r="S106" s="162" t="s">
        <v>230</v>
      </c>
      <c r="T106" s="162" t="s">
        <v>231</v>
      </c>
      <c r="U106" s="162" t="s">
        <v>232</v>
      </c>
      <c r="V106" s="162" t="s">
        <v>233</v>
      </c>
      <c r="W106" s="162" t="s">
        <v>234</v>
      </c>
      <c r="X106" s="64"/>
      <c r="Y106" s="64"/>
      <c r="Z106"/>
      <c r="AA106"/>
      <c r="AB106"/>
      <c r="AC106"/>
      <c r="AD106"/>
      <c r="AE106"/>
      <c r="AF106"/>
      <c r="AG106"/>
      <c r="AH106"/>
      <c r="AI106"/>
      <c r="AJ106"/>
      <c r="AK106"/>
    </row>
    <row r="107" spans="1:41" x14ac:dyDescent="0.3">
      <c r="A107" s="30">
        <v>4</v>
      </c>
      <c r="B107" s="47"/>
      <c r="C107" s="47"/>
      <c r="D107" s="47"/>
      <c r="E107" s="47"/>
      <c r="F107" s="30">
        <f t="shared" ref="F107:F126" si="66">(D107+E107)/2</f>
        <v>0</v>
      </c>
      <c r="G107" s="30">
        <f>F107/2</f>
        <v>0</v>
      </c>
      <c r="H107" s="25">
        <f t="shared" ref="H107:H126" si="67">((3.14*(E107*0.5)*(D107*0.5)*C107)/3)/1000</f>
        <v>0</v>
      </c>
      <c r="I107" s="30">
        <f>IF(B107=1,$G$11,IF(B107=2,$G$12,IF(B107=3,$G$13,IF(B107=4,$G$14,IF(B107=5,$G$15,IF(B107=6,$G$16,IF(B107=7,$G$17,IF(B107=8,$G$18,))))))))</f>
        <v>0</v>
      </c>
      <c r="J107" s="25" t="b">
        <f t="shared" ref="J107:J126" si="68">IF(B107=1,H107*D$11,IF(B107=2,H107*D$12,IF(B107=3,H107*D$13,IF(B107=4,H107*D$14,IF(B107=5,H107*D$15,IF(B107=6,H107*D$16,IF(B107=7,H107*D$17,IF(B107=8,H107*D$18))))))))</f>
        <v>0</v>
      </c>
      <c r="K107" s="44" t="b">
        <f>IF(B107=1,$J$11,IF(B107=2,$J$12,IF(B107=3,$J$13,IF(B107=4,$J$14,IF(B107=5,$J$15,IF(B107=6,$J$16,IF(B107=7,$J$17,IF(B107=8,$J$18))))))))</f>
        <v>0</v>
      </c>
      <c r="L107" s="44">
        <f>(J107*K107)*I107</f>
        <v>0</v>
      </c>
      <c r="M107" s="159">
        <f>L107*(1/$B$6)</f>
        <v>0</v>
      </c>
      <c r="N107" s="159">
        <f>M107/1000</f>
        <v>0</v>
      </c>
      <c r="O107" s="35"/>
      <c r="P107" s="44" t="b">
        <f>IF(B107=1, N107)</f>
        <v>0</v>
      </c>
      <c r="Q107" s="44" t="b">
        <f>IF(B107=2, N107)</f>
        <v>0</v>
      </c>
      <c r="R107" s="44" t="b">
        <f>IF(B107=3, N107)</f>
        <v>0</v>
      </c>
      <c r="S107" s="44" t="b">
        <f>IF(B107=4, N107)</f>
        <v>0</v>
      </c>
      <c r="T107" s="44" t="b">
        <f>IF(B107=5, N107)</f>
        <v>0</v>
      </c>
      <c r="U107" s="44" t="b">
        <f>IF(B107=6, N107)</f>
        <v>0</v>
      </c>
      <c r="V107" s="44" t="b">
        <f>IF(B107=7, N107)</f>
        <v>0</v>
      </c>
      <c r="W107" s="44" t="b">
        <f>IF(B107=8, N107)</f>
        <v>0</v>
      </c>
      <c r="X107" s="35"/>
      <c r="Y107" s="35"/>
      <c r="Z107"/>
      <c r="AB107" s="36"/>
      <c r="AC107" s="3"/>
      <c r="AE107" s="13"/>
      <c r="AI107" s="3"/>
      <c r="AK107"/>
    </row>
    <row r="108" spans="1:41" x14ac:dyDescent="0.3">
      <c r="A108" s="30">
        <v>4</v>
      </c>
      <c r="B108" s="47"/>
      <c r="C108" s="47"/>
      <c r="D108" s="47"/>
      <c r="E108" s="47"/>
      <c r="F108" s="30">
        <f t="shared" si="66"/>
        <v>0</v>
      </c>
      <c r="G108" s="30">
        <f t="shared" ref="G108:G126" si="69">F108/2</f>
        <v>0</v>
      </c>
      <c r="H108" s="25">
        <f t="shared" si="67"/>
        <v>0</v>
      </c>
      <c r="I108" s="30">
        <f t="shared" ref="I108:I126" si="70">IF(B108=1,$G$11,IF(B108=2,$G$12,IF(B108=3,$G$13,IF(B108=4,$G$14,IF(B108=5,$G$15,IF(B108=6,$G$16,IF(B108=7,$G$17,IF(B108=8,$G$18,))))))))</f>
        <v>0</v>
      </c>
      <c r="J108" s="25" t="b">
        <f t="shared" si="68"/>
        <v>0</v>
      </c>
      <c r="K108" s="44" t="b">
        <f t="shared" ref="K108:K126" si="71">IF(B108=1,$J$11,IF(B108=2,$J$12,IF(B108=3,$J$13,IF(B108=4,$J$14,IF(B108=5,$J$15,IF(B108=6,$J$16,IF(B108=7,$J$17,IF(B108=8,$J$18))))))))</f>
        <v>0</v>
      </c>
      <c r="L108" s="44">
        <f t="shared" ref="L108:L126" si="72">(J108*K108)*I108</f>
        <v>0</v>
      </c>
      <c r="M108" s="159">
        <f t="shared" ref="M108:M126" si="73">L108*(1/$B$6)</f>
        <v>0</v>
      </c>
      <c r="N108" s="159">
        <f t="shared" ref="N108:N126" si="74">M108/1000</f>
        <v>0</v>
      </c>
      <c r="O108" s="35"/>
      <c r="P108" s="44" t="b">
        <f t="shared" ref="P108:P126" si="75">IF(B108=1, N108)</f>
        <v>0</v>
      </c>
      <c r="Q108" s="44" t="b">
        <f t="shared" ref="Q108:Q126" si="76">IF(B108=2, N108)</f>
        <v>0</v>
      </c>
      <c r="R108" s="44" t="b">
        <f t="shared" ref="R108:R126" si="77">IF(B108=3, N108)</f>
        <v>0</v>
      </c>
      <c r="S108" s="44" t="b">
        <f t="shared" ref="S108:S126" si="78">IF(B108=4, N108)</f>
        <v>0</v>
      </c>
      <c r="T108" s="44" t="b">
        <f t="shared" ref="T108:T126" si="79">IF(B108=5, N108)</f>
        <v>0</v>
      </c>
      <c r="U108" s="44" t="b">
        <f t="shared" ref="U108:U126" si="80">IF(B108=6, N108)</f>
        <v>0</v>
      </c>
      <c r="V108" s="44" t="b">
        <f t="shared" ref="V108:V126" si="81">IF(B108=7, N108)</f>
        <v>0</v>
      </c>
      <c r="W108" s="44" t="b">
        <f t="shared" ref="W108:W126" si="82">IF(B108=8, N108)</f>
        <v>0</v>
      </c>
      <c r="X108" s="35"/>
      <c r="Y108" s="35"/>
      <c r="Z108"/>
      <c r="AB108" s="36"/>
      <c r="AC108" s="3"/>
      <c r="AE108" s="13"/>
      <c r="AI108" s="3"/>
      <c r="AK108"/>
    </row>
    <row r="109" spans="1:41" x14ac:dyDescent="0.3">
      <c r="A109" s="30">
        <v>4</v>
      </c>
      <c r="B109" s="47"/>
      <c r="C109" s="47"/>
      <c r="D109" s="47"/>
      <c r="E109" s="47"/>
      <c r="F109" s="30">
        <f t="shared" si="66"/>
        <v>0</v>
      </c>
      <c r="G109" s="30">
        <f t="shared" si="69"/>
        <v>0</v>
      </c>
      <c r="H109" s="25">
        <f t="shared" si="67"/>
        <v>0</v>
      </c>
      <c r="I109" s="30">
        <f t="shared" si="70"/>
        <v>0</v>
      </c>
      <c r="J109" s="25" t="b">
        <f t="shared" si="68"/>
        <v>0</v>
      </c>
      <c r="K109" s="44" t="b">
        <f t="shared" si="71"/>
        <v>0</v>
      </c>
      <c r="L109" s="44">
        <f t="shared" si="72"/>
        <v>0</v>
      </c>
      <c r="M109" s="159">
        <f t="shared" si="73"/>
        <v>0</v>
      </c>
      <c r="N109" s="159">
        <f t="shared" si="74"/>
        <v>0</v>
      </c>
      <c r="O109" s="35"/>
      <c r="P109" s="44" t="b">
        <f t="shared" si="75"/>
        <v>0</v>
      </c>
      <c r="Q109" s="44" t="b">
        <f t="shared" si="76"/>
        <v>0</v>
      </c>
      <c r="R109" s="44" t="b">
        <f t="shared" si="77"/>
        <v>0</v>
      </c>
      <c r="S109" s="44" t="b">
        <f t="shared" si="78"/>
        <v>0</v>
      </c>
      <c r="T109" s="44" t="b">
        <f t="shared" si="79"/>
        <v>0</v>
      </c>
      <c r="U109" s="44" t="b">
        <f t="shared" si="80"/>
        <v>0</v>
      </c>
      <c r="V109" s="44" t="b">
        <f t="shared" si="81"/>
        <v>0</v>
      </c>
      <c r="W109" s="44" t="b">
        <f t="shared" si="82"/>
        <v>0</v>
      </c>
      <c r="X109" s="35"/>
      <c r="Y109" s="35"/>
      <c r="Z109"/>
      <c r="AB109" s="36"/>
      <c r="AC109" s="3"/>
      <c r="AE109" s="13"/>
      <c r="AI109" s="3"/>
      <c r="AK109"/>
    </row>
    <row r="110" spans="1:41" x14ac:dyDescent="0.3">
      <c r="A110" s="30">
        <v>4</v>
      </c>
      <c r="B110" s="47"/>
      <c r="C110" s="47"/>
      <c r="D110" s="47"/>
      <c r="E110" s="47"/>
      <c r="F110" s="30">
        <f t="shared" si="66"/>
        <v>0</v>
      </c>
      <c r="G110" s="30">
        <f t="shared" si="69"/>
        <v>0</v>
      </c>
      <c r="H110" s="25">
        <f t="shared" si="67"/>
        <v>0</v>
      </c>
      <c r="I110" s="30">
        <f t="shared" si="70"/>
        <v>0</v>
      </c>
      <c r="J110" s="25" t="b">
        <f t="shared" si="68"/>
        <v>0</v>
      </c>
      <c r="K110" s="44" t="b">
        <f t="shared" si="71"/>
        <v>0</v>
      </c>
      <c r="L110" s="44">
        <f t="shared" si="72"/>
        <v>0</v>
      </c>
      <c r="M110" s="159">
        <f t="shared" si="73"/>
        <v>0</v>
      </c>
      <c r="N110" s="159">
        <f t="shared" si="74"/>
        <v>0</v>
      </c>
      <c r="O110" s="35"/>
      <c r="P110" s="44" t="b">
        <f t="shared" si="75"/>
        <v>0</v>
      </c>
      <c r="Q110" s="44" t="b">
        <f t="shared" si="76"/>
        <v>0</v>
      </c>
      <c r="R110" s="44" t="b">
        <f t="shared" si="77"/>
        <v>0</v>
      </c>
      <c r="S110" s="44" t="b">
        <f t="shared" si="78"/>
        <v>0</v>
      </c>
      <c r="T110" s="44" t="b">
        <f t="shared" si="79"/>
        <v>0</v>
      </c>
      <c r="U110" s="44" t="b">
        <f t="shared" si="80"/>
        <v>0</v>
      </c>
      <c r="V110" s="44" t="b">
        <f t="shared" si="81"/>
        <v>0</v>
      </c>
      <c r="W110" s="44" t="b">
        <f t="shared" si="82"/>
        <v>0</v>
      </c>
      <c r="X110" s="35"/>
      <c r="Y110" s="35"/>
      <c r="Z110"/>
      <c r="AB110" s="36"/>
      <c r="AC110" s="3"/>
      <c r="AE110" s="13"/>
      <c r="AI110" s="3"/>
      <c r="AK110"/>
    </row>
    <row r="111" spans="1:41" x14ac:dyDescent="0.3">
      <c r="A111" s="30">
        <v>4</v>
      </c>
      <c r="B111" s="47"/>
      <c r="C111" s="47"/>
      <c r="D111" s="47"/>
      <c r="E111" s="47"/>
      <c r="F111" s="30">
        <f t="shared" si="66"/>
        <v>0</v>
      </c>
      <c r="G111" s="30">
        <f t="shared" si="69"/>
        <v>0</v>
      </c>
      <c r="H111" s="25">
        <f t="shared" si="67"/>
        <v>0</v>
      </c>
      <c r="I111" s="30">
        <f t="shared" si="70"/>
        <v>0</v>
      </c>
      <c r="J111" s="25" t="b">
        <f t="shared" si="68"/>
        <v>0</v>
      </c>
      <c r="K111" s="44" t="b">
        <f t="shared" si="71"/>
        <v>0</v>
      </c>
      <c r="L111" s="44">
        <f t="shared" si="72"/>
        <v>0</v>
      </c>
      <c r="M111" s="159">
        <f t="shared" si="73"/>
        <v>0</v>
      </c>
      <c r="N111" s="159">
        <f t="shared" si="74"/>
        <v>0</v>
      </c>
      <c r="O111" s="35"/>
      <c r="P111" s="44" t="b">
        <f t="shared" si="75"/>
        <v>0</v>
      </c>
      <c r="Q111" s="44" t="b">
        <f t="shared" si="76"/>
        <v>0</v>
      </c>
      <c r="R111" s="44" t="b">
        <f t="shared" si="77"/>
        <v>0</v>
      </c>
      <c r="S111" s="44" t="b">
        <f t="shared" si="78"/>
        <v>0</v>
      </c>
      <c r="T111" s="44" t="b">
        <f t="shared" si="79"/>
        <v>0</v>
      </c>
      <c r="U111" s="44" t="b">
        <f t="shared" si="80"/>
        <v>0</v>
      </c>
      <c r="V111" s="44" t="b">
        <f t="shared" si="81"/>
        <v>0</v>
      </c>
      <c r="W111" s="44" t="b">
        <f t="shared" si="82"/>
        <v>0</v>
      </c>
      <c r="X111" s="35"/>
      <c r="Y111" s="35"/>
      <c r="Z111"/>
      <c r="AB111" s="36"/>
      <c r="AC111" s="3"/>
      <c r="AE111" s="13"/>
      <c r="AI111" s="3"/>
      <c r="AK111"/>
    </row>
    <row r="112" spans="1:41" x14ac:dyDescent="0.3">
      <c r="A112" s="30">
        <v>4</v>
      </c>
      <c r="B112" s="47"/>
      <c r="C112" s="47"/>
      <c r="D112" s="47"/>
      <c r="E112" s="47"/>
      <c r="F112" s="30">
        <f t="shared" si="66"/>
        <v>0</v>
      </c>
      <c r="G112" s="30">
        <f t="shared" si="69"/>
        <v>0</v>
      </c>
      <c r="H112" s="25">
        <f t="shared" si="67"/>
        <v>0</v>
      </c>
      <c r="I112" s="30">
        <f t="shared" si="70"/>
        <v>0</v>
      </c>
      <c r="J112" s="25" t="b">
        <f t="shared" si="68"/>
        <v>0</v>
      </c>
      <c r="K112" s="44" t="b">
        <f t="shared" si="71"/>
        <v>0</v>
      </c>
      <c r="L112" s="44">
        <f t="shared" si="72"/>
        <v>0</v>
      </c>
      <c r="M112" s="159">
        <f t="shared" si="73"/>
        <v>0</v>
      </c>
      <c r="N112" s="159">
        <f t="shared" si="74"/>
        <v>0</v>
      </c>
      <c r="O112" s="35"/>
      <c r="P112" s="44" t="b">
        <f t="shared" si="75"/>
        <v>0</v>
      </c>
      <c r="Q112" s="44" t="b">
        <f t="shared" si="76"/>
        <v>0</v>
      </c>
      <c r="R112" s="44" t="b">
        <f t="shared" si="77"/>
        <v>0</v>
      </c>
      <c r="S112" s="44" t="b">
        <f t="shared" si="78"/>
        <v>0</v>
      </c>
      <c r="T112" s="44" t="b">
        <f t="shared" si="79"/>
        <v>0</v>
      </c>
      <c r="U112" s="44" t="b">
        <f t="shared" si="80"/>
        <v>0</v>
      </c>
      <c r="V112" s="44" t="b">
        <f t="shared" si="81"/>
        <v>0</v>
      </c>
      <c r="W112" s="44" t="b">
        <f t="shared" si="82"/>
        <v>0</v>
      </c>
      <c r="X112" s="35"/>
      <c r="Y112" s="35"/>
      <c r="Z112"/>
      <c r="AB112" s="36"/>
      <c r="AC112" s="3"/>
      <c r="AE112" s="13"/>
      <c r="AI112" s="3"/>
      <c r="AK112"/>
      <c r="AN112" s="3"/>
      <c r="AO112" s="3"/>
    </row>
    <row r="113" spans="1:41" x14ac:dyDescent="0.3">
      <c r="A113" s="30">
        <v>4</v>
      </c>
      <c r="B113" s="47"/>
      <c r="C113" s="47"/>
      <c r="D113" s="47"/>
      <c r="E113" s="47"/>
      <c r="F113" s="30">
        <f t="shared" si="66"/>
        <v>0</v>
      </c>
      <c r="G113" s="30">
        <f t="shared" si="69"/>
        <v>0</v>
      </c>
      <c r="H113" s="25">
        <f t="shared" si="67"/>
        <v>0</v>
      </c>
      <c r="I113" s="30">
        <f t="shared" si="70"/>
        <v>0</v>
      </c>
      <c r="J113" s="25" t="b">
        <f t="shared" si="68"/>
        <v>0</v>
      </c>
      <c r="K113" s="44" t="b">
        <f t="shared" si="71"/>
        <v>0</v>
      </c>
      <c r="L113" s="44">
        <f t="shared" si="72"/>
        <v>0</v>
      </c>
      <c r="M113" s="159">
        <f t="shared" si="73"/>
        <v>0</v>
      </c>
      <c r="N113" s="159">
        <f t="shared" si="74"/>
        <v>0</v>
      </c>
      <c r="O113" s="35"/>
      <c r="P113" s="44" t="b">
        <f t="shared" si="75"/>
        <v>0</v>
      </c>
      <c r="Q113" s="44" t="b">
        <f t="shared" si="76"/>
        <v>0</v>
      </c>
      <c r="R113" s="44" t="b">
        <f t="shared" si="77"/>
        <v>0</v>
      </c>
      <c r="S113" s="44" t="b">
        <f t="shared" si="78"/>
        <v>0</v>
      </c>
      <c r="T113" s="44" t="b">
        <f t="shared" si="79"/>
        <v>0</v>
      </c>
      <c r="U113" s="44" t="b">
        <f t="shared" si="80"/>
        <v>0</v>
      </c>
      <c r="V113" s="44" t="b">
        <f t="shared" si="81"/>
        <v>0</v>
      </c>
      <c r="W113" s="44" t="b">
        <f t="shared" si="82"/>
        <v>0</v>
      </c>
      <c r="X113" s="35"/>
      <c r="Y113" s="35"/>
      <c r="Z113"/>
      <c r="AB113" s="36"/>
      <c r="AC113" s="3"/>
      <c r="AE113" s="13"/>
      <c r="AI113" s="3"/>
      <c r="AK113"/>
      <c r="AN113" s="3"/>
      <c r="AO113" s="3"/>
    </row>
    <row r="114" spans="1:41" x14ac:dyDescent="0.3">
      <c r="A114" s="30">
        <v>4</v>
      </c>
      <c r="B114" s="47"/>
      <c r="C114" s="47"/>
      <c r="D114" s="47"/>
      <c r="E114" s="47"/>
      <c r="F114" s="30">
        <f t="shared" si="66"/>
        <v>0</v>
      </c>
      <c r="G114" s="30">
        <f t="shared" si="69"/>
        <v>0</v>
      </c>
      <c r="H114" s="25">
        <f t="shared" si="67"/>
        <v>0</v>
      </c>
      <c r="I114" s="30">
        <f t="shared" si="70"/>
        <v>0</v>
      </c>
      <c r="J114" s="25" t="b">
        <f t="shared" si="68"/>
        <v>0</v>
      </c>
      <c r="K114" s="44" t="b">
        <f t="shared" si="71"/>
        <v>0</v>
      </c>
      <c r="L114" s="44">
        <f t="shared" si="72"/>
        <v>0</v>
      </c>
      <c r="M114" s="159">
        <f t="shared" si="73"/>
        <v>0</v>
      </c>
      <c r="N114" s="159">
        <f t="shared" si="74"/>
        <v>0</v>
      </c>
      <c r="O114" s="35"/>
      <c r="P114" s="44" t="b">
        <f t="shared" si="75"/>
        <v>0</v>
      </c>
      <c r="Q114" s="44" t="b">
        <f t="shared" si="76"/>
        <v>0</v>
      </c>
      <c r="R114" s="44" t="b">
        <f t="shared" si="77"/>
        <v>0</v>
      </c>
      <c r="S114" s="44" t="b">
        <f t="shared" si="78"/>
        <v>0</v>
      </c>
      <c r="T114" s="44" t="b">
        <f t="shared" si="79"/>
        <v>0</v>
      </c>
      <c r="U114" s="44" t="b">
        <f t="shared" si="80"/>
        <v>0</v>
      </c>
      <c r="V114" s="44" t="b">
        <f t="shared" si="81"/>
        <v>0</v>
      </c>
      <c r="W114" s="44" t="b">
        <f t="shared" si="82"/>
        <v>0</v>
      </c>
      <c r="X114" s="35"/>
      <c r="Y114" s="35"/>
      <c r="Z114"/>
      <c r="AB114" s="36"/>
      <c r="AC114" s="3"/>
      <c r="AE114" s="13"/>
      <c r="AI114" s="3"/>
      <c r="AK114"/>
    </row>
    <row r="115" spans="1:41" x14ac:dyDescent="0.3">
      <c r="A115" s="30">
        <v>4</v>
      </c>
      <c r="B115" s="47"/>
      <c r="C115" s="47"/>
      <c r="D115" s="47"/>
      <c r="E115" s="47"/>
      <c r="F115" s="30">
        <f t="shared" si="66"/>
        <v>0</v>
      </c>
      <c r="G115" s="30">
        <f t="shared" si="69"/>
        <v>0</v>
      </c>
      <c r="H115" s="25">
        <f t="shared" si="67"/>
        <v>0</v>
      </c>
      <c r="I115" s="30">
        <f t="shared" si="70"/>
        <v>0</v>
      </c>
      <c r="J115" s="25" t="b">
        <f t="shared" si="68"/>
        <v>0</v>
      </c>
      <c r="K115" s="44" t="b">
        <f t="shared" si="71"/>
        <v>0</v>
      </c>
      <c r="L115" s="44">
        <f t="shared" si="72"/>
        <v>0</v>
      </c>
      <c r="M115" s="159">
        <f t="shared" si="73"/>
        <v>0</v>
      </c>
      <c r="N115" s="159">
        <f t="shared" si="74"/>
        <v>0</v>
      </c>
      <c r="O115" s="35"/>
      <c r="P115" s="44" t="b">
        <f t="shared" si="75"/>
        <v>0</v>
      </c>
      <c r="Q115" s="44" t="b">
        <f t="shared" si="76"/>
        <v>0</v>
      </c>
      <c r="R115" s="44" t="b">
        <f t="shared" si="77"/>
        <v>0</v>
      </c>
      <c r="S115" s="44" t="b">
        <f t="shared" si="78"/>
        <v>0</v>
      </c>
      <c r="T115" s="44" t="b">
        <f t="shared" si="79"/>
        <v>0</v>
      </c>
      <c r="U115" s="44" t="b">
        <f t="shared" si="80"/>
        <v>0</v>
      </c>
      <c r="V115" s="44" t="b">
        <f t="shared" si="81"/>
        <v>0</v>
      </c>
      <c r="W115" s="44" t="b">
        <f t="shared" si="82"/>
        <v>0</v>
      </c>
      <c r="X115" s="35"/>
      <c r="Y115" s="35"/>
      <c r="Z115"/>
      <c r="AB115" s="36"/>
      <c r="AC115" s="3"/>
      <c r="AE115" s="13"/>
      <c r="AI115" s="3"/>
      <c r="AK115"/>
    </row>
    <row r="116" spans="1:41" x14ac:dyDescent="0.3">
      <c r="A116" s="30">
        <v>4</v>
      </c>
      <c r="B116" s="47"/>
      <c r="C116" s="47"/>
      <c r="D116" s="47"/>
      <c r="E116" s="47"/>
      <c r="F116" s="30">
        <f t="shared" si="66"/>
        <v>0</v>
      </c>
      <c r="G116" s="30">
        <f t="shared" si="69"/>
        <v>0</v>
      </c>
      <c r="H116" s="25">
        <f t="shared" si="67"/>
        <v>0</v>
      </c>
      <c r="I116" s="30">
        <f t="shared" si="70"/>
        <v>0</v>
      </c>
      <c r="J116" s="25" t="b">
        <f t="shared" si="68"/>
        <v>0</v>
      </c>
      <c r="K116" s="44" t="b">
        <f t="shared" si="71"/>
        <v>0</v>
      </c>
      <c r="L116" s="44">
        <f t="shared" si="72"/>
        <v>0</v>
      </c>
      <c r="M116" s="159">
        <f t="shared" si="73"/>
        <v>0</v>
      </c>
      <c r="N116" s="159">
        <f t="shared" si="74"/>
        <v>0</v>
      </c>
      <c r="O116" s="35"/>
      <c r="P116" s="44" t="b">
        <f t="shared" si="75"/>
        <v>0</v>
      </c>
      <c r="Q116" s="44" t="b">
        <f t="shared" si="76"/>
        <v>0</v>
      </c>
      <c r="R116" s="44" t="b">
        <f t="shared" si="77"/>
        <v>0</v>
      </c>
      <c r="S116" s="44" t="b">
        <f t="shared" si="78"/>
        <v>0</v>
      </c>
      <c r="T116" s="44" t="b">
        <f t="shared" si="79"/>
        <v>0</v>
      </c>
      <c r="U116" s="44" t="b">
        <f t="shared" si="80"/>
        <v>0</v>
      </c>
      <c r="V116" s="44" t="b">
        <f t="shared" si="81"/>
        <v>0</v>
      </c>
      <c r="W116" s="44" t="b">
        <f t="shared" si="82"/>
        <v>0</v>
      </c>
      <c r="X116" s="35"/>
      <c r="Y116" s="35"/>
      <c r="Z116"/>
      <c r="AB116" s="36"/>
      <c r="AC116" s="3"/>
      <c r="AE116" s="13"/>
      <c r="AI116" s="3"/>
      <c r="AK116"/>
    </row>
    <row r="117" spans="1:41" x14ac:dyDescent="0.3">
      <c r="A117" s="30">
        <v>4</v>
      </c>
      <c r="B117" s="47"/>
      <c r="C117" s="47"/>
      <c r="D117" s="47"/>
      <c r="E117" s="47"/>
      <c r="F117" s="30">
        <f t="shared" si="66"/>
        <v>0</v>
      </c>
      <c r="G117" s="30">
        <f t="shared" si="69"/>
        <v>0</v>
      </c>
      <c r="H117" s="25">
        <f t="shared" si="67"/>
        <v>0</v>
      </c>
      <c r="I117" s="30">
        <f t="shared" si="70"/>
        <v>0</v>
      </c>
      <c r="J117" s="25" t="b">
        <f t="shared" si="68"/>
        <v>0</v>
      </c>
      <c r="K117" s="44" t="b">
        <f t="shared" si="71"/>
        <v>0</v>
      </c>
      <c r="L117" s="44">
        <f t="shared" si="72"/>
        <v>0</v>
      </c>
      <c r="M117" s="159">
        <f t="shared" si="73"/>
        <v>0</v>
      </c>
      <c r="N117" s="159">
        <f t="shared" si="74"/>
        <v>0</v>
      </c>
      <c r="O117" s="35"/>
      <c r="P117" s="44" t="b">
        <f t="shared" si="75"/>
        <v>0</v>
      </c>
      <c r="Q117" s="44" t="b">
        <f t="shared" si="76"/>
        <v>0</v>
      </c>
      <c r="R117" s="44" t="b">
        <f t="shared" si="77"/>
        <v>0</v>
      </c>
      <c r="S117" s="44" t="b">
        <f t="shared" si="78"/>
        <v>0</v>
      </c>
      <c r="T117" s="44" t="b">
        <f t="shared" si="79"/>
        <v>0</v>
      </c>
      <c r="U117" s="44" t="b">
        <f t="shared" si="80"/>
        <v>0</v>
      </c>
      <c r="V117" s="44" t="b">
        <f t="shared" si="81"/>
        <v>0</v>
      </c>
      <c r="W117" s="44" t="b">
        <f t="shared" si="82"/>
        <v>0</v>
      </c>
      <c r="X117" s="35"/>
      <c r="Y117" s="35"/>
      <c r="Z117"/>
      <c r="AB117" s="36"/>
      <c r="AC117" s="3"/>
      <c r="AE117" s="13"/>
      <c r="AI117" s="3"/>
      <c r="AK117"/>
    </row>
    <row r="118" spans="1:41" x14ac:dyDescent="0.3">
      <c r="A118" s="30">
        <v>4</v>
      </c>
      <c r="B118" s="47"/>
      <c r="C118" s="47"/>
      <c r="D118" s="47"/>
      <c r="E118" s="47"/>
      <c r="F118" s="30">
        <f t="shared" si="66"/>
        <v>0</v>
      </c>
      <c r="G118" s="30">
        <f t="shared" si="69"/>
        <v>0</v>
      </c>
      <c r="H118" s="25">
        <f t="shared" si="67"/>
        <v>0</v>
      </c>
      <c r="I118" s="30">
        <f t="shared" si="70"/>
        <v>0</v>
      </c>
      <c r="J118" s="25" t="b">
        <f t="shared" si="68"/>
        <v>0</v>
      </c>
      <c r="K118" s="44" t="b">
        <f t="shared" si="71"/>
        <v>0</v>
      </c>
      <c r="L118" s="44">
        <f t="shared" si="72"/>
        <v>0</v>
      </c>
      <c r="M118" s="159">
        <f t="shared" si="73"/>
        <v>0</v>
      </c>
      <c r="N118" s="159">
        <f t="shared" si="74"/>
        <v>0</v>
      </c>
      <c r="O118" s="35"/>
      <c r="P118" s="44" t="b">
        <f t="shared" si="75"/>
        <v>0</v>
      </c>
      <c r="Q118" s="44" t="b">
        <f t="shared" si="76"/>
        <v>0</v>
      </c>
      <c r="R118" s="44" t="b">
        <f t="shared" si="77"/>
        <v>0</v>
      </c>
      <c r="S118" s="44" t="b">
        <f t="shared" si="78"/>
        <v>0</v>
      </c>
      <c r="T118" s="44" t="b">
        <f t="shared" si="79"/>
        <v>0</v>
      </c>
      <c r="U118" s="44" t="b">
        <f t="shared" si="80"/>
        <v>0</v>
      </c>
      <c r="V118" s="44" t="b">
        <f t="shared" si="81"/>
        <v>0</v>
      </c>
      <c r="W118" s="44" t="b">
        <f t="shared" si="82"/>
        <v>0</v>
      </c>
      <c r="X118" s="35"/>
      <c r="Y118" s="35"/>
      <c r="Z118"/>
      <c r="AB118" s="36"/>
      <c r="AC118" s="3"/>
      <c r="AE118" s="13"/>
      <c r="AI118" s="3"/>
      <c r="AK118"/>
    </row>
    <row r="119" spans="1:41" x14ac:dyDescent="0.3">
      <c r="A119" s="30">
        <v>4</v>
      </c>
      <c r="B119" s="47"/>
      <c r="C119" s="47"/>
      <c r="D119" s="47"/>
      <c r="E119" s="47"/>
      <c r="F119" s="30">
        <f t="shared" si="66"/>
        <v>0</v>
      </c>
      <c r="G119" s="30">
        <f t="shared" si="69"/>
        <v>0</v>
      </c>
      <c r="H119" s="25">
        <f t="shared" si="67"/>
        <v>0</v>
      </c>
      <c r="I119" s="30">
        <f t="shared" si="70"/>
        <v>0</v>
      </c>
      <c r="J119" s="25" t="b">
        <f t="shared" si="68"/>
        <v>0</v>
      </c>
      <c r="K119" s="44" t="b">
        <f t="shared" si="71"/>
        <v>0</v>
      </c>
      <c r="L119" s="44">
        <f t="shared" si="72"/>
        <v>0</v>
      </c>
      <c r="M119" s="159">
        <f t="shared" si="73"/>
        <v>0</v>
      </c>
      <c r="N119" s="159">
        <f t="shared" si="74"/>
        <v>0</v>
      </c>
      <c r="O119" s="35"/>
      <c r="P119" s="44" t="b">
        <f t="shared" si="75"/>
        <v>0</v>
      </c>
      <c r="Q119" s="44" t="b">
        <f t="shared" si="76"/>
        <v>0</v>
      </c>
      <c r="R119" s="44" t="b">
        <f t="shared" si="77"/>
        <v>0</v>
      </c>
      <c r="S119" s="44" t="b">
        <f t="shared" si="78"/>
        <v>0</v>
      </c>
      <c r="T119" s="44" t="b">
        <f t="shared" si="79"/>
        <v>0</v>
      </c>
      <c r="U119" s="44" t="b">
        <f t="shared" si="80"/>
        <v>0</v>
      </c>
      <c r="V119" s="44" t="b">
        <f t="shared" si="81"/>
        <v>0</v>
      </c>
      <c r="W119" s="44" t="b">
        <f t="shared" si="82"/>
        <v>0</v>
      </c>
      <c r="X119" s="35"/>
      <c r="Y119" s="35"/>
      <c r="Z119"/>
      <c r="AB119" s="36"/>
      <c r="AC119" s="3"/>
      <c r="AE119" s="13"/>
      <c r="AI119" s="3"/>
      <c r="AK119"/>
    </row>
    <row r="120" spans="1:41" x14ac:dyDescent="0.3">
      <c r="A120" s="30">
        <v>4</v>
      </c>
      <c r="B120" s="47"/>
      <c r="C120" s="47"/>
      <c r="D120" s="47"/>
      <c r="E120" s="47"/>
      <c r="F120" s="30">
        <f t="shared" si="66"/>
        <v>0</v>
      </c>
      <c r="G120" s="30">
        <f t="shared" si="69"/>
        <v>0</v>
      </c>
      <c r="H120" s="25">
        <f t="shared" si="67"/>
        <v>0</v>
      </c>
      <c r="I120" s="30">
        <f t="shared" si="70"/>
        <v>0</v>
      </c>
      <c r="J120" s="25" t="b">
        <f t="shared" si="68"/>
        <v>0</v>
      </c>
      <c r="K120" s="44" t="b">
        <f t="shared" si="71"/>
        <v>0</v>
      </c>
      <c r="L120" s="44">
        <f t="shared" si="72"/>
        <v>0</v>
      </c>
      <c r="M120" s="159">
        <f t="shared" si="73"/>
        <v>0</v>
      </c>
      <c r="N120" s="159">
        <f t="shared" si="74"/>
        <v>0</v>
      </c>
      <c r="O120" s="35"/>
      <c r="P120" s="44" t="b">
        <f t="shared" si="75"/>
        <v>0</v>
      </c>
      <c r="Q120" s="44" t="b">
        <f t="shared" si="76"/>
        <v>0</v>
      </c>
      <c r="R120" s="44" t="b">
        <f t="shared" si="77"/>
        <v>0</v>
      </c>
      <c r="S120" s="44" t="b">
        <f t="shared" si="78"/>
        <v>0</v>
      </c>
      <c r="T120" s="44" t="b">
        <f t="shared" si="79"/>
        <v>0</v>
      </c>
      <c r="U120" s="44" t="b">
        <f t="shared" si="80"/>
        <v>0</v>
      </c>
      <c r="V120" s="44" t="b">
        <f t="shared" si="81"/>
        <v>0</v>
      </c>
      <c r="W120" s="44" t="b">
        <f t="shared" si="82"/>
        <v>0</v>
      </c>
      <c r="X120" s="35"/>
      <c r="Y120" s="35"/>
      <c r="Z120"/>
      <c r="AA120"/>
      <c r="AB120"/>
      <c r="AC120"/>
      <c r="AD120"/>
      <c r="AE120"/>
      <c r="AF120"/>
      <c r="AG120"/>
      <c r="AH120"/>
      <c r="AI120"/>
      <c r="AJ120"/>
      <c r="AK120"/>
    </row>
    <row r="121" spans="1:41" x14ac:dyDescent="0.3">
      <c r="A121" s="30">
        <v>4</v>
      </c>
      <c r="B121" s="47"/>
      <c r="C121" s="47"/>
      <c r="D121" s="47"/>
      <c r="E121" s="47"/>
      <c r="F121" s="30">
        <f t="shared" si="66"/>
        <v>0</v>
      </c>
      <c r="G121" s="30">
        <f t="shared" si="69"/>
        <v>0</v>
      </c>
      <c r="H121" s="25">
        <f t="shared" si="67"/>
        <v>0</v>
      </c>
      <c r="I121" s="30">
        <f t="shared" si="70"/>
        <v>0</v>
      </c>
      <c r="J121" s="25" t="b">
        <f t="shared" si="68"/>
        <v>0</v>
      </c>
      <c r="K121" s="44" t="b">
        <f t="shared" si="71"/>
        <v>0</v>
      </c>
      <c r="L121" s="44">
        <f t="shared" si="72"/>
        <v>0</v>
      </c>
      <c r="M121" s="159">
        <f t="shared" si="73"/>
        <v>0</v>
      </c>
      <c r="N121" s="159">
        <f t="shared" si="74"/>
        <v>0</v>
      </c>
      <c r="O121" s="35"/>
      <c r="P121" s="44" t="b">
        <f t="shared" si="75"/>
        <v>0</v>
      </c>
      <c r="Q121" s="44" t="b">
        <f t="shared" si="76"/>
        <v>0</v>
      </c>
      <c r="R121" s="44" t="b">
        <f t="shared" si="77"/>
        <v>0</v>
      </c>
      <c r="S121" s="44" t="b">
        <f t="shared" si="78"/>
        <v>0</v>
      </c>
      <c r="T121" s="44" t="b">
        <f t="shared" si="79"/>
        <v>0</v>
      </c>
      <c r="U121" s="44" t="b">
        <f t="shared" si="80"/>
        <v>0</v>
      </c>
      <c r="V121" s="44" t="b">
        <f t="shared" si="81"/>
        <v>0</v>
      </c>
      <c r="W121" s="44" t="b">
        <f t="shared" si="82"/>
        <v>0</v>
      </c>
      <c r="X121" s="35"/>
      <c r="Y121" s="35"/>
      <c r="Z121"/>
      <c r="AB121" s="36"/>
      <c r="AC121" s="3"/>
      <c r="AE121" s="13"/>
      <c r="AI121" s="3"/>
      <c r="AK121"/>
    </row>
    <row r="122" spans="1:41" x14ac:dyDescent="0.3">
      <c r="A122" s="30">
        <v>4</v>
      </c>
      <c r="B122" s="47"/>
      <c r="C122" s="47"/>
      <c r="D122" s="47"/>
      <c r="E122" s="47"/>
      <c r="F122" s="30">
        <f t="shared" si="66"/>
        <v>0</v>
      </c>
      <c r="G122" s="30">
        <f t="shared" si="69"/>
        <v>0</v>
      </c>
      <c r="H122" s="25">
        <f t="shared" si="67"/>
        <v>0</v>
      </c>
      <c r="I122" s="30">
        <f t="shared" si="70"/>
        <v>0</v>
      </c>
      <c r="J122" s="25" t="b">
        <f t="shared" si="68"/>
        <v>0</v>
      </c>
      <c r="K122" s="44" t="b">
        <f t="shared" si="71"/>
        <v>0</v>
      </c>
      <c r="L122" s="44">
        <f t="shared" si="72"/>
        <v>0</v>
      </c>
      <c r="M122" s="159">
        <f t="shared" si="73"/>
        <v>0</v>
      </c>
      <c r="N122" s="159">
        <f t="shared" si="74"/>
        <v>0</v>
      </c>
      <c r="O122" s="35"/>
      <c r="P122" s="44" t="b">
        <f t="shared" si="75"/>
        <v>0</v>
      </c>
      <c r="Q122" s="44" t="b">
        <f t="shared" si="76"/>
        <v>0</v>
      </c>
      <c r="R122" s="44" t="b">
        <f t="shared" si="77"/>
        <v>0</v>
      </c>
      <c r="S122" s="44" t="b">
        <f t="shared" si="78"/>
        <v>0</v>
      </c>
      <c r="T122" s="44" t="b">
        <f t="shared" si="79"/>
        <v>0</v>
      </c>
      <c r="U122" s="44" t="b">
        <f t="shared" si="80"/>
        <v>0</v>
      </c>
      <c r="V122" s="44" t="b">
        <f t="shared" si="81"/>
        <v>0</v>
      </c>
      <c r="W122" s="44" t="b">
        <f t="shared" si="82"/>
        <v>0</v>
      </c>
      <c r="X122" s="35"/>
      <c r="Y122" s="35"/>
      <c r="Z122"/>
      <c r="AA122"/>
      <c r="AB122"/>
      <c r="AC122"/>
      <c r="AD122"/>
      <c r="AE122"/>
      <c r="AF122"/>
      <c r="AG122"/>
      <c r="AH122"/>
      <c r="AI122"/>
      <c r="AJ122"/>
      <c r="AK122"/>
    </row>
    <row r="123" spans="1:41" x14ac:dyDescent="0.3">
      <c r="A123" s="30">
        <v>4</v>
      </c>
      <c r="B123" s="47"/>
      <c r="C123" s="47"/>
      <c r="D123" s="47"/>
      <c r="E123" s="47"/>
      <c r="F123" s="30">
        <f t="shared" si="66"/>
        <v>0</v>
      </c>
      <c r="G123" s="30">
        <f t="shared" si="69"/>
        <v>0</v>
      </c>
      <c r="H123" s="25">
        <f t="shared" si="67"/>
        <v>0</v>
      </c>
      <c r="I123" s="30">
        <f t="shared" si="70"/>
        <v>0</v>
      </c>
      <c r="J123" s="25" t="b">
        <f t="shared" si="68"/>
        <v>0</v>
      </c>
      <c r="K123" s="44" t="b">
        <f t="shared" si="71"/>
        <v>0</v>
      </c>
      <c r="L123" s="44">
        <f t="shared" si="72"/>
        <v>0</v>
      </c>
      <c r="M123" s="159">
        <f t="shared" si="73"/>
        <v>0</v>
      </c>
      <c r="N123" s="159">
        <f t="shared" si="74"/>
        <v>0</v>
      </c>
      <c r="O123" s="35"/>
      <c r="P123" s="44" t="b">
        <f t="shared" si="75"/>
        <v>0</v>
      </c>
      <c r="Q123" s="44" t="b">
        <f t="shared" si="76"/>
        <v>0</v>
      </c>
      <c r="R123" s="44" t="b">
        <f t="shared" si="77"/>
        <v>0</v>
      </c>
      <c r="S123" s="44" t="b">
        <f t="shared" si="78"/>
        <v>0</v>
      </c>
      <c r="T123" s="44" t="b">
        <f t="shared" si="79"/>
        <v>0</v>
      </c>
      <c r="U123" s="44" t="b">
        <f t="shared" si="80"/>
        <v>0</v>
      </c>
      <c r="V123" s="44" t="b">
        <f t="shared" si="81"/>
        <v>0</v>
      </c>
      <c r="W123" s="44" t="b">
        <f t="shared" si="82"/>
        <v>0</v>
      </c>
      <c r="X123" s="35"/>
      <c r="Y123" s="35"/>
      <c r="Z123"/>
      <c r="AA123"/>
      <c r="AB123"/>
      <c r="AC123"/>
      <c r="AD123"/>
      <c r="AE123"/>
      <c r="AF123"/>
      <c r="AG123"/>
      <c r="AH123"/>
      <c r="AI123"/>
      <c r="AJ123"/>
      <c r="AK123"/>
    </row>
    <row r="124" spans="1:41" x14ac:dyDescent="0.3">
      <c r="A124" s="30">
        <v>4</v>
      </c>
      <c r="B124" s="47"/>
      <c r="C124" s="47"/>
      <c r="D124" s="47"/>
      <c r="E124" s="47"/>
      <c r="F124" s="30">
        <f t="shared" si="66"/>
        <v>0</v>
      </c>
      <c r="G124" s="30">
        <f t="shared" si="69"/>
        <v>0</v>
      </c>
      <c r="H124" s="25">
        <f t="shared" si="67"/>
        <v>0</v>
      </c>
      <c r="I124" s="30">
        <f t="shared" si="70"/>
        <v>0</v>
      </c>
      <c r="J124" s="25" t="b">
        <f t="shared" si="68"/>
        <v>0</v>
      </c>
      <c r="K124" s="44" t="b">
        <f t="shared" si="71"/>
        <v>0</v>
      </c>
      <c r="L124" s="44">
        <f t="shared" si="72"/>
        <v>0</v>
      </c>
      <c r="M124" s="159">
        <f t="shared" si="73"/>
        <v>0</v>
      </c>
      <c r="N124" s="159">
        <f t="shared" si="74"/>
        <v>0</v>
      </c>
      <c r="O124" s="35"/>
      <c r="P124" s="44" t="b">
        <f t="shared" si="75"/>
        <v>0</v>
      </c>
      <c r="Q124" s="44" t="b">
        <f t="shared" si="76"/>
        <v>0</v>
      </c>
      <c r="R124" s="44" t="b">
        <f t="shared" si="77"/>
        <v>0</v>
      </c>
      <c r="S124" s="44" t="b">
        <f t="shared" si="78"/>
        <v>0</v>
      </c>
      <c r="T124" s="44" t="b">
        <f t="shared" si="79"/>
        <v>0</v>
      </c>
      <c r="U124" s="44" t="b">
        <f t="shared" si="80"/>
        <v>0</v>
      </c>
      <c r="V124" s="44" t="b">
        <f t="shared" si="81"/>
        <v>0</v>
      </c>
      <c r="W124" s="44" t="b">
        <f t="shared" si="82"/>
        <v>0</v>
      </c>
      <c r="X124" s="35"/>
      <c r="Y124" s="35"/>
      <c r="Z124"/>
      <c r="AA124"/>
      <c r="AB124"/>
      <c r="AC124"/>
      <c r="AD124"/>
      <c r="AE124"/>
      <c r="AF124"/>
      <c r="AG124"/>
      <c r="AH124"/>
      <c r="AI124"/>
      <c r="AJ124"/>
      <c r="AK124"/>
    </row>
    <row r="125" spans="1:41" x14ac:dyDescent="0.3">
      <c r="A125" s="30">
        <v>4</v>
      </c>
      <c r="B125" s="47"/>
      <c r="C125" s="47"/>
      <c r="D125" s="47"/>
      <c r="E125" s="47"/>
      <c r="F125" s="30">
        <f t="shared" si="66"/>
        <v>0</v>
      </c>
      <c r="G125" s="30">
        <f t="shared" si="69"/>
        <v>0</v>
      </c>
      <c r="H125" s="25">
        <f t="shared" si="67"/>
        <v>0</v>
      </c>
      <c r="I125" s="30">
        <f t="shared" si="70"/>
        <v>0</v>
      </c>
      <c r="J125" s="25" t="b">
        <f t="shared" si="68"/>
        <v>0</v>
      </c>
      <c r="K125" s="44" t="b">
        <f t="shared" si="71"/>
        <v>0</v>
      </c>
      <c r="L125" s="44">
        <f t="shared" si="72"/>
        <v>0</v>
      </c>
      <c r="M125" s="159">
        <f t="shared" si="73"/>
        <v>0</v>
      </c>
      <c r="N125" s="159">
        <f t="shared" si="74"/>
        <v>0</v>
      </c>
      <c r="O125" s="35"/>
      <c r="P125" s="44" t="b">
        <f t="shared" si="75"/>
        <v>0</v>
      </c>
      <c r="Q125" s="44" t="b">
        <f t="shared" si="76"/>
        <v>0</v>
      </c>
      <c r="R125" s="44" t="b">
        <f t="shared" si="77"/>
        <v>0</v>
      </c>
      <c r="S125" s="44" t="b">
        <f t="shared" si="78"/>
        <v>0</v>
      </c>
      <c r="T125" s="44" t="b">
        <f t="shared" si="79"/>
        <v>0</v>
      </c>
      <c r="U125" s="44" t="b">
        <f t="shared" si="80"/>
        <v>0</v>
      </c>
      <c r="V125" s="44" t="b">
        <f t="shared" si="81"/>
        <v>0</v>
      </c>
      <c r="W125" s="44" t="b">
        <f t="shared" si="82"/>
        <v>0</v>
      </c>
      <c r="X125" s="35"/>
      <c r="Y125" s="35"/>
      <c r="Z125"/>
      <c r="AA125"/>
      <c r="AB125"/>
      <c r="AC125"/>
      <c r="AD125"/>
      <c r="AE125"/>
      <c r="AF125"/>
      <c r="AG125"/>
      <c r="AH125"/>
      <c r="AI125"/>
      <c r="AJ125"/>
      <c r="AK125"/>
    </row>
    <row r="126" spans="1:41" x14ac:dyDescent="0.3">
      <c r="A126" s="30">
        <v>4</v>
      </c>
      <c r="B126" s="47"/>
      <c r="C126" s="47"/>
      <c r="D126" s="47"/>
      <c r="E126" s="47"/>
      <c r="F126" s="30">
        <f t="shared" si="66"/>
        <v>0</v>
      </c>
      <c r="G126" s="30">
        <f t="shared" si="69"/>
        <v>0</v>
      </c>
      <c r="H126" s="25">
        <f t="shared" si="67"/>
        <v>0</v>
      </c>
      <c r="I126" s="30">
        <f t="shared" si="70"/>
        <v>0</v>
      </c>
      <c r="J126" s="25" t="b">
        <f t="shared" si="68"/>
        <v>0</v>
      </c>
      <c r="K126" s="44" t="b">
        <f t="shared" si="71"/>
        <v>0</v>
      </c>
      <c r="L126" s="44">
        <f t="shared" si="72"/>
        <v>0</v>
      </c>
      <c r="M126" s="159">
        <f t="shared" si="73"/>
        <v>0</v>
      </c>
      <c r="N126" s="160">
        <f t="shared" si="74"/>
        <v>0</v>
      </c>
      <c r="O126" s="35"/>
      <c r="P126" s="44" t="b">
        <f t="shared" si="75"/>
        <v>0</v>
      </c>
      <c r="Q126" s="44" t="b">
        <f t="shared" si="76"/>
        <v>0</v>
      </c>
      <c r="R126" s="44" t="b">
        <f t="shared" si="77"/>
        <v>0</v>
      </c>
      <c r="S126" s="44" t="b">
        <f t="shared" si="78"/>
        <v>0</v>
      </c>
      <c r="T126" s="44" t="b">
        <f t="shared" si="79"/>
        <v>0</v>
      </c>
      <c r="U126" s="44" t="b">
        <f t="shared" si="80"/>
        <v>0</v>
      </c>
      <c r="V126" s="44" t="b">
        <f t="shared" si="81"/>
        <v>0</v>
      </c>
      <c r="W126" s="44" t="b">
        <f t="shared" si="82"/>
        <v>0</v>
      </c>
      <c r="X126" s="35"/>
      <c r="Y126" s="35"/>
      <c r="Z126"/>
      <c r="AB126" s="36"/>
      <c r="AC126" s="3"/>
      <c r="AE126" s="13"/>
      <c r="AI126" s="3"/>
      <c r="AK126"/>
    </row>
    <row r="127" spans="1:41" x14ac:dyDescent="0.3">
      <c r="B127" s="4" t="s">
        <v>99</v>
      </c>
      <c r="C127" s="37">
        <f>COUNT(B107:B126)</f>
        <v>0</v>
      </c>
      <c r="D127" s="37"/>
      <c r="E127" s="37"/>
      <c r="F127" s="37"/>
      <c r="G127" s="37"/>
      <c r="L127" s="63" t="s">
        <v>236</v>
      </c>
      <c r="M127" s="161" t="str">
        <f>IF($A107&lt;=$B$5,SUM(M107:M126),"")</f>
        <v/>
      </c>
      <c r="N127" s="161" t="str">
        <f>IF($A107&lt;=$B$5,SUM(N107:N126),"")</f>
        <v/>
      </c>
      <c r="O127" s="35"/>
      <c r="P127" s="163">
        <f>SUM(P107:P126)</f>
        <v>0</v>
      </c>
      <c r="Q127" s="164">
        <f t="shared" ref="Q127" si="83">SUM(Q107:Q126)</f>
        <v>0</v>
      </c>
      <c r="R127" s="164">
        <f t="shared" ref="R127" si="84">SUM(R107:R126)</f>
        <v>0</v>
      </c>
      <c r="S127" s="164">
        <f t="shared" ref="S127" si="85">SUM(S107:S126)</f>
        <v>0</v>
      </c>
      <c r="T127" s="164">
        <f t="shared" ref="T127" si="86">SUM(T107:T126)</f>
        <v>0</v>
      </c>
      <c r="U127" s="164">
        <f t="shared" ref="U127" si="87">SUM(U107:U126)</f>
        <v>0</v>
      </c>
      <c r="V127" s="164">
        <f t="shared" ref="V127" si="88">SUM(V107:V126)</f>
        <v>0</v>
      </c>
      <c r="W127" s="164">
        <f t="shared" ref="W127" si="89">SUM(W107:W126)</f>
        <v>0</v>
      </c>
      <c r="X127" s="35"/>
      <c r="Y127" s="35"/>
      <c r="Z127" s="35"/>
      <c r="AC127"/>
      <c r="AD127"/>
      <c r="AE127"/>
      <c r="AF127"/>
      <c r="AG127"/>
      <c r="AH127"/>
      <c r="AI127"/>
      <c r="AJ127"/>
      <c r="AK127"/>
    </row>
    <row r="128" spans="1:41" x14ac:dyDescent="0.3">
      <c r="P128" s="156"/>
      <c r="Q128" s="156"/>
      <c r="R128" s="156"/>
      <c r="S128" s="156"/>
      <c r="T128" s="156"/>
      <c r="U128" s="156"/>
      <c r="V128" s="156"/>
      <c r="W128" s="156"/>
      <c r="X128" s="64"/>
      <c r="Y128" s="64"/>
      <c r="Z128" s="64"/>
      <c r="AL128" s="34"/>
      <c r="AM128" s="34"/>
    </row>
    <row r="129" spans="1:41" ht="14.4" customHeight="1" x14ac:dyDescent="0.3">
      <c r="A129" s="313" t="s">
        <v>95</v>
      </c>
      <c r="B129" s="313" t="s">
        <v>101</v>
      </c>
      <c r="C129" s="317" t="s">
        <v>93</v>
      </c>
      <c r="D129" s="318"/>
      <c r="E129" s="319"/>
      <c r="F129" s="317" t="s">
        <v>737</v>
      </c>
      <c r="G129" s="318"/>
      <c r="H129" s="319"/>
      <c r="I129" s="329" t="s">
        <v>90</v>
      </c>
      <c r="J129" s="321" t="s">
        <v>738</v>
      </c>
      <c r="K129" s="322"/>
      <c r="L129" s="323"/>
      <c r="M129" s="324" t="s">
        <v>94</v>
      </c>
      <c r="N129" s="325"/>
      <c r="O129" s="39"/>
      <c r="P129" s="326" t="s">
        <v>235</v>
      </c>
      <c r="Q129" s="327"/>
      <c r="R129" s="327"/>
      <c r="S129" s="327"/>
      <c r="T129" s="327"/>
      <c r="U129" s="327"/>
      <c r="V129" s="327"/>
      <c r="W129" s="328"/>
      <c r="X129" s="39"/>
      <c r="Y129" s="39"/>
      <c r="Z129" s="39"/>
      <c r="AA129"/>
      <c r="AB129"/>
      <c r="AC129"/>
      <c r="AD129"/>
      <c r="AE129"/>
      <c r="AF129"/>
      <c r="AG129"/>
      <c r="AH129"/>
      <c r="AI129"/>
      <c r="AJ129"/>
      <c r="AK129"/>
    </row>
    <row r="130" spans="1:41" ht="30" x14ac:dyDescent="0.3">
      <c r="A130" s="314"/>
      <c r="B130" s="314"/>
      <c r="C130" s="48" t="s">
        <v>621</v>
      </c>
      <c r="D130" s="48" t="s">
        <v>619</v>
      </c>
      <c r="E130" s="48" t="s">
        <v>620</v>
      </c>
      <c r="F130" s="59" t="s">
        <v>96</v>
      </c>
      <c r="G130" s="59" t="s">
        <v>97</v>
      </c>
      <c r="H130" s="60" t="s">
        <v>739</v>
      </c>
      <c r="I130" s="330"/>
      <c r="J130" s="60" t="s">
        <v>98</v>
      </c>
      <c r="K130" s="61" t="s">
        <v>740</v>
      </c>
      <c r="L130" s="61" t="s">
        <v>741</v>
      </c>
      <c r="M130" s="158" t="s">
        <v>742</v>
      </c>
      <c r="N130" s="158" t="s">
        <v>743</v>
      </c>
      <c r="O130" s="64"/>
      <c r="P130" s="162" t="s">
        <v>227</v>
      </c>
      <c r="Q130" s="162" t="s">
        <v>228</v>
      </c>
      <c r="R130" s="162" t="s">
        <v>229</v>
      </c>
      <c r="S130" s="162" t="s">
        <v>230</v>
      </c>
      <c r="T130" s="162" t="s">
        <v>231</v>
      </c>
      <c r="U130" s="162" t="s">
        <v>232</v>
      </c>
      <c r="V130" s="162" t="s">
        <v>233</v>
      </c>
      <c r="W130" s="162" t="s">
        <v>234</v>
      </c>
      <c r="X130" s="64"/>
      <c r="Y130" s="64"/>
      <c r="Z130"/>
      <c r="AA130"/>
      <c r="AB130"/>
      <c r="AC130"/>
      <c r="AD130"/>
      <c r="AE130"/>
      <c r="AF130"/>
      <c r="AG130"/>
      <c r="AH130"/>
      <c r="AI130"/>
      <c r="AJ130"/>
      <c r="AK130"/>
    </row>
    <row r="131" spans="1:41" x14ac:dyDescent="0.3">
      <c r="A131" s="30">
        <v>5</v>
      </c>
      <c r="B131" s="47"/>
      <c r="C131" s="47"/>
      <c r="D131" s="47"/>
      <c r="E131" s="47"/>
      <c r="F131" s="30">
        <f t="shared" ref="F131:F150" si="90">(D131+E131)/2</f>
        <v>0</v>
      </c>
      <c r="G131" s="30">
        <f>F131/2</f>
        <v>0</v>
      </c>
      <c r="H131" s="25">
        <f t="shared" ref="H131:H150" si="91">((3.14*(E131*0.5)*(D131*0.5)*C131)/3)/1000</f>
        <v>0</v>
      </c>
      <c r="I131" s="30">
        <f>IF(B131=1,$G$11,IF(B131=2,$G$12,IF(B131=3,$G$13,IF(B131=4,$G$14,IF(B131=5,$G$15,IF(B131=6,$G$16,IF(B131=7,$G$17,IF(B131=8,$G$18,))))))))</f>
        <v>0</v>
      </c>
      <c r="J131" s="25" t="b">
        <f t="shared" ref="J131:J150" si="92">IF(B131=1,H131*D$11,IF(B131=2,H131*D$12,IF(B131=3,H131*D$13,IF(B131=4,H131*D$14,IF(B131=5,H131*D$15,IF(B131=6,H131*D$16,IF(B131=7,H131*D$17,IF(B131=8,H131*D$18))))))))</f>
        <v>0</v>
      </c>
      <c r="K131" s="44" t="b">
        <f>IF(B131=1,$J$11,IF(B131=2,$J$12,IF(B131=3,$J$13,IF(B131=4,$J$14,IF(B131=5,$J$15,IF(B131=6,$J$16,IF(B131=7,$J$17,IF(B131=8,$J$18))))))))</f>
        <v>0</v>
      </c>
      <c r="L131" s="44">
        <f>(J131*K131)*I131</f>
        <v>0</v>
      </c>
      <c r="M131" s="159">
        <f>L131*(1/$B$6)</f>
        <v>0</v>
      </c>
      <c r="N131" s="159">
        <f>M131/1000</f>
        <v>0</v>
      </c>
      <c r="O131" s="35"/>
      <c r="P131" s="44" t="b">
        <f>IF(B131=1, N131)</f>
        <v>0</v>
      </c>
      <c r="Q131" s="44" t="b">
        <f>IF(B131=2, N131)</f>
        <v>0</v>
      </c>
      <c r="R131" s="44" t="b">
        <f>IF(B131=3, N131)</f>
        <v>0</v>
      </c>
      <c r="S131" s="44" t="b">
        <f>IF(B131=4, N131)</f>
        <v>0</v>
      </c>
      <c r="T131" s="44" t="b">
        <f>IF(B131=5, N131)</f>
        <v>0</v>
      </c>
      <c r="U131" s="44" t="b">
        <f>IF(B131=6, N131)</f>
        <v>0</v>
      </c>
      <c r="V131" s="44" t="b">
        <f>IF(B131=7, N131)</f>
        <v>0</v>
      </c>
      <c r="W131" s="44" t="b">
        <f>IF(B131=8, N131)</f>
        <v>0</v>
      </c>
      <c r="X131" s="35"/>
      <c r="Y131" s="35"/>
      <c r="Z131"/>
      <c r="AB131" s="36"/>
      <c r="AC131" s="3"/>
      <c r="AE131" s="13"/>
      <c r="AI131" s="3"/>
      <c r="AK131"/>
    </row>
    <row r="132" spans="1:41" x14ac:dyDescent="0.3">
      <c r="A132" s="30">
        <v>5</v>
      </c>
      <c r="B132" s="47"/>
      <c r="C132" s="47"/>
      <c r="D132" s="47"/>
      <c r="E132" s="47"/>
      <c r="F132" s="30">
        <f t="shared" si="90"/>
        <v>0</v>
      </c>
      <c r="G132" s="30">
        <f t="shared" ref="G132:G150" si="93">F132/2</f>
        <v>0</v>
      </c>
      <c r="H132" s="25">
        <f t="shared" si="91"/>
        <v>0</v>
      </c>
      <c r="I132" s="30">
        <f t="shared" ref="I132:I150" si="94">IF(B132=1,$G$11,IF(B132=2,$G$12,IF(B132=3,$G$13,IF(B132=4,$G$14,IF(B132=5,$G$15,IF(B132=6,$G$16,IF(B132=7,$G$17,IF(B132=8,$G$18,))))))))</f>
        <v>0</v>
      </c>
      <c r="J132" s="25" t="b">
        <f t="shared" si="92"/>
        <v>0</v>
      </c>
      <c r="K132" s="44" t="b">
        <f t="shared" ref="K132:K150" si="95">IF(B132=1,$J$11,IF(B132=2,$J$12,IF(B132=3,$J$13,IF(B132=4,$J$14,IF(B132=5,$J$15,IF(B132=6,$J$16,IF(B132=7,$J$17,IF(B132=8,$J$18))))))))</f>
        <v>0</v>
      </c>
      <c r="L132" s="44">
        <f t="shared" ref="L132:L150" si="96">(J132*K132)*I132</f>
        <v>0</v>
      </c>
      <c r="M132" s="159">
        <f t="shared" ref="M132:M150" si="97">L132*(1/$B$6)</f>
        <v>0</v>
      </c>
      <c r="N132" s="159">
        <f t="shared" ref="N132:N150" si="98">M132/1000</f>
        <v>0</v>
      </c>
      <c r="O132" s="35"/>
      <c r="P132" s="44" t="b">
        <f t="shared" ref="P132:P150" si="99">IF(B132=1, N132)</f>
        <v>0</v>
      </c>
      <c r="Q132" s="44" t="b">
        <f t="shared" ref="Q132:Q150" si="100">IF(B132=2, N132)</f>
        <v>0</v>
      </c>
      <c r="R132" s="44" t="b">
        <f t="shared" ref="R132:R150" si="101">IF(B132=3, N132)</f>
        <v>0</v>
      </c>
      <c r="S132" s="44" t="b">
        <f t="shared" ref="S132:S150" si="102">IF(B132=4, N132)</f>
        <v>0</v>
      </c>
      <c r="T132" s="44" t="b">
        <f t="shared" ref="T132:T150" si="103">IF(B132=5, N132)</f>
        <v>0</v>
      </c>
      <c r="U132" s="44" t="b">
        <f t="shared" ref="U132:U150" si="104">IF(B132=6, N132)</f>
        <v>0</v>
      </c>
      <c r="V132" s="44" t="b">
        <f t="shared" ref="V132:V150" si="105">IF(B132=7, N132)</f>
        <v>0</v>
      </c>
      <c r="W132" s="44" t="b">
        <f t="shared" ref="W132:W150" si="106">IF(B132=8, N132)</f>
        <v>0</v>
      </c>
      <c r="X132" s="35"/>
      <c r="Y132" s="35"/>
      <c r="Z132"/>
      <c r="AB132" s="36"/>
      <c r="AC132" s="3"/>
      <c r="AE132" s="13"/>
      <c r="AI132" s="3"/>
      <c r="AK132"/>
    </row>
    <row r="133" spans="1:41" x14ac:dyDescent="0.3">
      <c r="A133" s="30">
        <v>5</v>
      </c>
      <c r="B133" s="47"/>
      <c r="C133" s="47"/>
      <c r="D133" s="47"/>
      <c r="E133" s="47"/>
      <c r="F133" s="30">
        <f t="shared" si="90"/>
        <v>0</v>
      </c>
      <c r="G133" s="30">
        <f t="shared" si="93"/>
        <v>0</v>
      </c>
      <c r="H133" s="25">
        <f t="shared" si="91"/>
        <v>0</v>
      </c>
      <c r="I133" s="30">
        <f t="shared" si="94"/>
        <v>0</v>
      </c>
      <c r="J133" s="25" t="b">
        <f t="shared" si="92"/>
        <v>0</v>
      </c>
      <c r="K133" s="44" t="b">
        <f t="shared" si="95"/>
        <v>0</v>
      </c>
      <c r="L133" s="44">
        <f t="shared" si="96"/>
        <v>0</v>
      </c>
      <c r="M133" s="159">
        <f t="shared" si="97"/>
        <v>0</v>
      </c>
      <c r="N133" s="159">
        <f t="shared" si="98"/>
        <v>0</v>
      </c>
      <c r="O133" s="35"/>
      <c r="P133" s="44" t="b">
        <f t="shared" si="99"/>
        <v>0</v>
      </c>
      <c r="Q133" s="44" t="b">
        <f t="shared" si="100"/>
        <v>0</v>
      </c>
      <c r="R133" s="44" t="b">
        <f t="shared" si="101"/>
        <v>0</v>
      </c>
      <c r="S133" s="44" t="b">
        <f t="shared" si="102"/>
        <v>0</v>
      </c>
      <c r="T133" s="44" t="b">
        <f t="shared" si="103"/>
        <v>0</v>
      </c>
      <c r="U133" s="44" t="b">
        <f t="shared" si="104"/>
        <v>0</v>
      </c>
      <c r="V133" s="44" t="b">
        <f t="shared" si="105"/>
        <v>0</v>
      </c>
      <c r="W133" s="44" t="b">
        <f t="shared" si="106"/>
        <v>0</v>
      </c>
      <c r="X133" s="35"/>
      <c r="Y133" s="35"/>
      <c r="Z133"/>
      <c r="AB133" s="36"/>
      <c r="AC133" s="3"/>
      <c r="AE133" s="13"/>
      <c r="AI133" s="3"/>
      <c r="AK133"/>
    </row>
    <row r="134" spans="1:41" x14ac:dyDescent="0.3">
      <c r="A134" s="30">
        <v>5</v>
      </c>
      <c r="B134" s="47"/>
      <c r="C134" s="47"/>
      <c r="D134" s="47"/>
      <c r="E134" s="47"/>
      <c r="F134" s="30">
        <f t="shared" si="90"/>
        <v>0</v>
      </c>
      <c r="G134" s="30">
        <f t="shared" si="93"/>
        <v>0</v>
      </c>
      <c r="H134" s="25">
        <f t="shared" si="91"/>
        <v>0</v>
      </c>
      <c r="I134" s="30">
        <f t="shared" si="94"/>
        <v>0</v>
      </c>
      <c r="J134" s="25" t="b">
        <f t="shared" si="92"/>
        <v>0</v>
      </c>
      <c r="K134" s="44" t="b">
        <f t="shared" si="95"/>
        <v>0</v>
      </c>
      <c r="L134" s="44">
        <f t="shared" si="96"/>
        <v>0</v>
      </c>
      <c r="M134" s="159">
        <f t="shared" si="97"/>
        <v>0</v>
      </c>
      <c r="N134" s="159">
        <f t="shared" si="98"/>
        <v>0</v>
      </c>
      <c r="O134" s="35"/>
      <c r="P134" s="44" t="b">
        <f t="shared" si="99"/>
        <v>0</v>
      </c>
      <c r="Q134" s="44" t="b">
        <f t="shared" si="100"/>
        <v>0</v>
      </c>
      <c r="R134" s="44" t="b">
        <f t="shared" si="101"/>
        <v>0</v>
      </c>
      <c r="S134" s="44" t="b">
        <f t="shared" si="102"/>
        <v>0</v>
      </c>
      <c r="T134" s="44" t="b">
        <f t="shared" si="103"/>
        <v>0</v>
      </c>
      <c r="U134" s="44" t="b">
        <f t="shared" si="104"/>
        <v>0</v>
      </c>
      <c r="V134" s="44" t="b">
        <f t="shared" si="105"/>
        <v>0</v>
      </c>
      <c r="W134" s="44" t="b">
        <f t="shared" si="106"/>
        <v>0</v>
      </c>
      <c r="X134" s="35"/>
      <c r="Y134" s="35"/>
      <c r="Z134"/>
      <c r="AB134" s="36"/>
      <c r="AC134" s="3"/>
      <c r="AE134" s="13"/>
      <c r="AI134" s="3"/>
      <c r="AK134"/>
    </row>
    <row r="135" spans="1:41" x14ac:dyDescent="0.3">
      <c r="A135" s="30">
        <v>5</v>
      </c>
      <c r="B135" s="47"/>
      <c r="C135" s="47"/>
      <c r="D135" s="47"/>
      <c r="E135" s="47"/>
      <c r="F135" s="30">
        <f t="shared" si="90"/>
        <v>0</v>
      </c>
      <c r="G135" s="30">
        <f t="shared" si="93"/>
        <v>0</v>
      </c>
      <c r="H135" s="25">
        <f t="shared" si="91"/>
        <v>0</v>
      </c>
      <c r="I135" s="30">
        <f t="shared" si="94"/>
        <v>0</v>
      </c>
      <c r="J135" s="25" t="b">
        <f t="shared" si="92"/>
        <v>0</v>
      </c>
      <c r="K135" s="44" t="b">
        <f t="shared" si="95"/>
        <v>0</v>
      </c>
      <c r="L135" s="44">
        <f t="shared" si="96"/>
        <v>0</v>
      </c>
      <c r="M135" s="159">
        <f t="shared" si="97"/>
        <v>0</v>
      </c>
      <c r="N135" s="159">
        <f t="shared" si="98"/>
        <v>0</v>
      </c>
      <c r="O135" s="35"/>
      <c r="P135" s="44" t="b">
        <f t="shared" si="99"/>
        <v>0</v>
      </c>
      <c r="Q135" s="44" t="b">
        <f t="shared" si="100"/>
        <v>0</v>
      </c>
      <c r="R135" s="44" t="b">
        <f t="shared" si="101"/>
        <v>0</v>
      </c>
      <c r="S135" s="44" t="b">
        <f t="shared" si="102"/>
        <v>0</v>
      </c>
      <c r="T135" s="44" t="b">
        <f t="shared" si="103"/>
        <v>0</v>
      </c>
      <c r="U135" s="44" t="b">
        <f t="shared" si="104"/>
        <v>0</v>
      </c>
      <c r="V135" s="44" t="b">
        <f t="shared" si="105"/>
        <v>0</v>
      </c>
      <c r="W135" s="44" t="b">
        <f t="shared" si="106"/>
        <v>0</v>
      </c>
      <c r="X135" s="35"/>
      <c r="Y135" s="35"/>
      <c r="Z135"/>
      <c r="AB135" s="36"/>
      <c r="AC135" s="3"/>
      <c r="AE135" s="13"/>
      <c r="AI135" s="3"/>
      <c r="AK135"/>
    </row>
    <row r="136" spans="1:41" x14ac:dyDescent="0.3">
      <c r="A136" s="30">
        <v>5</v>
      </c>
      <c r="B136" s="47"/>
      <c r="C136" s="47"/>
      <c r="D136" s="47"/>
      <c r="E136" s="47"/>
      <c r="F136" s="30">
        <f t="shared" si="90"/>
        <v>0</v>
      </c>
      <c r="G136" s="30">
        <f t="shared" si="93"/>
        <v>0</v>
      </c>
      <c r="H136" s="25">
        <f t="shared" si="91"/>
        <v>0</v>
      </c>
      <c r="I136" s="30">
        <f t="shared" si="94"/>
        <v>0</v>
      </c>
      <c r="J136" s="25" t="b">
        <f t="shared" si="92"/>
        <v>0</v>
      </c>
      <c r="K136" s="44" t="b">
        <f t="shared" si="95"/>
        <v>0</v>
      </c>
      <c r="L136" s="44">
        <f t="shared" si="96"/>
        <v>0</v>
      </c>
      <c r="M136" s="159">
        <f t="shared" si="97"/>
        <v>0</v>
      </c>
      <c r="N136" s="159">
        <f t="shared" si="98"/>
        <v>0</v>
      </c>
      <c r="O136" s="35"/>
      <c r="P136" s="44" t="b">
        <f t="shared" si="99"/>
        <v>0</v>
      </c>
      <c r="Q136" s="44" t="b">
        <f t="shared" si="100"/>
        <v>0</v>
      </c>
      <c r="R136" s="44" t="b">
        <f t="shared" si="101"/>
        <v>0</v>
      </c>
      <c r="S136" s="44" t="b">
        <f t="shared" si="102"/>
        <v>0</v>
      </c>
      <c r="T136" s="44" t="b">
        <f t="shared" si="103"/>
        <v>0</v>
      </c>
      <c r="U136" s="44" t="b">
        <f t="shared" si="104"/>
        <v>0</v>
      </c>
      <c r="V136" s="44" t="b">
        <f t="shared" si="105"/>
        <v>0</v>
      </c>
      <c r="W136" s="44" t="b">
        <f t="shared" si="106"/>
        <v>0</v>
      </c>
      <c r="X136" s="35"/>
      <c r="Y136" s="35"/>
      <c r="Z136"/>
      <c r="AB136" s="36"/>
      <c r="AC136" s="3"/>
      <c r="AE136" s="13"/>
      <c r="AI136" s="3"/>
      <c r="AK136"/>
      <c r="AN136" s="3"/>
      <c r="AO136" s="3"/>
    </row>
    <row r="137" spans="1:41" x14ac:dyDescent="0.3">
      <c r="A137" s="30">
        <v>5</v>
      </c>
      <c r="B137" s="47"/>
      <c r="C137" s="47"/>
      <c r="D137" s="47"/>
      <c r="E137" s="47"/>
      <c r="F137" s="30">
        <f t="shared" si="90"/>
        <v>0</v>
      </c>
      <c r="G137" s="30">
        <f t="shared" si="93"/>
        <v>0</v>
      </c>
      <c r="H137" s="25">
        <f t="shared" si="91"/>
        <v>0</v>
      </c>
      <c r="I137" s="30">
        <f t="shared" si="94"/>
        <v>0</v>
      </c>
      <c r="J137" s="25" t="b">
        <f t="shared" si="92"/>
        <v>0</v>
      </c>
      <c r="K137" s="44" t="b">
        <f t="shared" si="95"/>
        <v>0</v>
      </c>
      <c r="L137" s="44">
        <f t="shared" si="96"/>
        <v>0</v>
      </c>
      <c r="M137" s="159">
        <f t="shared" si="97"/>
        <v>0</v>
      </c>
      <c r="N137" s="159">
        <f t="shared" si="98"/>
        <v>0</v>
      </c>
      <c r="O137" s="35"/>
      <c r="P137" s="44" t="b">
        <f t="shared" si="99"/>
        <v>0</v>
      </c>
      <c r="Q137" s="44" t="b">
        <f t="shared" si="100"/>
        <v>0</v>
      </c>
      <c r="R137" s="44" t="b">
        <f t="shared" si="101"/>
        <v>0</v>
      </c>
      <c r="S137" s="44" t="b">
        <f t="shared" si="102"/>
        <v>0</v>
      </c>
      <c r="T137" s="44" t="b">
        <f t="shared" si="103"/>
        <v>0</v>
      </c>
      <c r="U137" s="44" t="b">
        <f t="shared" si="104"/>
        <v>0</v>
      </c>
      <c r="V137" s="44" t="b">
        <f t="shared" si="105"/>
        <v>0</v>
      </c>
      <c r="W137" s="44" t="b">
        <f t="shared" si="106"/>
        <v>0</v>
      </c>
      <c r="X137" s="35"/>
      <c r="Y137" s="35"/>
      <c r="Z137"/>
      <c r="AB137" s="36"/>
      <c r="AC137" s="3"/>
      <c r="AE137" s="13"/>
      <c r="AI137" s="3"/>
      <c r="AK137"/>
      <c r="AN137" s="3"/>
      <c r="AO137" s="3"/>
    </row>
    <row r="138" spans="1:41" x14ac:dyDescent="0.3">
      <c r="A138" s="30">
        <v>5</v>
      </c>
      <c r="B138" s="47"/>
      <c r="C138" s="47"/>
      <c r="D138" s="47"/>
      <c r="E138" s="47"/>
      <c r="F138" s="30">
        <f t="shared" si="90"/>
        <v>0</v>
      </c>
      <c r="G138" s="30">
        <f t="shared" si="93"/>
        <v>0</v>
      </c>
      <c r="H138" s="25">
        <f t="shared" si="91"/>
        <v>0</v>
      </c>
      <c r="I138" s="30">
        <f t="shared" si="94"/>
        <v>0</v>
      </c>
      <c r="J138" s="25" t="b">
        <f t="shared" si="92"/>
        <v>0</v>
      </c>
      <c r="K138" s="44" t="b">
        <f t="shared" si="95"/>
        <v>0</v>
      </c>
      <c r="L138" s="44">
        <f t="shared" si="96"/>
        <v>0</v>
      </c>
      <c r="M138" s="159">
        <f t="shared" si="97"/>
        <v>0</v>
      </c>
      <c r="N138" s="159">
        <f t="shared" si="98"/>
        <v>0</v>
      </c>
      <c r="O138" s="35"/>
      <c r="P138" s="44" t="b">
        <f t="shared" si="99"/>
        <v>0</v>
      </c>
      <c r="Q138" s="44" t="b">
        <f t="shared" si="100"/>
        <v>0</v>
      </c>
      <c r="R138" s="44" t="b">
        <f t="shared" si="101"/>
        <v>0</v>
      </c>
      <c r="S138" s="44" t="b">
        <f t="shared" si="102"/>
        <v>0</v>
      </c>
      <c r="T138" s="44" t="b">
        <f t="shared" si="103"/>
        <v>0</v>
      </c>
      <c r="U138" s="44" t="b">
        <f t="shared" si="104"/>
        <v>0</v>
      </c>
      <c r="V138" s="44" t="b">
        <f t="shared" si="105"/>
        <v>0</v>
      </c>
      <c r="W138" s="44" t="b">
        <f t="shared" si="106"/>
        <v>0</v>
      </c>
      <c r="X138" s="35"/>
      <c r="Y138" s="35"/>
      <c r="Z138"/>
      <c r="AB138" s="36"/>
      <c r="AC138" s="3"/>
      <c r="AE138" s="13"/>
      <c r="AI138" s="3"/>
      <c r="AK138"/>
    </row>
    <row r="139" spans="1:41" x14ac:dyDescent="0.3">
      <c r="A139" s="30">
        <v>5</v>
      </c>
      <c r="B139" s="47"/>
      <c r="C139" s="47"/>
      <c r="D139" s="47"/>
      <c r="E139" s="47"/>
      <c r="F139" s="30">
        <f t="shared" si="90"/>
        <v>0</v>
      </c>
      <c r="G139" s="30">
        <f t="shared" si="93"/>
        <v>0</v>
      </c>
      <c r="H139" s="25">
        <f t="shared" si="91"/>
        <v>0</v>
      </c>
      <c r="I139" s="30">
        <f t="shared" si="94"/>
        <v>0</v>
      </c>
      <c r="J139" s="25" t="b">
        <f t="shared" si="92"/>
        <v>0</v>
      </c>
      <c r="K139" s="44" t="b">
        <f t="shared" si="95"/>
        <v>0</v>
      </c>
      <c r="L139" s="44">
        <f t="shared" si="96"/>
        <v>0</v>
      </c>
      <c r="M139" s="159">
        <f t="shared" si="97"/>
        <v>0</v>
      </c>
      <c r="N139" s="159">
        <f t="shared" si="98"/>
        <v>0</v>
      </c>
      <c r="O139" s="35"/>
      <c r="P139" s="44" t="b">
        <f t="shared" si="99"/>
        <v>0</v>
      </c>
      <c r="Q139" s="44" t="b">
        <f t="shared" si="100"/>
        <v>0</v>
      </c>
      <c r="R139" s="44" t="b">
        <f t="shared" si="101"/>
        <v>0</v>
      </c>
      <c r="S139" s="44" t="b">
        <f t="shared" si="102"/>
        <v>0</v>
      </c>
      <c r="T139" s="44" t="b">
        <f t="shared" si="103"/>
        <v>0</v>
      </c>
      <c r="U139" s="44" t="b">
        <f t="shared" si="104"/>
        <v>0</v>
      </c>
      <c r="V139" s="44" t="b">
        <f t="shared" si="105"/>
        <v>0</v>
      </c>
      <c r="W139" s="44" t="b">
        <f t="shared" si="106"/>
        <v>0</v>
      </c>
      <c r="X139" s="35"/>
      <c r="Y139" s="35"/>
      <c r="Z139"/>
      <c r="AB139" s="36"/>
      <c r="AC139" s="3"/>
      <c r="AE139" s="13"/>
      <c r="AI139" s="3"/>
      <c r="AK139"/>
    </row>
    <row r="140" spans="1:41" x14ac:dyDescent="0.3">
      <c r="A140" s="30">
        <v>5</v>
      </c>
      <c r="B140" s="47"/>
      <c r="C140" s="47"/>
      <c r="D140" s="47"/>
      <c r="E140" s="47"/>
      <c r="F140" s="30">
        <f t="shared" si="90"/>
        <v>0</v>
      </c>
      <c r="G140" s="30">
        <f t="shared" si="93"/>
        <v>0</v>
      </c>
      <c r="H140" s="25">
        <f t="shared" si="91"/>
        <v>0</v>
      </c>
      <c r="I140" s="30">
        <f t="shared" si="94"/>
        <v>0</v>
      </c>
      <c r="J140" s="25" t="b">
        <f t="shared" si="92"/>
        <v>0</v>
      </c>
      <c r="K140" s="44" t="b">
        <f t="shared" si="95"/>
        <v>0</v>
      </c>
      <c r="L140" s="44">
        <f t="shared" si="96"/>
        <v>0</v>
      </c>
      <c r="M140" s="159">
        <f t="shared" si="97"/>
        <v>0</v>
      </c>
      <c r="N140" s="159">
        <f t="shared" si="98"/>
        <v>0</v>
      </c>
      <c r="O140" s="35"/>
      <c r="P140" s="44" t="b">
        <f t="shared" si="99"/>
        <v>0</v>
      </c>
      <c r="Q140" s="44" t="b">
        <f t="shared" si="100"/>
        <v>0</v>
      </c>
      <c r="R140" s="44" t="b">
        <f t="shared" si="101"/>
        <v>0</v>
      </c>
      <c r="S140" s="44" t="b">
        <f t="shared" si="102"/>
        <v>0</v>
      </c>
      <c r="T140" s="44" t="b">
        <f t="shared" si="103"/>
        <v>0</v>
      </c>
      <c r="U140" s="44" t="b">
        <f t="shared" si="104"/>
        <v>0</v>
      </c>
      <c r="V140" s="44" t="b">
        <f t="shared" si="105"/>
        <v>0</v>
      </c>
      <c r="W140" s="44" t="b">
        <f t="shared" si="106"/>
        <v>0</v>
      </c>
      <c r="X140" s="35"/>
      <c r="Y140" s="35"/>
      <c r="Z140"/>
      <c r="AB140" s="36"/>
      <c r="AC140" s="3"/>
      <c r="AE140" s="13"/>
      <c r="AI140" s="3"/>
      <c r="AK140"/>
    </row>
    <row r="141" spans="1:41" x14ac:dyDescent="0.3">
      <c r="A141" s="30">
        <v>5</v>
      </c>
      <c r="B141" s="47"/>
      <c r="C141" s="47"/>
      <c r="D141" s="47"/>
      <c r="E141" s="47"/>
      <c r="F141" s="30">
        <f t="shared" si="90"/>
        <v>0</v>
      </c>
      <c r="G141" s="30">
        <f t="shared" si="93"/>
        <v>0</v>
      </c>
      <c r="H141" s="25">
        <f t="shared" si="91"/>
        <v>0</v>
      </c>
      <c r="I141" s="30">
        <f t="shared" si="94"/>
        <v>0</v>
      </c>
      <c r="J141" s="25" t="b">
        <f t="shared" si="92"/>
        <v>0</v>
      </c>
      <c r="K141" s="44" t="b">
        <f t="shared" si="95"/>
        <v>0</v>
      </c>
      <c r="L141" s="44">
        <f t="shared" si="96"/>
        <v>0</v>
      </c>
      <c r="M141" s="159">
        <f t="shared" si="97"/>
        <v>0</v>
      </c>
      <c r="N141" s="159">
        <f t="shared" si="98"/>
        <v>0</v>
      </c>
      <c r="O141" s="35"/>
      <c r="P141" s="44" t="b">
        <f t="shared" si="99"/>
        <v>0</v>
      </c>
      <c r="Q141" s="44" t="b">
        <f t="shared" si="100"/>
        <v>0</v>
      </c>
      <c r="R141" s="44" t="b">
        <f t="shared" si="101"/>
        <v>0</v>
      </c>
      <c r="S141" s="44" t="b">
        <f t="shared" si="102"/>
        <v>0</v>
      </c>
      <c r="T141" s="44" t="b">
        <f t="shared" si="103"/>
        <v>0</v>
      </c>
      <c r="U141" s="44" t="b">
        <f t="shared" si="104"/>
        <v>0</v>
      </c>
      <c r="V141" s="44" t="b">
        <f t="shared" si="105"/>
        <v>0</v>
      </c>
      <c r="W141" s="44" t="b">
        <f t="shared" si="106"/>
        <v>0</v>
      </c>
      <c r="X141" s="35"/>
      <c r="Y141" s="35"/>
      <c r="Z141"/>
      <c r="AB141" s="36"/>
      <c r="AC141" s="3"/>
      <c r="AE141" s="13"/>
      <c r="AI141" s="3"/>
      <c r="AK141"/>
    </row>
    <row r="142" spans="1:41" x14ac:dyDescent="0.3">
      <c r="A142" s="30">
        <v>5</v>
      </c>
      <c r="B142" s="47"/>
      <c r="C142" s="47"/>
      <c r="D142" s="47"/>
      <c r="E142" s="47"/>
      <c r="F142" s="30">
        <f t="shared" si="90"/>
        <v>0</v>
      </c>
      <c r="G142" s="30">
        <f t="shared" si="93"/>
        <v>0</v>
      </c>
      <c r="H142" s="25">
        <f t="shared" si="91"/>
        <v>0</v>
      </c>
      <c r="I142" s="30">
        <f t="shared" si="94"/>
        <v>0</v>
      </c>
      <c r="J142" s="25" t="b">
        <f t="shared" si="92"/>
        <v>0</v>
      </c>
      <c r="K142" s="44" t="b">
        <f t="shared" si="95"/>
        <v>0</v>
      </c>
      <c r="L142" s="44">
        <f t="shared" si="96"/>
        <v>0</v>
      </c>
      <c r="M142" s="159">
        <f t="shared" si="97"/>
        <v>0</v>
      </c>
      <c r="N142" s="159">
        <f t="shared" si="98"/>
        <v>0</v>
      </c>
      <c r="O142" s="35"/>
      <c r="P142" s="44" t="b">
        <f t="shared" si="99"/>
        <v>0</v>
      </c>
      <c r="Q142" s="44" t="b">
        <f t="shared" si="100"/>
        <v>0</v>
      </c>
      <c r="R142" s="44" t="b">
        <f t="shared" si="101"/>
        <v>0</v>
      </c>
      <c r="S142" s="44" t="b">
        <f t="shared" si="102"/>
        <v>0</v>
      </c>
      <c r="T142" s="44" t="b">
        <f t="shared" si="103"/>
        <v>0</v>
      </c>
      <c r="U142" s="44" t="b">
        <f t="shared" si="104"/>
        <v>0</v>
      </c>
      <c r="V142" s="44" t="b">
        <f t="shared" si="105"/>
        <v>0</v>
      </c>
      <c r="W142" s="44" t="b">
        <f t="shared" si="106"/>
        <v>0</v>
      </c>
      <c r="X142" s="35"/>
      <c r="Y142" s="35"/>
      <c r="Z142"/>
      <c r="AB142" s="36"/>
      <c r="AC142" s="3"/>
      <c r="AE142" s="13"/>
      <c r="AI142" s="3"/>
      <c r="AK142"/>
    </row>
    <row r="143" spans="1:41" x14ac:dyDescent="0.3">
      <c r="A143" s="30">
        <v>5</v>
      </c>
      <c r="B143" s="47"/>
      <c r="C143" s="47"/>
      <c r="D143" s="47"/>
      <c r="E143" s="47"/>
      <c r="F143" s="30">
        <f t="shared" si="90"/>
        <v>0</v>
      </c>
      <c r="G143" s="30">
        <f t="shared" si="93"/>
        <v>0</v>
      </c>
      <c r="H143" s="25">
        <f t="shared" si="91"/>
        <v>0</v>
      </c>
      <c r="I143" s="30">
        <f t="shared" si="94"/>
        <v>0</v>
      </c>
      <c r="J143" s="25" t="b">
        <f t="shared" si="92"/>
        <v>0</v>
      </c>
      <c r="K143" s="44" t="b">
        <f t="shared" si="95"/>
        <v>0</v>
      </c>
      <c r="L143" s="44">
        <f t="shared" si="96"/>
        <v>0</v>
      </c>
      <c r="M143" s="159">
        <f t="shared" si="97"/>
        <v>0</v>
      </c>
      <c r="N143" s="159">
        <f t="shared" si="98"/>
        <v>0</v>
      </c>
      <c r="O143" s="35"/>
      <c r="P143" s="44" t="b">
        <f t="shared" si="99"/>
        <v>0</v>
      </c>
      <c r="Q143" s="44" t="b">
        <f t="shared" si="100"/>
        <v>0</v>
      </c>
      <c r="R143" s="44" t="b">
        <f t="shared" si="101"/>
        <v>0</v>
      </c>
      <c r="S143" s="44" t="b">
        <f t="shared" si="102"/>
        <v>0</v>
      </c>
      <c r="T143" s="44" t="b">
        <f t="shared" si="103"/>
        <v>0</v>
      </c>
      <c r="U143" s="44" t="b">
        <f t="shared" si="104"/>
        <v>0</v>
      </c>
      <c r="V143" s="44" t="b">
        <f t="shared" si="105"/>
        <v>0</v>
      </c>
      <c r="W143" s="44" t="b">
        <f t="shared" si="106"/>
        <v>0</v>
      </c>
      <c r="X143" s="35"/>
      <c r="Y143" s="35"/>
      <c r="Z143"/>
      <c r="AB143" s="36"/>
      <c r="AC143" s="3"/>
      <c r="AE143" s="13"/>
      <c r="AI143" s="3"/>
      <c r="AK143"/>
    </row>
    <row r="144" spans="1:41" x14ac:dyDescent="0.3">
      <c r="A144" s="30">
        <v>5</v>
      </c>
      <c r="B144" s="47"/>
      <c r="C144" s="47"/>
      <c r="D144" s="47"/>
      <c r="E144" s="47"/>
      <c r="F144" s="30">
        <f t="shared" si="90"/>
        <v>0</v>
      </c>
      <c r="G144" s="30">
        <f t="shared" si="93"/>
        <v>0</v>
      </c>
      <c r="H144" s="25">
        <f t="shared" si="91"/>
        <v>0</v>
      </c>
      <c r="I144" s="30">
        <f t="shared" si="94"/>
        <v>0</v>
      </c>
      <c r="J144" s="25" t="b">
        <f t="shared" si="92"/>
        <v>0</v>
      </c>
      <c r="K144" s="44" t="b">
        <f t="shared" si="95"/>
        <v>0</v>
      </c>
      <c r="L144" s="44">
        <f t="shared" si="96"/>
        <v>0</v>
      </c>
      <c r="M144" s="159">
        <f t="shared" si="97"/>
        <v>0</v>
      </c>
      <c r="N144" s="159">
        <f t="shared" si="98"/>
        <v>0</v>
      </c>
      <c r="O144" s="35"/>
      <c r="P144" s="44" t="b">
        <f t="shared" si="99"/>
        <v>0</v>
      </c>
      <c r="Q144" s="44" t="b">
        <f t="shared" si="100"/>
        <v>0</v>
      </c>
      <c r="R144" s="44" t="b">
        <f t="shared" si="101"/>
        <v>0</v>
      </c>
      <c r="S144" s="44" t="b">
        <f t="shared" si="102"/>
        <v>0</v>
      </c>
      <c r="T144" s="44" t="b">
        <f t="shared" si="103"/>
        <v>0</v>
      </c>
      <c r="U144" s="44" t="b">
        <f t="shared" si="104"/>
        <v>0</v>
      </c>
      <c r="V144" s="44" t="b">
        <f t="shared" si="105"/>
        <v>0</v>
      </c>
      <c r="W144" s="44" t="b">
        <f t="shared" si="106"/>
        <v>0</v>
      </c>
      <c r="X144" s="35"/>
      <c r="Y144" s="35"/>
      <c r="Z144"/>
      <c r="AA144"/>
      <c r="AB144"/>
      <c r="AC144"/>
      <c r="AD144"/>
      <c r="AE144"/>
      <c r="AF144"/>
      <c r="AG144"/>
      <c r="AH144"/>
      <c r="AI144"/>
      <c r="AJ144"/>
      <c r="AK144"/>
    </row>
    <row r="145" spans="1:41" x14ac:dyDescent="0.3">
      <c r="A145" s="30">
        <v>5</v>
      </c>
      <c r="B145" s="47"/>
      <c r="C145" s="47"/>
      <c r="D145" s="47"/>
      <c r="E145" s="47"/>
      <c r="F145" s="30">
        <f t="shared" si="90"/>
        <v>0</v>
      </c>
      <c r="G145" s="30">
        <f t="shared" si="93"/>
        <v>0</v>
      </c>
      <c r="H145" s="25">
        <f t="shared" si="91"/>
        <v>0</v>
      </c>
      <c r="I145" s="30">
        <f t="shared" si="94"/>
        <v>0</v>
      </c>
      <c r="J145" s="25" t="b">
        <f t="shared" si="92"/>
        <v>0</v>
      </c>
      <c r="K145" s="44" t="b">
        <f t="shared" si="95"/>
        <v>0</v>
      </c>
      <c r="L145" s="44">
        <f t="shared" si="96"/>
        <v>0</v>
      </c>
      <c r="M145" s="159">
        <f t="shared" si="97"/>
        <v>0</v>
      </c>
      <c r="N145" s="159">
        <f t="shared" si="98"/>
        <v>0</v>
      </c>
      <c r="O145" s="35"/>
      <c r="P145" s="44" t="b">
        <f t="shared" si="99"/>
        <v>0</v>
      </c>
      <c r="Q145" s="44" t="b">
        <f t="shared" si="100"/>
        <v>0</v>
      </c>
      <c r="R145" s="44" t="b">
        <f t="shared" si="101"/>
        <v>0</v>
      </c>
      <c r="S145" s="44" t="b">
        <f t="shared" si="102"/>
        <v>0</v>
      </c>
      <c r="T145" s="44" t="b">
        <f t="shared" si="103"/>
        <v>0</v>
      </c>
      <c r="U145" s="44" t="b">
        <f t="shared" si="104"/>
        <v>0</v>
      </c>
      <c r="V145" s="44" t="b">
        <f t="shared" si="105"/>
        <v>0</v>
      </c>
      <c r="W145" s="44" t="b">
        <f t="shared" si="106"/>
        <v>0</v>
      </c>
      <c r="X145" s="35"/>
      <c r="Y145" s="35"/>
      <c r="Z145"/>
      <c r="AB145" s="36"/>
      <c r="AC145" s="3"/>
      <c r="AE145" s="13"/>
      <c r="AI145" s="3"/>
      <c r="AK145"/>
    </row>
    <row r="146" spans="1:41" x14ac:dyDescent="0.3">
      <c r="A146" s="30">
        <v>5</v>
      </c>
      <c r="B146" s="47"/>
      <c r="C146" s="47"/>
      <c r="D146" s="47"/>
      <c r="E146" s="47"/>
      <c r="F146" s="30">
        <f t="shared" si="90"/>
        <v>0</v>
      </c>
      <c r="G146" s="30">
        <f t="shared" si="93"/>
        <v>0</v>
      </c>
      <c r="H146" s="25">
        <f t="shared" si="91"/>
        <v>0</v>
      </c>
      <c r="I146" s="30">
        <f t="shared" si="94"/>
        <v>0</v>
      </c>
      <c r="J146" s="25" t="b">
        <f t="shared" si="92"/>
        <v>0</v>
      </c>
      <c r="K146" s="44" t="b">
        <f t="shared" si="95"/>
        <v>0</v>
      </c>
      <c r="L146" s="44">
        <f t="shared" si="96"/>
        <v>0</v>
      </c>
      <c r="M146" s="159">
        <f t="shared" si="97"/>
        <v>0</v>
      </c>
      <c r="N146" s="159">
        <f t="shared" si="98"/>
        <v>0</v>
      </c>
      <c r="O146" s="35"/>
      <c r="P146" s="44" t="b">
        <f t="shared" si="99"/>
        <v>0</v>
      </c>
      <c r="Q146" s="44" t="b">
        <f t="shared" si="100"/>
        <v>0</v>
      </c>
      <c r="R146" s="44" t="b">
        <f t="shared" si="101"/>
        <v>0</v>
      </c>
      <c r="S146" s="44" t="b">
        <f t="shared" si="102"/>
        <v>0</v>
      </c>
      <c r="T146" s="44" t="b">
        <f t="shared" si="103"/>
        <v>0</v>
      </c>
      <c r="U146" s="44" t="b">
        <f t="shared" si="104"/>
        <v>0</v>
      </c>
      <c r="V146" s="44" t="b">
        <f t="shared" si="105"/>
        <v>0</v>
      </c>
      <c r="W146" s="44" t="b">
        <f t="shared" si="106"/>
        <v>0</v>
      </c>
      <c r="X146" s="35"/>
      <c r="Y146" s="35"/>
      <c r="Z146"/>
      <c r="AA146"/>
      <c r="AB146"/>
      <c r="AC146"/>
      <c r="AD146"/>
      <c r="AE146"/>
      <c r="AF146"/>
      <c r="AG146"/>
      <c r="AH146"/>
      <c r="AI146"/>
      <c r="AJ146"/>
      <c r="AK146"/>
    </row>
    <row r="147" spans="1:41" x14ac:dyDescent="0.3">
      <c r="A147" s="30">
        <v>5</v>
      </c>
      <c r="B147" s="47"/>
      <c r="C147" s="47"/>
      <c r="D147" s="47"/>
      <c r="E147" s="47"/>
      <c r="F147" s="30">
        <f t="shared" si="90"/>
        <v>0</v>
      </c>
      <c r="G147" s="30">
        <f t="shared" si="93"/>
        <v>0</v>
      </c>
      <c r="H147" s="25">
        <f t="shared" si="91"/>
        <v>0</v>
      </c>
      <c r="I147" s="30">
        <f t="shared" si="94"/>
        <v>0</v>
      </c>
      <c r="J147" s="25" t="b">
        <f t="shared" si="92"/>
        <v>0</v>
      </c>
      <c r="K147" s="44" t="b">
        <f t="shared" si="95"/>
        <v>0</v>
      </c>
      <c r="L147" s="44">
        <f t="shared" si="96"/>
        <v>0</v>
      </c>
      <c r="M147" s="159">
        <f t="shared" si="97"/>
        <v>0</v>
      </c>
      <c r="N147" s="159">
        <f t="shared" si="98"/>
        <v>0</v>
      </c>
      <c r="O147" s="35"/>
      <c r="P147" s="44" t="b">
        <f t="shared" si="99"/>
        <v>0</v>
      </c>
      <c r="Q147" s="44" t="b">
        <f t="shared" si="100"/>
        <v>0</v>
      </c>
      <c r="R147" s="44" t="b">
        <f t="shared" si="101"/>
        <v>0</v>
      </c>
      <c r="S147" s="44" t="b">
        <f t="shared" si="102"/>
        <v>0</v>
      </c>
      <c r="T147" s="44" t="b">
        <f t="shared" si="103"/>
        <v>0</v>
      </c>
      <c r="U147" s="44" t="b">
        <f t="shared" si="104"/>
        <v>0</v>
      </c>
      <c r="V147" s="44" t="b">
        <f t="shared" si="105"/>
        <v>0</v>
      </c>
      <c r="W147" s="44" t="b">
        <f t="shared" si="106"/>
        <v>0</v>
      </c>
      <c r="X147" s="35"/>
      <c r="Y147" s="35"/>
      <c r="Z147"/>
      <c r="AA147"/>
      <c r="AB147"/>
      <c r="AC147"/>
      <c r="AD147"/>
      <c r="AE147"/>
      <c r="AF147"/>
      <c r="AG147"/>
      <c r="AH147"/>
      <c r="AI147"/>
      <c r="AJ147"/>
      <c r="AK147"/>
    </row>
    <row r="148" spans="1:41" x14ac:dyDescent="0.3">
      <c r="A148" s="30">
        <v>5</v>
      </c>
      <c r="B148" s="47"/>
      <c r="C148" s="47"/>
      <c r="D148" s="47"/>
      <c r="E148" s="47"/>
      <c r="F148" s="30">
        <f t="shared" si="90"/>
        <v>0</v>
      </c>
      <c r="G148" s="30">
        <f t="shared" si="93"/>
        <v>0</v>
      </c>
      <c r="H148" s="25">
        <f t="shared" si="91"/>
        <v>0</v>
      </c>
      <c r="I148" s="30">
        <f t="shared" si="94"/>
        <v>0</v>
      </c>
      <c r="J148" s="25" t="b">
        <f t="shared" si="92"/>
        <v>0</v>
      </c>
      <c r="K148" s="44" t="b">
        <f t="shared" si="95"/>
        <v>0</v>
      </c>
      <c r="L148" s="44">
        <f t="shared" si="96"/>
        <v>0</v>
      </c>
      <c r="M148" s="159">
        <f t="shared" si="97"/>
        <v>0</v>
      </c>
      <c r="N148" s="159">
        <f t="shared" si="98"/>
        <v>0</v>
      </c>
      <c r="O148" s="35"/>
      <c r="P148" s="44" t="b">
        <f t="shared" si="99"/>
        <v>0</v>
      </c>
      <c r="Q148" s="44" t="b">
        <f t="shared" si="100"/>
        <v>0</v>
      </c>
      <c r="R148" s="44" t="b">
        <f t="shared" si="101"/>
        <v>0</v>
      </c>
      <c r="S148" s="44" t="b">
        <f t="shared" si="102"/>
        <v>0</v>
      </c>
      <c r="T148" s="44" t="b">
        <f t="shared" si="103"/>
        <v>0</v>
      </c>
      <c r="U148" s="44" t="b">
        <f t="shared" si="104"/>
        <v>0</v>
      </c>
      <c r="V148" s="44" t="b">
        <f t="shared" si="105"/>
        <v>0</v>
      </c>
      <c r="W148" s="44" t="b">
        <f t="shared" si="106"/>
        <v>0</v>
      </c>
      <c r="X148" s="35"/>
      <c r="Y148" s="35"/>
      <c r="Z148"/>
      <c r="AA148"/>
      <c r="AB148"/>
      <c r="AC148"/>
      <c r="AD148"/>
      <c r="AE148"/>
      <c r="AF148"/>
      <c r="AG148"/>
      <c r="AH148"/>
      <c r="AI148"/>
      <c r="AJ148"/>
      <c r="AK148"/>
    </row>
    <row r="149" spans="1:41" x14ac:dyDescent="0.3">
      <c r="A149" s="30">
        <v>5</v>
      </c>
      <c r="B149" s="47"/>
      <c r="C149" s="47"/>
      <c r="D149" s="47"/>
      <c r="E149" s="47"/>
      <c r="F149" s="30">
        <f t="shared" si="90"/>
        <v>0</v>
      </c>
      <c r="G149" s="30">
        <f t="shared" si="93"/>
        <v>0</v>
      </c>
      <c r="H149" s="25">
        <f t="shared" si="91"/>
        <v>0</v>
      </c>
      <c r="I149" s="30">
        <f t="shared" si="94"/>
        <v>0</v>
      </c>
      <c r="J149" s="25" t="b">
        <f t="shared" si="92"/>
        <v>0</v>
      </c>
      <c r="K149" s="44" t="b">
        <f t="shared" si="95"/>
        <v>0</v>
      </c>
      <c r="L149" s="44">
        <f t="shared" si="96"/>
        <v>0</v>
      </c>
      <c r="M149" s="159">
        <f t="shared" si="97"/>
        <v>0</v>
      </c>
      <c r="N149" s="159">
        <f t="shared" si="98"/>
        <v>0</v>
      </c>
      <c r="O149" s="35"/>
      <c r="P149" s="44" t="b">
        <f t="shared" si="99"/>
        <v>0</v>
      </c>
      <c r="Q149" s="44" t="b">
        <f t="shared" si="100"/>
        <v>0</v>
      </c>
      <c r="R149" s="44" t="b">
        <f t="shared" si="101"/>
        <v>0</v>
      </c>
      <c r="S149" s="44" t="b">
        <f t="shared" si="102"/>
        <v>0</v>
      </c>
      <c r="T149" s="44" t="b">
        <f t="shared" si="103"/>
        <v>0</v>
      </c>
      <c r="U149" s="44" t="b">
        <f t="shared" si="104"/>
        <v>0</v>
      </c>
      <c r="V149" s="44" t="b">
        <f t="shared" si="105"/>
        <v>0</v>
      </c>
      <c r="W149" s="44" t="b">
        <f t="shared" si="106"/>
        <v>0</v>
      </c>
      <c r="X149" s="35"/>
      <c r="Y149" s="35"/>
      <c r="Z149"/>
      <c r="AA149"/>
      <c r="AB149"/>
      <c r="AC149"/>
      <c r="AD149"/>
      <c r="AE149"/>
      <c r="AF149"/>
      <c r="AG149"/>
      <c r="AH149"/>
      <c r="AI149"/>
      <c r="AJ149"/>
      <c r="AK149"/>
    </row>
    <row r="150" spans="1:41" x14ac:dyDescent="0.3">
      <c r="A150" s="30">
        <v>5</v>
      </c>
      <c r="B150" s="47"/>
      <c r="C150" s="47"/>
      <c r="D150" s="47"/>
      <c r="E150" s="47"/>
      <c r="F150" s="30">
        <f t="shared" si="90"/>
        <v>0</v>
      </c>
      <c r="G150" s="30">
        <f t="shared" si="93"/>
        <v>0</v>
      </c>
      <c r="H150" s="25">
        <f t="shared" si="91"/>
        <v>0</v>
      </c>
      <c r="I150" s="30">
        <f t="shared" si="94"/>
        <v>0</v>
      </c>
      <c r="J150" s="25" t="b">
        <f t="shared" si="92"/>
        <v>0</v>
      </c>
      <c r="K150" s="44" t="b">
        <f t="shared" si="95"/>
        <v>0</v>
      </c>
      <c r="L150" s="44">
        <f t="shared" si="96"/>
        <v>0</v>
      </c>
      <c r="M150" s="159">
        <f t="shared" si="97"/>
        <v>0</v>
      </c>
      <c r="N150" s="160">
        <f t="shared" si="98"/>
        <v>0</v>
      </c>
      <c r="O150" s="35"/>
      <c r="P150" s="44" t="b">
        <f t="shared" si="99"/>
        <v>0</v>
      </c>
      <c r="Q150" s="44" t="b">
        <f t="shared" si="100"/>
        <v>0</v>
      </c>
      <c r="R150" s="44" t="b">
        <f t="shared" si="101"/>
        <v>0</v>
      </c>
      <c r="S150" s="44" t="b">
        <f t="shared" si="102"/>
        <v>0</v>
      </c>
      <c r="T150" s="44" t="b">
        <f t="shared" si="103"/>
        <v>0</v>
      </c>
      <c r="U150" s="44" t="b">
        <f t="shared" si="104"/>
        <v>0</v>
      </c>
      <c r="V150" s="44" t="b">
        <f t="shared" si="105"/>
        <v>0</v>
      </c>
      <c r="W150" s="44" t="b">
        <f t="shared" si="106"/>
        <v>0</v>
      </c>
      <c r="X150" s="35"/>
      <c r="Y150" s="35"/>
      <c r="Z150"/>
      <c r="AB150" s="36"/>
      <c r="AC150" s="3"/>
      <c r="AE150" s="13"/>
      <c r="AI150" s="3"/>
      <c r="AK150"/>
    </row>
    <row r="151" spans="1:41" x14ac:dyDescent="0.3">
      <c r="B151" s="4" t="s">
        <v>99</v>
      </c>
      <c r="C151" s="37">
        <f>COUNT(B131:B150)</f>
        <v>0</v>
      </c>
      <c r="D151" s="37"/>
      <c r="E151" s="37"/>
      <c r="F151" s="37"/>
      <c r="G151" s="37"/>
      <c r="L151" s="63" t="s">
        <v>236</v>
      </c>
      <c r="M151" s="161" t="str">
        <f>IF($A131&lt;=$B$5,SUM(M131:M150),"")</f>
        <v/>
      </c>
      <c r="N151" s="161" t="str">
        <f>IF($A131&lt;=$B$5,SUM(N131:N150),"")</f>
        <v/>
      </c>
      <c r="O151" s="35"/>
      <c r="P151" s="163">
        <f>SUM(P131:P150)</f>
        <v>0</v>
      </c>
      <c r="Q151" s="164">
        <f t="shared" ref="Q151" si="107">SUM(Q131:Q150)</f>
        <v>0</v>
      </c>
      <c r="R151" s="164">
        <f t="shared" ref="R151" si="108">SUM(R131:R150)</f>
        <v>0</v>
      </c>
      <c r="S151" s="164">
        <f t="shared" ref="S151" si="109">SUM(S131:S150)</f>
        <v>0</v>
      </c>
      <c r="T151" s="164">
        <f t="shared" ref="T151" si="110">SUM(T131:T150)</f>
        <v>0</v>
      </c>
      <c r="U151" s="164">
        <f t="shared" ref="U151" si="111">SUM(U131:U150)</f>
        <v>0</v>
      </c>
      <c r="V151" s="164">
        <f t="shared" ref="V151" si="112">SUM(V131:V150)</f>
        <v>0</v>
      </c>
      <c r="W151" s="164">
        <f t="shared" ref="W151" si="113">SUM(W131:W150)</f>
        <v>0</v>
      </c>
      <c r="X151" s="35"/>
      <c r="Y151" s="35"/>
      <c r="Z151" s="35"/>
      <c r="AC151"/>
      <c r="AD151"/>
      <c r="AE151"/>
      <c r="AF151"/>
      <c r="AG151"/>
      <c r="AH151"/>
      <c r="AI151"/>
      <c r="AJ151"/>
      <c r="AK151"/>
    </row>
    <row r="152" spans="1:41" x14ac:dyDescent="0.3">
      <c r="P152" s="156"/>
      <c r="Q152" s="156"/>
      <c r="R152" s="156"/>
      <c r="S152" s="156"/>
      <c r="T152" s="156"/>
      <c r="U152" s="156"/>
      <c r="V152" s="156"/>
      <c r="W152" s="156"/>
      <c r="X152" s="64"/>
      <c r="Y152" s="64"/>
      <c r="Z152" s="64"/>
      <c r="AL152" s="34"/>
      <c r="AM152" s="34"/>
    </row>
    <row r="153" spans="1:41" ht="14.4" customHeight="1" x14ac:dyDescent="0.3">
      <c r="A153" s="313" t="s">
        <v>95</v>
      </c>
      <c r="B153" s="313" t="s">
        <v>101</v>
      </c>
      <c r="C153" s="317" t="s">
        <v>93</v>
      </c>
      <c r="D153" s="318"/>
      <c r="E153" s="319"/>
      <c r="F153" s="317" t="s">
        <v>737</v>
      </c>
      <c r="G153" s="318"/>
      <c r="H153" s="319"/>
      <c r="I153" s="329" t="s">
        <v>90</v>
      </c>
      <c r="J153" s="321" t="s">
        <v>738</v>
      </c>
      <c r="K153" s="322"/>
      <c r="L153" s="323"/>
      <c r="M153" s="324" t="s">
        <v>94</v>
      </c>
      <c r="N153" s="325"/>
      <c r="O153" s="39"/>
      <c r="P153" s="326" t="s">
        <v>235</v>
      </c>
      <c r="Q153" s="327"/>
      <c r="R153" s="327"/>
      <c r="S153" s="327"/>
      <c r="T153" s="327"/>
      <c r="U153" s="327"/>
      <c r="V153" s="327"/>
      <c r="W153" s="328"/>
      <c r="X153" s="39"/>
      <c r="Y153" s="39"/>
      <c r="Z153" s="39"/>
      <c r="AA153"/>
      <c r="AB153"/>
      <c r="AC153"/>
      <c r="AD153"/>
      <c r="AE153"/>
      <c r="AF153"/>
      <c r="AG153"/>
      <c r="AH153"/>
      <c r="AI153"/>
      <c r="AJ153"/>
      <c r="AK153"/>
    </row>
    <row r="154" spans="1:41" ht="30" x14ac:dyDescent="0.3">
      <c r="A154" s="314"/>
      <c r="B154" s="314"/>
      <c r="C154" s="48" t="s">
        <v>621</v>
      </c>
      <c r="D154" s="48" t="s">
        <v>619</v>
      </c>
      <c r="E154" s="48" t="s">
        <v>620</v>
      </c>
      <c r="F154" s="59" t="s">
        <v>96</v>
      </c>
      <c r="G154" s="59" t="s">
        <v>97</v>
      </c>
      <c r="H154" s="60" t="s">
        <v>739</v>
      </c>
      <c r="I154" s="330"/>
      <c r="J154" s="60" t="s">
        <v>98</v>
      </c>
      <c r="K154" s="61" t="s">
        <v>740</v>
      </c>
      <c r="L154" s="61" t="s">
        <v>741</v>
      </c>
      <c r="M154" s="158" t="s">
        <v>742</v>
      </c>
      <c r="N154" s="158" t="s">
        <v>743</v>
      </c>
      <c r="O154" s="64"/>
      <c r="P154" s="162" t="s">
        <v>227</v>
      </c>
      <c r="Q154" s="162" t="s">
        <v>228</v>
      </c>
      <c r="R154" s="162" t="s">
        <v>229</v>
      </c>
      <c r="S154" s="162" t="s">
        <v>230</v>
      </c>
      <c r="T154" s="162" t="s">
        <v>231</v>
      </c>
      <c r="U154" s="162" t="s">
        <v>232</v>
      </c>
      <c r="V154" s="162" t="s">
        <v>233</v>
      </c>
      <c r="W154" s="162" t="s">
        <v>234</v>
      </c>
      <c r="X154" s="64"/>
      <c r="Y154" s="64"/>
      <c r="Z154"/>
      <c r="AA154"/>
      <c r="AB154"/>
      <c r="AC154"/>
      <c r="AD154"/>
      <c r="AE154"/>
      <c r="AF154"/>
      <c r="AG154"/>
      <c r="AH154"/>
      <c r="AI154"/>
      <c r="AJ154"/>
      <c r="AK154"/>
    </row>
    <row r="155" spans="1:41" x14ac:dyDescent="0.3">
      <c r="A155" s="30">
        <v>6</v>
      </c>
      <c r="B155" s="47"/>
      <c r="C155" s="47"/>
      <c r="D155" s="47"/>
      <c r="E155" s="47"/>
      <c r="F155" s="30">
        <f t="shared" ref="F155:F174" si="114">(D155+E155)/2</f>
        <v>0</v>
      </c>
      <c r="G155" s="30">
        <f>F155/2</f>
        <v>0</v>
      </c>
      <c r="H155" s="25">
        <f t="shared" ref="H155:H174" si="115">((3.14*(E155*0.5)*(D155*0.5)*C155)/3)/1000</f>
        <v>0</v>
      </c>
      <c r="I155" s="30">
        <f>IF(B155=1,$G$11,IF(B155=2,$G$12,IF(B155=3,$G$13,IF(B155=4,$G$14,IF(B155=5,$G$15,IF(B155=6,$G$16,IF(B155=7,$G$17,IF(B155=8,$G$18,))))))))</f>
        <v>0</v>
      </c>
      <c r="J155" s="25" t="b">
        <f t="shared" ref="J155:J174" si="116">IF(B155=1,H155*D$11,IF(B155=2,H155*D$12,IF(B155=3,H155*D$13,IF(B155=4,H155*D$14,IF(B155=5,H155*D$15,IF(B155=6,H155*D$16,IF(B155=7,H155*D$17,IF(B155=8,H155*D$18))))))))</f>
        <v>0</v>
      </c>
      <c r="K155" s="44" t="b">
        <f>IF(B155=1,$J$11,IF(B155=2,$J$12,IF(B155=3,$J$13,IF(B155=4,$J$14,IF(B155=5,$J$15,IF(B155=6,$J$16,IF(B155=7,$J$17,IF(B155=8,$J$18))))))))</f>
        <v>0</v>
      </c>
      <c r="L155" s="44">
        <f>(J155*K155)*I155</f>
        <v>0</v>
      </c>
      <c r="M155" s="159">
        <f>L155*(1/$B$6)</f>
        <v>0</v>
      </c>
      <c r="N155" s="159">
        <f>M155/1000</f>
        <v>0</v>
      </c>
      <c r="O155" s="35"/>
      <c r="P155" s="44" t="b">
        <f>IF(B155=1, N155)</f>
        <v>0</v>
      </c>
      <c r="Q155" s="44" t="b">
        <f>IF(B155=2, N155)</f>
        <v>0</v>
      </c>
      <c r="R155" s="44" t="b">
        <f>IF(B155=3, N155)</f>
        <v>0</v>
      </c>
      <c r="S155" s="44" t="b">
        <f>IF(B155=4, N155)</f>
        <v>0</v>
      </c>
      <c r="T155" s="44" t="b">
        <f>IF(B155=5, N155)</f>
        <v>0</v>
      </c>
      <c r="U155" s="44" t="b">
        <f>IF(B155=6, N155)</f>
        <v>0</v>
      </c>
      <c r="V155" s="44" t="b">
        <f>IF(B155=7, N155)</f>
        <v>0</v>
      </c>
      <c r="W155" s="44" t="b">
        <f>IF(B155=8, N155)</f>
        <v>0</v>
      </c>
      <c r="X155" s="35"/>
      <c r="Y155" s="35"/>
      <c r="Z155"/>
      <c r="AB155" s="36"/>
      <c r="AC155" s="3"/>
      <c r="AE155" s="13"/>
      <c r="AI155" s="3"/>
      <c r="AK155"/>
    </row>
    <row r="156" spans="1:41" x14ac:dyDescent="0.3">
      <c r="A156" s="30">
        <v>6</v>
      </c>
      <c r="B156" s="47"/>
      <c r="C156" s="47"/>
      <c r="D156" s="47"/>
      <c r="E156" s="47"/>
      <c r="F156" s="30">
        <f t="shared" si="114"/>
        <v>0</v>
      </c>
      <c r="G156" s="30">
        <f t="shared" ref="G156:G174" si="117">F156/2</f>
        <v>0</v>
      </c>
      <c r="H156" s="25">
        <f t="shared" si="115"/>
        <v>0</v>
      </c>
      <c r="I156" s="30">
        <f t="shared" ref="I156:I174" si="118">IF(B156=1,$G$11,IF(B156=2,$G$12,IF(B156=3,$G$13,IF(B156=4,$G$14,IF(B156=5,$G$15,IF(B156=6,$G$16,IF(B156=7,$G$17,IF(B156=8,$G$18,))))))))</f>
        <v>0</v>
      </c>
      <c r="J156" s="25" t="b">
        <f t="shared" si="116"/>
        <v>0</v>
      </c>
      <c r="K156" s="44" t="b">
        <f t="shared" ref="K156:K174" si="119">IF(B156=1,$J$11,IF(B156=2,$J$12,IF(B156=3,$J$13,IF(B156=4,$J$14,IF(B156=5,$J$15,IF(B156=6,$J$16,IF(B156=7,$J$17,IF(B156=8,$J$18))))))))</f>
        <v>0</v>
      </c>
      <c r="L156" s="44">
        <f t="shared" ref="L156:L174" si="120">(J156*K156)*I156</f>
        <v>0</v>
      </c>
      <c r="M156" s="159">
        <f t="shared" ref="M156:M174" si="121">L156*(1/$B$6)</f>
        <v>0</v>
      </c>
      <c r="N156" s="159">
        <f t="shared" ref="N156:N174" si="122">M156/1000</f>
        <v>0</v>
      </c>
      <c r="O156" s="35"/>
      <c r="P156" s="44" t="b">
        <f t="shared" ref="P156:P174" si="123">IF(B156=1, N156)</f>
        <v>0</v>
      </c>
      <c r="Q156" s="44" t="b">
        <f t="shared" ref="Q156:Q174" si="124">IF(B156=2, N156)</f>
        <v>0</v>
      </c>
      <c r="R156" s="44" t="b">
        <f t="shared" ref="R156:R174" si="125">IF(B156=3, N156)</f>
        <v>0</v>
      </c>
      <c r="S156" s="44" t="b">
        <f t="shared" ref="S156:S174" si="126">IF(B156=4, N156)</f>
        <v>0</v>
      </c>
      <c r="T156" s="44" t="b">
        <f t="shared" ref="T156:T174" si="127">IF(B156=5, N156)</f>
        <v>0</v>
      </c>
      <c r="U156" s="44" t="b">
        <f t="shared" ref="U156:U174" si="128">IF(B156=6, N156)</f>
        <v>0</v>
      </c>
      <c r="V156" s="44" t="b">
        <f t="shared" ref="V156:V174" si="129">IF(B156=7, N156)</f>
        <v>0</v>
      </c>
      <c r="W156" s="44" t="b">
        <f t="shared" ref="W156:W174" si="130">IF(B156=8, N156)</f>
        <v>0</v>
      </c>
      <c r="X156" s="35"/>
      <c r="Y156" s="35"/>
      <c r="Z156"/>
      <c r="AB156" s="36"/>
      <c r="AC156" s="3"/>
      <c r="AE156" s="13"/>
      <c r="AI156" s="3"/>
      <c r="AK156"/>
    </row>
    <row r="157" spans="1:41" x14ac:dyDescent="0.3">
      <c r="A157" s="30">
        <v>6</v>
      </c>
      <c r="B157" s="47"/>
      <c r="C157" s="47"/>
      <c r="D157" s="47"/>
      <c r="E157" s="47"/>
      <c r="F157" s="30">
        <f t="shared" si="114"/>
        <v>0</v>
      </c>
      <c r="G157" s="30">
        <f t="shared" si="117"/>
        <v>0</v>
      </c>
      <c r="H157" s="25">
        <f t="shared" si="115"/>
        <v>0</v>
      </c>
      <c r="I157" s="30">
        <f t="shared" si="118"/>
        <v>0</v>
      </c>
      <c r="J157" s="25" t="b">
        <f t="shared" si="116"/>
        <v>0</v>
      </c>
      <c r="K157" s="44" t="b">
        <f t="shared" si="119"/>
        <v>0</v>
      </c>
      <c r="L157" s="44">
        <f t="shared" si="120"/>
        <v>0</v>
      </c>
      <c r="M157" s="159">
        <f t="shared" si="121"/>
        <v>0</v>
      </c>
      <c r="N157" s="159">
        <f t="shared" si="122"/>
        <v>0</v>
      </c>
      <c r="O157" s="35"/>
      <c r="P157" s="44" t="b">
        <f t="shared" si="123"/>
        <v>0</v>
      </c>
      <c r="Q157" s="44" t="b">
        <f t="shared" si="124"/>
        <v>0</v>
      </c>
      <c r="R157" s="44" t="b">
        <f t="shared" si="125"/>
        <v>0</v>
      </c>
      <c r="S157" s="44" t="b">
        <f t="shared" si="126"/>
        <v>0</v>
      </c>
      <c r="T157" s="44" t="b">
        <f t="shared" si="127"/>
        <v>0</v>
      </c>
      <c r="U157" s="44" t="b">
        <f t="shared" si="128"/>
        <v>0</v>
      </c>
      <c r="V157" s="44" t="b">
        <f t="shared" si="129"/>
        <v>0</v>
      </c>
      <c r="W157" s="44" t="b">
        <f t="shared" si="130"/>
        <v>0</v>
      </c>
      <c r="X157" s="35"/>
      <c r="Y157" s="35"/>
      <c r="Z157"/>
      <c r="AB157" s="36"/>
      <c r="AC157" s="3"/>
      <c r="AE157" s="13"/>
      <c r="AI157" s="3"/>
      <c r="AK157"/>
    </row>
    <row r="158" spans="1:41" x14ac:dyDescent="0.3">
      <c r="A158" s="30">
        <v>6</v>
      </c>
      <c r="B158" s="47"/>
      <c r="C158" s="47"/>
      <c r="D158" s="47"/>
      <c r="E158" s="47"/>
      <c r="F158" s="30">
        <f t="shared" si="114"/>
        <v>0</v>
      </c>
      <c r="G158" s="30">
        <f t="shared" si="117"/>
        <v>0</v>
      </c>
      <c r="H158" s="25">
        <f t="shared" si="115"/>
        <v>0</v>
      </c>
      <c r="I158" s="30">
        <f t="shared" si="118"/>
        <v>0</v>
      </c>
      <c r="J158" s="25" t="b">
        <f t="shared" si="116"/>
        <v>0</v>
      </c>
      <c r="K158" s="44" t="b">
        <f t="shared" si="119"/>
        <v>0</v>
      </c>
      <c r="L158" s="44">
        <f t="shared" si="120"/>
        <v>0</v>
      </c>
      <c r="M158" s="159">
        <f t="shared" si="121"/>
        <v>0</v>
      </c>
      <c r="N158" s="159">
        <f t="shared" si="122"/>
        <v>0</v>
      </c>
      <c r="O158" s="35"/>
      <c r="P158" s="44" t="b">
        <f t="shared" si="123"/>
        <v>0</v>
      </c>
      <c r="Q158" s="44" t="b">
        <f t="shared" si="124"/>
        <v>0</v>
      </c>
      <c r="R158" s="44" t="b">
        <f t="shared" si="125"/>
        <v>0</v>
      </c>
      <c r="S158" s="44" t="b">
        <f t="shared" si="126"/>
        <v>0</v>
      </c>
      <c r="T158" s="44" t="b">
        <f t="shared" si="127"/>
        <v>0</v>
      </c>
      <c r="U158" s="44" t="b">
        <f t="shared" si="128"/>
        <v>0</v>
      </c>
      <c r="V158" s="44" t="b">
        <f t="shared" si="129"/>
        <v>0</v>
      </c>
      <c r="W158" s="44" t="b">
        <f t="shared" si="130"/>
        <v>0</v>
      </c>
      <c r="X158" s="35"/>
      <c r="Y158" s="35"/>
      <c r="Z158"/>
      <c r="AB158" s="36"/>
      <c r="AC158" s="3"/>
      <c r="AE158" s="13"/>
      <c r="AI158" s="3"/>
      <c r="AK158"/>
    </row>
    <row r="159" spans="1:41" x14ac:dyDescent="0.3">
      <c r="A159" s="30">
        <v>6</v>
      </c>
      <c r="B159" s="47"/>
      <c r="C159" s="47"/>
      <c r="D159" s="47"/>
      <c r="E159" s="47"/>
      <c r="F159" s="30">
        <f t="shared" si="114"/>
        <v>0</v>
      </c>
      <c r="G159" s="30">
        <f t="shared" si="117"/>
        <v>0</v>
      </c>
      <c r="H159" s="25">
        <f t="shared" si="115"/>
        <v>0</v>
      </c>
      <c r="I159" s="30">
        <f t="shared" si="118"/>
        <v>0</v>
      </c>
      <c r="J159" s="25" t="b">
        <f t="shared" si="116"/>
        <v>0</v>
      </c>
      <c r="K159" s="44" t="b">
        <f t="shared" si="119"/>
        <v>0</v>
      </c>
      <c r="L159" s="44">
        <f t="shared" si="120"/>
        <v>0</v>
      </c>
      <c r="M159" s="159">
        <f t="shared" si="121"/>
        <v>0</v>
      </c>
      <c r="N159" s="159">
        <f t="shared" si="122"/>
        <v>0</v>
      </c>
      <c r="O159" s="35"/>
      <c r="P159" s="44" t="b">
        <f t="shared" si="123"/>
        <v>0</v>
      </c>
      <c r="Q159" s="44" t="b">
        <f t="shared" si="124"/>
        <v>0</v>
      </c>
      <c r="R159" s="44" t="b">
        <f t="shared" si="125"/>
        <v>0</v>
      </c>
      <c r="S159" s="44" t="b">
        <f t="shared" si="126"/>
        <v>0</v>
      </c>
      <c r="T159" s="44" t="b">
        <f t="shared" si="127"/>
        <v>0</v>
      </c>
      <c r="U159" s="44" t="b">
        <f t="shared" si="128"/>
        <v>0</v>
      </c>
      <c r="V159" s="44" t="b">
        <f t="shared" si="129"/>
        <v>0</v>
      </c>
      <c r="W159" s="44" t="b">
        <f t="shared" si="130"/>
        <v>0</v>
      </c>
      <c r="X159" s="35"/>
      <c r="Y159" s="35"/>
      <c r="Z159"/>
      <c r="AB159" s="36"/>
      <c r="AC159" s="3"/>
      <c r="AE159" s="13"/>
      <c r="AI159" s="3"/>
      <c r="AK159"/>
    </row>
    <row r="160" spans="1:41" x14ac:dyDescent="0.3">
      <c r="A160" s="30">
        <v>6</v>
      </c>
      <c r="B160" s="47"/>
      <c r="C160" s="47"/>
      <c r="D160" s="47"/>
      <c r="E160" s="47"/>
      <c r="F160" s="30">
        <f t="shared" si="114"/>
        <v>0</v>
      </c>
      <c r="G160" s="30">
        <f t="shared" si="117"/>
        <v>0</v>
      </c>
      <c r="H160" s="25">
        <f t="shared" si="115"/>
        <v>0</v>
      </c>
      <c r="I160" s="30">
        <f t="shared" si="118"/>
        <v>0</v>
      </c>
      <c r="J160" s="25" t="b">
        <f t="shared" si="116"/>
        <v>0</v>
      </c>
      <c r="K160" s="44" t="b">
        <f t="shared" si="119"/>
        <v>0</v>
      </c>
      <c r="L160" s="44">
        <f t="shared" si="120"/>
        <v>0</v>
      </c>
      <c r="M160" s="159">
        <f t="shared" si="121"/>
        <v>0</v>
      </c>
      <c r="N160" s="159">
        <f t="shared" si="122"/>
        <v>0</v>
      </c>
      <c r="O160" s="35"/>
      <c r="P160" s="44" t="b">
        <f t="shared" si="123"/>
        <v>0</v>
      </c>
      <c r="Q160" s="44" t="b">
        <f t="shared" si="124"/>
        <v>0</v>
      </c>
      <c r="R160" s="44" t="b">
        <f t="shared" si="125"/>
        <v>0</v>
      </c>
      <c r="S160" s="44" t="b">
        <f t="shared" si="126"/>
        <v>0</v>
      </c>
      <c r="T160" s="44" t="b">
        <f t="shared" si="127"/>
        <v>0</v>
      </c>
      <c r="U160" s="44" t="b">
        <f t="shared" si="128"/>
        <v>0</v>
      </c>
      <c r="V160" s="44" t="b">
        <f t="shared" si="129"/>
        <v>0</v>
      </c>
      <c r="W160" s="44" t="b">
        <f t="shared" si="130"/>
        <v>0</v>
      </c>
      <c r="X160" s="35"/>
      <c r="Y160" s="35"/>
      <c r="Z160"/>
      <c r="AB160" s="36"/>
      <c r="AC160" s="3"/>
      <c r="AE160" s="13"/>
      <c r="AI160" s="3"/>
      <c r="AK160"/>
      <c r="AN160" s="3"/>
      <c r="AO160" s="3"/>
    </row>
    <row r="161" spans="1:41" x14ac:dyDescent="0.3">
      <c r="A161" s="30">
        <v>6</v>
      </c>
      <c r="B161" s="47"/>
      <c r="C161" s="47"/>
      <c r="D161" s="47"/>
      <c r="E161" s="47"/>
      <c r="F161" s="30">
        <f t="shared" si="114"/>
        <v>0</v>
      </c>
      <c r="G161" s="30">
        <f t="shared" si="117"/>
        <v>0</v>
      </c>
      <c r="H161" s="25">
        <f t="shared" si="115"/>
        <v>0</v>
      </c>
      <c r="I161" s="30">
        <f t="shared" si="118"/>
        <v>0</v>
      </c>
      <c r="J161" s="25" t="b">
        <f t="shared" si="116"/>
        <v>0</v>
      </c>
      <c r="K161" s="44" t="b">
        <f t="shared" si="119"/>
        <v>0</v>
      </c>
      <c r="L161" s="44">
        <f t="shared" si="120"/>
        <v>0</v>
      </c>
      <c r="M161" s="159">
        <f t="shared" si="121"/>
        <v>0</v>
      </c>
      <c r="N161" s="159">
        <f t="shared" si="122"/>
        <v>0</v>
      </c>
      <c r="O161" s="35"/>
      <c r="P161" s="44" t="b">
        <f t="shared" si="123"/>
        <v>0</v>
      </c>
      <c r="Q161" s="44" t="b">
        <f t="shared" si="124"/>
        <v>0</v>
      </c>
      <c r="R161" s="44" t="b">
        <f t="shared" si="125"/>
        <v>0</v>
      </c>
      <c r="S161" s="44" t="b">
        <f t="shared" si="126"/>
        <v>0</v>
      </c>
      <c r="T161" s="44" t="b">
        <f t="shared" si="127"/>
        <v>0</v>
      </c>
      <c r="U161" s="44" t="b">
        <f t="shared" si="128"/>
        <v>0</v>
      </c>
      <c r="V161" s="44" t="b">
        <f t="shared" si="129"/>
        <v>0</v>
      </c>
      <c r="W161" s="44" t="b">
        <f t="shared" si="130"/>
        <v>0</v>
      </c>
      <c r="X161" s="35"/>
      <c r="Y161" s="35"/>
      <c r="Z161"/>
      <c r="AB161" s="36"/>
      <c r="AC161" s="3"/>
      <c r="AE161" s="13"/>
      <c r="AI161" s="3"/>
      <c r="AK161"/>
      <c r="AN161" s="3"/>
      <c r="AO161" s="3"/>
    </row>
    <row r="162" spans="1:41" x14ac:dyDescent="0.3">
      <c r="A162" s="30">
        <v>6</v>
      </c>
      <c r="B162" s="47"/>
      <c r="C162" s="47"/>
      <c r="D162" s="47"/>
      <c r="E162" s="47"/>
      <c r="F162" s="30">
        <f t="shared" si="114"/>
        <v>0</v>
      </c>
      <c r="G162" s="30">
        <f t="shared" si="117"/>
        <v>0</v>
      </c>
      <c r="H162" s="25">
        <f t="shared" si="115"/>
        <v>0</v>
      </c>
      <c r="I162" s="30">
        <f t="shared" si="118"/>
        <v>0</v>
      </c>
      <c r="J162" s="25" t="b">
        <f t="shared" si="116"/>
        <v>0</v>
      </c>
      <c r="K162" s="44" t="b">
        <f t="shared" si="119"/>
        <v>0</v>
      </c>
      <c r="L162" s="44">
        <f t="shared" si="120"/>
        <v>0</v>
      </c>
      <c r="M162" s="159">
        <f t="shared" si="121"/>
        <v>0</v>
      </c>
      <c r="N162" s="159">
        <f t="shared" si="122"/>
        <v>0</v>
      </c>
      <c r="O162" s="35"/>
      <c r="P162" s="44" t="b">
        <f t="shared" si="123"/>
        <v>0</v>
      </c>
      <c r="Q162" s="44" t="b">
        <f t="shared" si="124"/>
        <v>0</v>
      </c>
      <c r="R162" s="44" t="b">
        <f t="shared" si="125"/>
        <v>0</v>
      </c>
      <c r="S162" s="44" t="b">
        <f t="shared" si="126"/>
        <v>0</v>
      </c>
      <c r="T162" s="44" t="b">
        <f t="shared" si="127"/>
        <v>0</v>
      </c>
      <c r="U162" s="44" t="b">
        <f t="shared" si="128"/>
        <v>0</v>
      </c>
      <c r="V162" s="44" t="b">
        <f t="shared" si="129"/>
        <v>0</v>
      </c>
      <c r="W162" s="44" t="b">
        <f t="shared" si="130"/>
        <v>0</v>
      </c>
      <c r="X162" s="35"/>
      <c r="Y162" s="35"/>
      <c r="Z162"/>
      <c r="AB162" s="36"/>
      <c r="AC162" s="3"/>
      <c r="AE162" s="13"/>
      <c r="AI162" s="3"/>
      <c r="AK162"/>
    </row>
    <row r="163" spans="1:41" x14ac:dyDescent="0.3">
      <c r="A163" s="30">
        <v>6</v>
      </c>
      <c r="B163" s="47"/>
      <c r="C163" s="47"/>
      <c r="D163" s="47"/>
      <c r="E163" s="47"/>
      <c r="F163" s="30">
        <f t="shared" si="114"/>
        <v>0</v>
      </c>
      <c r="G163" s="30">
        <f t="shared" si="117"/>
        <v>0</v>
      </c>
      <c r="H163" s="25">
        <f t="shared" si="115"/>
        <v>0</v>
      </c>
      <c r="I163" s="30">
        <f t="shared" si="118"/>
        <v>0</v>
      </c>
      <c r="J163" s="25" t="b">
        <f t="shared" si="116"/>
        <v>0</v>
      </c>
      <c r="K163" s="44" t="b">
        <f t="shared" si="119"/>
        <v>0</v>
      </c>
      <c r="L163" s="44">
        <f t="shared" si="120"/>
        <v>0</v>
      </c>
      <c r="M163" s="159">
        <f t="shared" si="121"/>
        <v>0</v>
      </c>
      <c r="N163" s="159">
        <f t="shared" si="122"/>
        <v>0</v>
      </c>
      <c r="O163" s="35"/>
      <c r="P163" s="44" t="b">
        <f t="shared" si="123"/>
        <v>0</v>
      </c>
      <c r="Q163" s="44" t="b">
        <f t="shared" si="124"/>
        <v>0</v>
      </c>
      <c r="R163" s="44" t="b">
        <f t="shared" si="125"/>
        <v>0</v>
      </c>
      <c r="S163" s="44" t="b">
        <f t="shared" si="126"/>
        <v>0</v>
      </c>
      <c r="T163" s="44" t="b">
        <f t="shared" si="127"/>
        <v>0</v>
      </c>
      <c r="U163" s="44" t="b">
        <f t="shared" si="128"/>
        <v>0</v>
      </c>
      <c r="V163" s="44" t="b">
        <f t="shared" si="129"/>
        <v>0</v>
      </c>
      <c r="W163" s="44" t="b">
        <f t="shared" si="130"/>
        <v>0</v>
      </c>
      <c r="X163" s="35"/>
      <c r="Y163" s="35"/>
      <c r="Z163"/>
      <c r="AB163" s="36"/>
      <c r="AC163" s="3"/>
      <c r="AE163" s="13"/>
      <c r="AI163" s="3"/>
      <c r="AK163"/>
    </row>
    <row r="164" spans="1:41" x14ac:dyDescent="0.3">
      <c r="A164" s="30">
        <v>6</v>
      </c>
      <c r="B164" s="47"/>
      <c r="C164" s="47"/>
      <c r="D164" s="47"/>
      <c r="E164" s="47"/>
      <c r="F164" s="30">
        <f t="shared" si="114"/>
        <v>0</v>
      </c>
      <c r="G164" s="30">
        <f t="shared" si="117"/>
        <v>0</v>
      </c>
      <c r="H164" s="25">
        <f t="shared" si="115"/>
        <v>0</v>
      </c>
      <c r="I164" s="30">
        <f t="shared" si="118"/>
        <v>0</v>
      </c>
      <c r="J164" s="25" t="b">
        <f t="shared" si="116"/>
        <v>0</v>
      </c>
      <c r="K164" s="44" t="b">
        <f t="shared" si="119"/>
        <v>0</v>
      </c>
      <c r="L164" s="44">
        <f t="shared" si="120"/>
        <v>0</v>
      </c>
      <c r="M164" s="159">
        <f t="shared" si="121"/>
        <v>0</v>
      </c>
      <c r="N164" s="159">
        <f t="shared" si="122"/>
        <v>0</v>
      </c>
      <c r="O164" s="35"/>
      <c r="P164" s="44" t="b">
        <f t="shared" si="123"/>
        <v>0</v>
      </c>
      <c r="Q164" s="44" t="b">
        <f t="shared" si="124"/>
        <v>0</v>
      </c>
      <c r="R164" s="44" t="b">
        <f t="shared" si="125"/>
        <v>0</v>
      </c>
      <c r="S164" s="44" t="b">
        <f t="shared" si="126"/>
        <v>0</v>
      </c>
      <c r="T164" s="44" t="b">
        <f t="shared" si="127"/>
        <v>0</v>
      </c>
      <c r="U164" s="44" t="b">
        <f t="shared" si="128"/>
        <v>0</v>
      </c>
      <c r="V164" s="44" t="b">
        <f t="shared" si="129"/>
        <v>0</v>
      </c>
      <c r="W164" s="44" t="b">
        <f t="shared" si="130"/>
        <v>0</v>
      </c>
      <c r="X164" s="35"/>
      <c r="Y164" s="35"/>
      <c r="Z164"/>
      <c r="AB164" s="36"/>
      <c r="AC164" s="3"/>
      <c r="AE164" s="13"/>
      <c r="AI164" s="3"/>
      <c r="AK164"/>
    </row>
    <row r="165" spans="1:41" x14ac:dyDescent="0.3">
      <c r="A165" s="30">
        <v>6</v>
      </c>
      <c r="B165" s="47"/>
      <c r="C165" s="47"/>
      <c r="D165" s="47"/>
      <c r="E165" s="47"/>
      <c r="F165" s="30">
        <f t="shared" si="114"/>
        <v>0</v>
      </c>
      <c r="G165" s="30">
        <f t="shared" si="117"/>
        <v>0</v>
      </c>
      <c r="H165" s="25">
        <f t="shared" si="115"/>
        <v>0</v>
      </c>
      <c r="I165" s="30">
        <f t="shared" si="118"/>
        <v>0</v>
      </c>
      <c r="J165" s="25" t="b">
        <f t="shared" si="116"/>
        <v>0</v>
      </c>
      <c r="K165" s="44" t="b">
        <f t="shared" si="119"/>
        <v>0</v>
      </c>
      <c r="L165" s="44">
        <f t="shared" si="120"/>
        <v>0</v>
      </c>
      <c r="M165" s="159">
        <f t="shared" si="121"/>
        <v>0</v>
      </c>
      <c r="N165" s="159">
        <f t="shared" si="122"/>
        <v>0</v>
      </c>
      <c r="O165" s="35"/>
      <c r="P165" s="44" t="b">
        <f t="shared" si="123"/>
        <v>0</v>
      </c>
      <c r="Q165" s="44" t="b">
        <f t="shared" si="124"/>
        <v>0</v>
      </c>
      <c r="R165" s="44" t="b">
        <f t="shared" si="125"/>
        <v>0</v>
      </c>
      <c r="S165" s="44" t="b">
        <f t="shared" si="126"/>
        <v>0</v>
      </c>
      <c r="T165" s="44" t="b">
        <f t="shared" si="127"/>
        <v>0</v>
      </c>
      <c r="U165" s="44" t="b">
        <f t="shared" si="128"/>
        <v>0</v>
      </c>
      <c r="V165" s="44" t="b">
        <f t="shared" si="129"/>
        <v>0</v>
      </c>
      <c r="W165" s="44" t="b">
        <f t="shared" si="130"/>
        <v>0</v>
      </c>
      <c r="X165" s="35"/>
      <c r="Y165" s="35"/>
      <c r="Z165"/>
      <c r="AB165" s="36"/>
      <c r="AC165" s="3"/>
      <c r="AE165" s="13"/>
      <c r="AI165" s="3"/>
      <c r="AK165"/>
    </row>
    <row r="166" spans="1:41" x14ac:dyDescent="0.3">
      <c r="A166" s="30">
        <v>6</v>
      </c>
      <c r="B166" s="47"/>
      <c r="C166" s="47"/>
      <c r="D166" s="47"/>
      <c r="E166" s="47"/>
      <c r="F166" s="30">
        <f t="shared" si="114"/>
        <v>0</v>
      </c>
      <c r="G166" s="30">
        <f t="shared" si="117"/>
        <v>0</v>
      </c>
      <c r="H166" s="25">
        <f t="shared" si="115"/>
        <v>0</v>
      </c>
      <c r="I166" s="30">
        <f t="shared" si="118"/>
        <v>0</v>
      </c>
      <c r="J166" s="25" t="b">
        <f t="shared" si="116"/>
        <v>0</v>
      </c>
      <c r="K166" s="44" t="b">
        <f t="shared" si="119"/>
        <v>0</v>
      </c>
      <c r="L166" s="44">
        <f t="shared" si="120"/>
        <v>0</v>
      </c>
      <c r="M166" s="159">
        <f t="shared" si="121"/>
        <v>0</v>
      </c>
      <c r="N166" s="159">
        <f t="shared" si="122"/>
        <v>0</v>
      </c>
      <c r="O166" s="35"/>
      <c r="P166" s="44" t="b">
        <f t="shared" si="123"/>
        <v>0</v>
      </c>
      <c r="Q166" s="44" t="b">
        <f t="shared" si="124"/>
        <v>0</v>
      </c>
      <c r="R166" s="44" t="b">
        <f t="shared" si="125"/>
        <v>0</v>
      </c>
      <c r="S166" s="44" t="b">
        <f t="shared" si="126"/>
        <v>0</v>
      </c>
      <c r="T166" s="44" t="b">
        <f t="shared" si="127"/>
        <v>0</v>
      </c>
      <c r="U166" s="44" t="b">
        <f t="shared" si="128"/>
        <v>0</v>
      </c>
      <c r="V166" s="44" t="b">
        <f t="shared" si="129"/>
        <v>0</v>
      </c>
      <c r="W166" s="44" t="b">
        <f t="shared" si="130"/>
        <v>0</v>
      </c>
      <c r="X166" s="35"/>
      <c r="Y166" s="35"/>
      <c r="Z166"/>
      <c r="AB166" s="36"/>
      <c r="AC166" s="3"/>
      <c r="AE166" s="13"/>
      <c r="AI166" s="3"/>
      <c r="AK166"/>
    </row>
    <row r="167" spans="1:41" x14ac:dyDescent="0.3">
      <c r="A167" s="30">
        <v>6</v>
      </c>
      <c r="B167" s="47"/>
      <c r="C167" s="47"/>
      <c r="D167" s="47"/>
      <c r="E167" s="47"/>
      <c r="F167" s="30">
        <f t="shared" si="114"/>
        <v>0</v>
      </c>
      <c r="G167" s="30">
        <f t="shared" si="117"/>
        <v>0</v>
      </c>
      <c r="H167" s="25">
        <f t="shared" si="115"/>
        <v>0</v>
      </c>
      <c r="I167" s="30">
        <f t="shared" si="118"/>
        <v>0</v>
      </c>
      <c r="J167" s="25" t="b">
        <f t="shared" si="116"/>
        <v>0</v>
      </c>
      <c r="K167" s="44" t="b">
        <f t="shared" si="119"/>
        <v>0</v>
      </c>
      <c r="L167" s="44">
        <f t="shared" si="120"/>
        <v>0</v>
      </c>
      <c r="M167" s="159">
        <f t="shared" si="121"/>
        <v>0</v>
      </c>
      <c r="N167" s="159">
        <f t="shared" si="122"/>
        <v>0</v>
      </c>
      <c r="O167" s="35"/>
      <c r="P167" s="44" t="b">
        <f t="shared" si="123"/>
        <v>0</v>
      </c>
      <c r="Q167" s="44" t="b">
        <f t="shared" si="124"/>
        <v>0</v>
      </c>
      <c r="R167" s="44" t="b">
        <f t="shared" si="125"/>
        <v>0</v>
      </c>
      <c r="S167" s="44" t="b">
        <f t="shared" si="126"/>
        <v>0</v>
      </c>
      <c r="T167" s="44" t="b">
        <f t="shared" si="127"/>
        <v>0</v>
      </c>
      <c r="U167" s="44" t="b">
        <f t="shared" si="128"/>
        <v>0</v>
      </c>
      <c r="V167" s="44" t="b">
        <f t="shared" si="129"/>
        <v>0</v>
      </c>
      <c r="W167" s="44" t="b">
        <f t="shared" si="130"/>
        <v>0</v>
      </c>
      <c r="X167" s="35"/>
      <c r="Y167" s="35"/>
      <c r="Z167"/>
      <c r="AB167" s="36"/>
      <c r="AC167" s="3"/>
      <c r="AE167" s="13"/>
      <c r="AI167" s="3"/>
      <c r="AK167"/>
    </row>
    <row r="168" spans="1:41" x14ac:dyDescent="0.3">
      <c r="A168" s="30">
        <v>6</v>
      </c>
      <c r="B168" s="47"/>
      <c r="C168" s="47"/>
      <c r="D168" s="47"/>
      <c r="E168" s="47"/>
      <c r="F168" s="30">
        <f t="shared" si="114"/>
        <v>0</v>
      </c>
      <c r="G168" s="30">
        <f t="shared" si="117"/>
        <v>0</v>
      </c>
      <c r="H168" s="25">
        <f t="shared" si="115"/>
        <v>0</v>
      </c>
      <c r="I168" s="30">
        <f t="shared" si="118"/>
        <v>0</v>
      </c>
      <c r="J168" s="25" t="b">
        <f t="shared" si="116"/>
        <v>0</v>
      </c>
      <c r="K168" s="44" t="b">
        <f t="shared" si="119"/>
        <v>0</v>
      </c>
      <c r="L168" s="44">
        <f t="shared" si="120"/>
        <v>0</v>
      </c>
      <c r="M168" s="159">
        <f t="shared" si="121"/>
        <v>0</v>
      </c>
      <c r="N168" s="159">
        <f t="shared" si="122"/>
        <v>0</v>
      </c>
      <c r="O168" s="35"/>
      <c r="P168" s="44" t="b">
        <f t="shared" si="123"/>
        <v>0</v>
      </c>
      <c r="Q168" s="44" t="b">
        <f t="shared" si="124"/>
        <v>0</v>
      </c>
      <c r="R168" s="44" t="b">
        <f t="shared" si="125"/>
        <v>0</v>
      </c>
      <c r="S168" s="44" t="b">
        <f t="shared" si="126"/>
        <v>0</v>
      </c>
      <c r="T168" s="44" t="b">
        <f t="shared" si="127"/>
        <v>0</v>
      </c>
      <c r="U168" s="44" t="b">
        <f t="shared" si="128"/>
        <v>0</v>
      </c>
      <c r="V168" s="44" t="b">
        <f t="shared" si="129"/>
        <v>0</v>
      </c>
      <c r="W168" s="44" t="b">
        <f t="shared" si="130"/>
        <v>0</v>
      </c>
      <c r="X168" s="35"/>
      <c r="Y168" s="35"/>
      <c r="Z168"/>
      <c r="AA168"/>
      <c r="AB168"/>
      <c r="AC168"/>
      <c r="AD168"/>
      <c r="AE168"/>
      <c r="AF168"/>
      <c r="AG168"/>
      <c r="AH168"/>
      <c r="AI168"/>
      <c r="AJ168"/>
      <c r="AK168"/>
    </row>
    <row r="169" spans="1:41" x14ac:dyDescent="0.3">
      <c r="A169" s="30">
        <v>6</v>
      </c>
      <c r="B169" s="47"/>
      <c r="C169" s="47"/>
      <c r="D169" s="47"/>
      <c r="E169" s="47"/>
      <c r="F169" s="30">
        <f t="shared" si="114"/>
        <v>0</v>
      </c>
      <c r="G169" s="30">
        <f t="shared" si="117"/>
        <v>0</v>
      </c>
      <c r="H169" s="25">
        <f t="shared" si="115"/>
        <v>0</v>
      </c>
      <c r="I169" s="30">
        <f t="shared" si="118"/>
        <v>0</v>
      </c>
      <c r="J169" s="25" t="b">
        <f t="shared" si="116"/>
        <v>0</v>
      </c>
      <c r="K169" s="44" t="b">
        <f t="shared" si="119"/>
        <v>0</v>
      </c>
      <c r="L169" s="44">
        <f t="shared" si="120"/>
        <v>0</v>
      </c>
      <c r="M169" s="159">
        <f t="shared" si="121"/>
        <v>0</v>
      </c>
      <c r="N169" s="159">
        <f t="shared" si="122"/>
        <v>0</v>
      </c>
      <c r="O169" s="35"/>
      <c r="P169" s="44" t="b">
        <f t="shared" si="123"/>
        <v>0</v>
      </c>
      <c r="Q169" s="44" t="b">
        <f t="shared" si="124"/>
        <v>0</v>
      </c>
      <c r="R169" s="44" t="b">
        <f t="shared" si="125"/>
        <v>0</v>
      </c>
      <c r="S169" s="44" t="b">
        <f t="shared" si="126"/>
        <v>0</v>
      </c>
      <c r="T169" s="44" t="b">
        <f t="shared" si="127"/>
        <v>0</v>
      </c>
      <c r="U169" s="44" t="b">
        <f t="shared" si="128"/>
        <v>0</v>
      </c>
      <c r="V169" s="44" t="b">
        <f t="shared" si="129"/>
        <v>0</v>
      </c>
      <c r="W169" s="44" t="b">
        <f t="shared" si="130"/>
        <v>0</v>
      </c>
      <c r="X169" s="35"/>
      <c r="Y169" s="35"/>
      <c r="Z169"/>
      <c r="AB169" s="36"/>
      <c r="AC169" s="3"/>
      <c r="AE169" s="13"/>
      <c r="AI169" s="3"/>
      <c r="AK169"/>
    </row>
    <row r="170" spans="1:41" x14ac:dyDescent="0.3">
      <c r="A170" s="30">
        <v>6</v>
      </c>
      <c r="B170" s="47"/>
      <c r="C170" s="47"/>
      <c r="D170" s="47"/>
      <c r="E170" s="47"/>
      <c r="F170" s="30">
        <f t="shared" si="114"/>
        <v>0</v>
      </c>
      <c r="G170" s="30">
        <f t="shared" si="117"/>
        <v>0</v>
      </c>
      <c r="H170" s="25">
        <f t="shared" si="115"/>
        <v>0</v>
      </c>
      <c r="I170" s="30">
        <f t="shared" si="118"/>
        <v>0</v>
      </c>
      <c r="J170" s="25" t="b">
        <f t="shared" si="116"/>
        <v>0</v>
      </c>
      <c r="K170" s="44" t="b">
        <f t="shared" si="119"/>
        <v>0</v>
      </c>
      <c r="L170" s="44">
        <f t="shared" si="120"/>
        <v>0</v>
      </c>
      <c r="M170" s="159">
        <f t="shared" si="121"/>
        <v>0</v>
      </c>
      <c r="N170" s="159">
        <f t="shared" si="122"/>
        <v>0</v>
      </c>
      <c r="O170" s="35"/>
      <c r="P170" s="44" t="b">
        <f t="shared" si="123"/>
        <v>0</v>
      </c>
      <c r="Q170" s="44" t="b">
        <f t="shared" si="124"/>
        <v>0</v>
      </c>
      <c r="R170" s="44" t="b">
        <f t="shared" si="125"/>
        <v>0</v>
      </c>
      <c r="S170" s="44" t="b">
        <f t="shared" si="126"/>
        <v>0</v>
      </c>
      <c r="T170" s="44" t="b">
        <f t="shared" si="127"/>
        <v>0</v>
      </c>
      <c r="U170" s="44" t="b">
        <f t="shared" si="128"/>
        <v>0</v>
      </c>
      <c r="V170" s="44" t="b">
        <f t="shared" si="129"/>
        <v>0</v>
      </c>
      <c r="W170" s="44" t="b">
        <f t="shared" si="130"/>
        <v>0</v>
      </c>
      <c r="X170" s="35"/>
      <c r="Y170" s="35"/>
      <c r="Z170"/>
      <c r="AA170"/>
      <c r="AB170"/>
      <c r="AC170"/>
      <c r="AD170"/>
      <c r="AE170"/>
      <c r="AF170"/>
      <c r="AG170"/>
      <c r="AH170"/>
      <c r="AI170"/>
      <c r="AJ170"/>
      <c r="AK170"/>
    </row>
    <row r="171" spans="1:41" x14ac:dyDescent="0.3">
      <c r="A171" s="30">
        <v>6</v>
      </c>
      <c r="B171" s="47"/>
      <c r="C171" s="47"/>
      <c r="D171" s="47"/>
      <c r="E171" s="47"/>
      <c r="F171" s="30">
        <f t="shared" si="114"/>
        <v>0</v>
      </c>
      <c r="G171" s="30">
        <f t="shared" si="117"/>
        <v>0</v>
      </c>
      <c r="H171" s="25">
        <f t="shared" si="115"/>
        <v>0</v>
      </c>
      <c r="I171" s="30">
        <f t="shared" si="118"/>
        <v>0</v>
      </c>
      <c r="J171" s="25" t="b">
        <f t="shared" si="116"/>
        <v>0</v>
      </c>
      <c r="K171" s="44" t="b">
        <f t="shared" si="119"/>
        <v>0</v>
      </c>
      <c r="L171" s="44">
        <f t="shared" si="120"/>
        <v>0</v>
      </c>
      <c r="M171" s="159">
        <f t="shared" si="121"/>
        <v>0</v>
      </c>
      <c r="N171" s="159">
        <f t="shared" si="122"/>
        <v>0</v>
      </c>
      <c r="O171" s="35"/>
      <c r="P171" s="44" t="b">
        <f t="shared" si="123"/>
        <v>0</v>
      </c>
      <c r="Q171" s="44" t="b">
        <f t="shared" si="124"/>
        <v>0</v>
      </c>
      <c r="R171" s="44" t="b">
        <f t="shared" si="125"/>
        <v>0</v>
      </c>
      <c r="S171" s="44" t="b">
        <f t="shared" si="126"/>
        <v>0</v>
      </c>
      <c r="T171" s="44" t="b">
        <f t="shared" si="127"/>
        <v>0</v>
      </c>
      <c r="U171" s="44" t="b">
        <f t="shared" si="128"/>
        <v>0</v>
      </c>
      <c r="V171" s="44" t="b">
        <f t="shared" si="129"/>
        <v>0</v>
      </c>
      <c r="W171" s="44" t="b">
        <f t="shared" si="130"/>
        <v>0</v>
      </c>
      <c r="X171" s="35"/>
      <c r="Y171" s="35"/>
      <c r="Z171"/>
      <c r="AA171"/>
      <c r="AB171"/>
      <c r="AC171"/>
      <c r="AD171"/>
      <c r="AE171"/>
      <c r="AF171"/>
      <c r="AG171"/>
      <c r="AH171"/>
      <c r="AI171"/>
      <c r="AJ171"/>
      <c r="AK171"/>
    </row>
    <row r="172" spans="1:41" x14ac:dyDescent="0.3">
      <c r="A172" s="30">
        <v>6</v>
      </c>
      <c r="B172" s="47"/>
      <c r="C172" s="47"/>
      <c r="D172" s="47"/>
      <c r="E172" s="47"/>
      <c r="F172" s="30">
        <f t="shared" si="114"/>
        <v>0</v>
      </c>
      <c r="G172" s="30">
        <f t="shared" si="117"/>
        <v>0</v>
      </c>
      <c r="H172" s="25">
        <f t="shared" si="115"/>
        <v>0</v>
      </c>
      <c r="I172" s="30">
        <f t="shared" si="118"/>
        <v>0</v>
      </c>
      <c r="J172" s="25" t="b">
        <f t="shared" si="116"/>
        <v>0</v>
      </c>
      <c r="K172" s="44" t="b">
        <f t="shared" si="119"/>
        <v>0</v>
      </c>
      <c r="L172" s="44">
        <f t="shared" si="120"/>
        <v>0</v>
      </c>
      <c r="M172" s="159">
        <f t="shared" si="121"/>
        <v>0</v>
      </c>
      <c r="N172" s="159">
        <f t="shared" si="122"/>
        <v>0</v>
      </c>
      <c r="O172" s="35"/>
      <c r="P172" s="44" t="b">
        <f t="shared" si="123"/>
        <v>0</v>
      </c>
      <c r="Q172" s="44" t="b">
        <f t="shared" si="124"/>
        <v>0</v>
      </c>
      <c r="R172" s="44" t="b">
        <f t="shared" si="125"/>
        <v>0</v>
      </c>
      <c r="S172" s="44" t="b">
        <f t="shared" si="126"/>
        <v>0</v>
      </c>
      <c r="T172" s="44" t="b">
        <f t="shared" si="127"/>
        <v>0</v>
      </c>
      <c r="U172" s="44" t="b">
        <f t="shared" si="128"/>
        <v>0</v>
      </c>
      <c r="V172" s="44" t="b">
        <f t="shared" si="129"/>
        <v>0</v>
      </c>
      <c r="W172" s="44" t="b">
        <f t="shared" si="130"/>
        <v>0</v>
      </c>
      <c r="X172" s="35"/>
      <c r="Y172" s="35"/>
      <c r="Z172"/>
      <c r="AA172"/>
      <c r="AB172"/>
      <c r="AC172"/>
      <c r="AD172"/>
      <c r="AE172"/>
      <c r="AF172"/>
      <c r="AG172"/>
      <c r="AH172"/>
      <c r="AI172"/>
      <c r="AJ172"/>
      <c r="AK172"/>
    </row>
    <row r="173" spans="1:41" x14ac:dyDescent="0.3">
      <c r="A173" s="30">
        <v>6</v>
      </c>
      <c r="B173" s="47"/>
      <c r="C173" s="47"/>
      <c r="D173" s="47"/>
      <c r="E173" s="47"/>
      <c r="F173" s="30">
        <f t="shared" si="114"/>
        <v>0</v>
      </c>
      <c r="G173" s="30">
        <f t="shared" si="117"/>
        <v>0</v>
      </c>
      <c r="H173" s="25">
        <f t="shared" si="115"/>
        <v>0</v>
      </c>
      <c r="I173" s="30">
        <f t="shared" si="118"/>
        <v>0</v>
      </c>
      <c r="J173" s="25" t="b">
        <f t="shared" si="116"/>
        <v>0</v>
      </c>
      <c r="K173" s="44" t="b">
        <f t="shared" si="119"/>
        <v>0</v>
      </c>
      <c r="L173" s="44">
        <f t="shared" si="120"/>
        <v>0</v>
      </c>
      <c r="M173" s="159">
        <f t="shared" si="121"/>
        <v>0</v>
      </c>
      <c r="N173" s="159">
        <f t="shared" si="122"/>
        <v>0</v>
      </c>
      <c r="O173" s="35"/>
      <c r="P173" s="44" t="b">
        <f t="shared" si="123"/>
        <v>0</v>
      </c>
      <c r="Q173" s="44" t="b">
        <f t="shared" si="124"/>
        <v>0</v>
      </c>
      <c r="R173" s="44" t="b">
        <f t="shared" si="125"/>
        <v>0</v>
      </c>
      <c r="S173" s="44" t="b">
        <f t="shared" si="126"/>
        <v>0</v>
      </c>
      <c r="T173" s="44" t="b">
        <f t="shared" si="127"/>
        <v>0</v>
      </c>
      <c r="U173" s="44" t="b">
        <f t="shared" si="128"/>
        <v>0</v>
      </c>
      <c r="V173" s="44" t="b">
        <f t="shared" si="129"/>
        <v>0</v>
      </c>
      <c r="W173" s="44" t="b">
        <f t="shared" si="130"/>
        <v>0</v>
      </c>
      <c r="X173" s="35"/>
      <c r="Y173" s="35"/>
      <c r="Z173"/>
      <c r="AA173"/>
      <c r="AB173"/>
      <c r="AC173"/>
      <c r="AD173"/>
      <c r="AE173"/>
      <c r="AF173"/>
      <c r="AG173"/>
      <c r="AH173"/>
      <c r="AI173"/>
      <c r="AJ173"/>
      <c r="AK173"/>
    </row>
    <row r="174" spans="1:41" x14ac:dyDescent="0.3">
      <c r="A174" s="30">
        <v>6</v>
      </c>
      <c r="B174" s="47"/>
      <c r="C174" s="47"/>
      <c r="D174" s="47"/>
      <c r="E174" s="47"/>
      <c r="F174" s="30">
        <f t="shared" si="114"/>
        <v>0</v>
      </c>
      <c r="G174" s="30">
        <f t="shared" si="117"/>
        <v>0</v>
      </c>
      <c r="H174" s="25">
        <f t="shared" si="115"/>
        <v>0</v>
      </c>
      <c r="I174" s="30">
        <f t="shared" si="118"/>
        <v>0</v>
      </c>
      <c r="J174" s="25" t="b">
        <f t="shared" si="116"/>
        <v>0</v>
      </c>
      <c r="K174" s="44" t="b">
        <f t="shared" si="119"/>
        <v>0</v>
      </c>
      <c r="L174" s="44">
        <f t="shared" si="120"/>
        <v>0</v>
      </c>
      <c r="M174" s="159">
        <f t="shared" si="121"/>
        <v>0</v>
      </c>
      <c r="N174" s="160">
        <f t="shared" si="122"/>
        <v>0</v>
      </c>
      <c r="O174" s="35"/>
      <c r="P174" s="44" t="b">
        <f t="shared" si="123"/>
        <v>0</v>
      </c>
      <c r="Q174" s="44" t="b">
        <f t="shared" si="124"/>
        <v>0</v>
      </c>
      <c r="R174" s="44" t="b">
        <f t="shared" si="125"/>
        <v>0</v>
      </c>
      <c r="S174" s="44" t="b">
        <f t="shared" si="126"/>
        <v>0</v>
      </c>
      <c r="T174" s="44" t="b">
        <f t="shared" si="127"/>
        <v>0</v>
      </c>
      <c r="U174" s="44" t="b">
        <f t="shared" si="128"/>
        <v>0</v>
      </c>
      <c r="V174" s="44" t="b">
        <f t="shared" si="129"/>
        <v>0</v>
      </c>
      <c r="W174" s="44" t="b">
        <f t="shared" si="130"/>
        <v>0</v>
      </c>
      <c r="X174" s="35"/>
      <c r="Y174" s="35"/>
      <c r="Z174"/>
      <c r="AB174" s="36"/>
      <c r="AC174" s="3"/>
      <c r="AE174" s="13"/>
      <c r="AI174" s="3"/>
      <c r="AK174"/>
    </row>
    <row r="175" spans="1:41" x14ac:dyDescent="0.3">
      <c r="B175" s="4" t="s">
        <v>99</v>
      </c>
      <c r="C175" s="37">
        <f>COUNT(B155:B174)</f>
        <v>0</v>
      </c>
      <c r="D175" s="37"/>
      <c r="E175" s="37"/>
      <c r="F175" s="37"/>
      <c r="G175" s="37"/>
      <c r="L175" s="63" t="s">
        <v>236</v>
      </c>
      <c r="M175" s="161" t="str">
        <f>IF($A155&lt;=$B$5,SUM(M155:M174),"")</f>
        <v/>
      </c>
      <c r="N175" s="161" t="str">
        <f>IF($A155&lt;=$B$5,SUM(N155:N174),"")</f>
        <v/>
      </c>
      <c r="O175" s="35"/>
      <c r="P175" s="163">
        <f>SUM(P155:P174)</f>
        <v>0</v>
      </c>
      <c r="Q175" s="164">
        <f t="shared" ref="Q175" si="131">SUM(Q155:Q174)</f>
        <v>0</v>
      </c>
      <c r="R175" s="164">
        <f t="shared" ref="R175" si="132">SUM(R155:R174)</f>
        <v>0</v>
      </c>
      <c r="S175" s="164">
        <f t="shared" ref="S175" si="133">SUM(S155:S174)</f>
        <v>0</v>
      </c>
      <c r="T175" s="164">
        <f t="shared" ref="T175" si="134">SUM(T155:T174)</f>
        <v>0</v>
      </c>
      <c r="U175" s="164">
        <f t="shared" ref="U175" si="135">SUM(U155:U174)</f>
        <v>0</v>
      </c>
      <c r="V175" s="164">
        <f t="shared" ref="V175" si="136">SUM(V155:V174)</f>
        <v>0</v>
      </c>
      <c r="W175" s="164">
        <f t="shared" ref="W175" si="137">SUM(W155:W174)</f>
        <v>0</v>
      </c>
      <c r="X175" s="35"/>
      <c r="Y175" s="35"/>
      <c r="Z175" s="35"/>
      <c r="AC175"/>
      <c r="AD175"/>
      <c r="AE175"/>
      <c r="AF175"/>
      <c r="AG175"/>
      <c r="AH175"/>
      <c r="AI175"/>
      <c r="AJ175"/>
      <c r="AK175"/>
    </row>
    <row r="176" spans="1:41" x14ac:dyDescent="0.3">
      <c r="P176" s="156"/>
      <c r="Q176" s="156"/>
      <c r="R176" s="156"/>
      <c r="S176" s="156"/>
      <c r="T176" s="156"/>
      <c r="U176" s="156"/>
      <c r="V176" s="156"/>
      <c r="W176" s="156"/>
      <c r="X176" s="64"/>
      <c r="Y176" s="64"/>
      <c r="Z176" s="64"/>
      <c r="AL176" s="34"/>
      <c r="AM176" s="34"/>
    </row>
    <row r="177" spans="1:41" ht="14.4" customHeight="1" x14ac:dyDescent="0.3">
      <c r="A177" s="313" t="s">
        <v>95</v>
      </c>
      <c r="B177" s="313" t="s">
        <v>101</v>
      </c>
      <c r="C177" s="317" t="s">
        <v>93</v>
      </c>
      <c r="D177" s="318"/>
      <c r="E177" s="319"/>
      <c r="F177" s="317" t="s">
        <v>737</v>
      </c>
      <c r="G177" s="318"/>
      <c r="H177" s="319"/>
      <c r="I177" s="329" t="s">
        <v>90</v>
      </c>
      <c r="J177" s="321" t="s">
        <v>738</v>
      </c>
      <c r="K177" s="322"/>
      <c r="L177" s="323"/>
      <c r="M177" s="324" t="s">
        <v>94</v>
      </c>
      <c r="N177" s="325"/>
      <c r="O177" s="39"/>
      <c r="P177" s="326" t="s">
        <v>235</v>
      </c>
      <c r="Q177" s="327"/>
      <c r="R177" s="327"/>
      <c r="S177" s="327"/>
      <c r="T177" s="327"/>
      <c r="U177" s="327"/>
      <c r="V177" s="327"/>
      <c r="W177" s="328"/>
      <c r="X177" s="39"/>
      <c r="Y177" s="39"/>
      <c r="Z177" s="39"/>
      <c r="AA177"/>
      <c r="AB177"/>
      <c r="AC177"/>
      <c r="AD177"/>
      <c r="AE177"/>
      <c r="AF177"/>
      <c r="AG177"/>
      <c r="AH177"/>
      <c r="AI177"/>
      <c r="AJ177"/>
      <c r="AK177"/>
    </row>
    <row r="178" spans="1:41" ht="30" x14ac:dyDescent="0.3">
      <c r="A178" s="314"/>
      <c r="B178" s="314"/>
      <c r="C178" s="48" t="s">
        <v>621</v>
      </c>
      <c r="D178" s="48" t="s">
        <v>619</v>
      </c>
      <c r="E178" s="48" t="s">
        <v>620</v>
      </c>
      <c r="F178" s="59" t="s">
        <v>96</v>
      </c>
      <c r="G178" s="59" t="s">
        <v>97</v>
      </c>
      <c r="H178" s="60" t="s">
        <v>739</v>
      </c>
      <c r="I178" s="330"/>
      <c r="J178" s="60" t="s">
        <v>98</v>
      </c>
      <c r="K178" s="61" t="s">
        <v>740</v>
      </c>
      <c r="L178" s="61" t="s">
        <v>741</v>
      </c>
      <c r="M178" s="158" t="s">
        <v>742</v>
      </c>
      <c r="N178" s="158" t="s">
        <v>743</v>
      </c>
      <c r="O178" s="64"/>
      <c r="P178" s="162" t="s">
        <v>227</v>
      </c>
      <c r="Q178" s="162" t="s">
        <v>228</v>
      </c>
      <c r="R178" s="162" t="s">
        <v>229</v>
      </c>
      <c r="S178" s="162" t="s">
        <v>230</v>
      </c>
      <c r="T178" s="162" t="s">
        <v>231</v>
      </c>
      <c r="U178" s="162" t="s">
        <v>232</v>
      </c>
      <c r="V178" s="162" t="s">
        <v>233</v>
      </c>
      <c r="W178" s="162" t="s">
        <v>234</v>
      </c>
      <c r="X178" s="64"/>
      <c r="Y178" s="64"/>
      <c r="Z178"/>
      <c r="AA178"/>
      <c r="AB178"/>
      <c r="AC178"/>
      <c r="AD178"/>
      <c r="AE178"/>
      <c r="AF178"/>
      <c r="AG178"/>
      <c r="AH178"/>
      <c r="AI178"/>
      <c r="AJ178"/>
      <c r="AK178"/>
    </row>
    <row r="179" spans="1:41" x14ac:dyDescent="0.3">
      <c r="A179" s="30">
        <v>7</v>
      </c>
      <c r="B179" s="47"/>
      <c r="C179" s="47"/>
      <c r="D179" s="47"/>
      <c r="E179" s="47"/>
      <c r="F179" s="30">
        <f t="shared" ref="F179:F198" si="138">(D179+E179)/2</f>
        <v>0</v>
      </c>
      <c r="G179" s="30">
        <f>F179/2</f>
        <v>0</v>
      </c>
      <c r="H179" s="25">
        <f t="shared" ref="H179:H198" si="139">((3.14*(E179*0.5)*(D179*0.5)*C179)/3)/1000</f>
        <v>0</v>
      </c>
      <c r="I179" s="30">
        <f>IF(B179=1,$G$11,IF(B179=2,$G$12,IF(B179=3,$G$13,IF(B179=4,$G$14,IF(B179=5,$G$15,IF(B179=6,$G$16,IF(B179=7,$G$17,IF(B179=8,$G$18,))))))))</f>
        <v>0</v>
      </c>
      <c r="J179" s="25" t="b">
        <f t="shared" ref="J179:J198" si="140">IF(B179=1,H179*D$11,IF(B179=2,H179*D$12,IF(B179=3,H179*D$13,IF(B179=4,H179*D$14,IF(B179=5,H179*D$15,IF(B179=6,H179*D$16,IF(B179=7,H179*D$17,IF(B179=8,H179*D$18))))))))</f>
        <v>0</v>
      </c>
      <c r="K179" s="44" t="b">
        <f>IF(B179=1,$J$11,IF(B179=2,$J$12,IF(B179=3,$J$13,IF(B179=4,$J$14,IF(B179=5,$J$15,IF(B179=6,$J$16,IF(B179=7,$J$17,IF(B179=8,$J$18))))))))</f>
        <v>0</v>
      </c>
      <c r="L179" s="44">
        <f>(J179*K179)*I179</f>
        <v>0</v>
      </c>
      <c r="M179" s="159">
        <f>L179*(1/$B$6)</f>
        <v>0</v>
      </c>
      <c r="N179" s="159">
        <f>M179/1000</f>
        <v>0</v>
      </c>
      <c r="O179" s="35"/>
      <c r="P179" s="44" t="b">
        <f>IF(B179=1, N179)</f>
        <v>0</v>
      </c>
      <c r="Q179" s="44" t="b">
        <f>IF(B179=2, N179)</f>
        <v>0</v>
      </c>
      <c r="R179" s="44" t="b">
        <f>IF(B179=3, N179)</f>
        <v>0</v>
      </c>
      <c r="S179" s="44" t="b">
        <f>IF(B179=4, N179)</f>
        <v>0</v>
      </c>
      <c r="T179" s="44" t="b">
        <f>IF(B179=5, N179)</f>
        <v>0</v>
      </c>
      <c r="U179" s="44" t="b">
        <f>IF(B179=6, N179)</f>
        <v>0</v>
      </c>
      <c r="V179" s="44" t="b">
        <f>IF(B179=7, N179)</f>
        <v>0</v>
      </c>
      <c r="W179" s="44" t="b">
        <f>IF(B179=8, N179)</f>
        <v>0</v>
      </c>
      <c r="X179" s="35"/>
      <c r="Y179" s="35"/>
      <c r="Z179"/>
      <c r="AB179" s="36"/>
      <c r="AC179" s="3"/>
      <c r="AE179" s="13"/>
      <c r="AI179" s="3"/>
      <c r="AK179"/>
    </row>
    <row r="180" spans="1:41" x14ac:dyDescent="0.3">
      <c r="A180" s="30">
        <v>7</v>
      </c>
      <c r="B180" s="47"/>
      <c r="C180" s="47"/>
      <c r="D180" s="47"/>
      <c r="E180" s="47"/>
      <c r="F180" s="30">
        <f t="shared" si="138"/>
        <v>0</v>
      </c>
      <c r="G180" s="30">
        <f t="shared" ref="G180:G198" si="141">F180/2</f>
        <v>0</v>
      </c>
      <c r="H180" s="25">
        <f t="shared" si="139"/>
        <v>0</v>
      </c>
      <c r="I180" s="30">
        <f t="shared" ref="I180:I198" si="142">IF(B180=1,$G$11,IF(B180=2,$G$12,IF(B180=3,$G$13,IF(B180=4,$G$14,IF(B180=5,$G$15,IF(B180=6,$G$16,IF(B180=7,$G$17,IF(B180=8,$G$18,))))))))</f>
        <v>0</v>
      </c>
      <c r="J180" s="25" t="b">
        <f t="shared" si="140"/>
        <v>0</v>
      </c>
      <c r="K180" s="44" t="b">
        <f t="shared" ref="K180:K198" si="143">IF(B180=1,$J$11,IF(B180=2,$J$12,IF(B180=3,$J$13,IF(B180=4,$J$14,IF(B180=5,$J$15,IF(B180=6,$J$16,IF(B180=7,$J$17,IF(B180=8,$J$18))))))))</f>
        <v>0</v>
      </c>
      <c r="L180" s="44">
        <f t="shared" ref="L180:L198" si="144">(J180*K180)*I180</f>
        <v>0</v>
      </c>
      <c r="M180" s="159">
        <f t="shared" ref="M180:M198" si="145">L180*(1/$B$6)</f>
        <v>0</v>
      </c>
      <c r="N180" s="159">
        <f t="shared" ref="N180:N198" si="146">M180/1000</f>
        <v>0</v>
      </c>
      <c r="O180" s="35"/>
      <c r="P180" s="44" t="b">
        <f t="shared" ref="P180:P198" si="147">IF(B180=1, N180)</f>
        <v>0</v>
      </c>
      <c r="Q180" s="44" t="b">
        <f t="shared" ref="Q180:Q198" si="148">IF(B180=2, N180)</f>
        <v>0</v>
      </c>
      <c r="R180" s="44" t="b">
        <f t="shared" ref="R180:R198" si="149">IF(B180=3, N180)</f>
        <v>0</v>
      </c>
      <c r="S180" s="44" t="b">
        <f t="shared" ref="S180:S198" si="150">IF(B180=4, N180)</f>
        <v>0</v>
      </c>
      <c r="T180" s="44" t="b">
        <f t="shared" ref="T180:T198" si="151">IF(B180=5, N180)</f>
        <v>0</v>
      </c>
      <c r="U180" s="44" t="b">
        <f t="shared" ref="U180:U198" si="152">IF(B180=6, N180)</f>
        <v>0</v>
      </c>
      <c r="V180" s="44" t="b">
        <f t="shared" ref="V180:V198" si="153">IF(B180=7, N180)</f>
        <v>0</v>
      </c>
      <c r="W180" s="44" t="b">
        <f t="shared" ref="W180:W198" si="154">IF(B180=8, N180)</f>
        <v>0</v>
      </c>
      <c r="X180" s="35"/>
      <c r="Y180" s="35"/>
      <c r="Z180"/>
      <c r="AB180" s="36"/>
      <c r="AC180" s="3"/>
      <c r="AE180" s="13"/>
      <c r="AI180" s="3"/>
      <c r="AK180"/>
    </row>
    <row r="181" spans="1:41" x14ac:dyDescent="0.3">
      <c r="A181" s="30">
        <v>7</v>
      </c>
      <c r="B181" s="47"/>
      <c r="C181" s="47"/>
      <c r="D181" s="47"/>
      <c r="E181" s="47"/>
      <c r="F181" s="30">
        <f t="shared" si="138"/>
        <v>0</v>
      </c>
      <c r="G181" s="30">
        <f t="shared" si="141"/>
        <v>0</v>
      </c>
      <c r="H181" s="25">
        <f t="shared" si="139"/>
        <v>0</v>
      </c>
      <c r="I181" s="30">
        <f t="shared" si="142"/>
        <v>0</v>
      </c>
      <c r="J181" s="25" t="b">
        <f t="shared" si="140"/>
        <v>0</v>
      </c>
      <c r="K181" s="44" t="b">
        <f t="shared" si="143"/>
        <v>0</v>
      </c>
      <c r="L181" s="44">
        <f t="shared" si="144"/>
        <v>0</v>
      </c>
      <c r="M181" s="159">
        <f t="shared" si="145"/>
        <v>0</v>
      </c>
      <c r="N181" s="159">
        <f t="shared" si="146"/>
        <v>0</v>
      </c>
      <c r="O181" s="35"/>
      <c r="P181" s="44" t="b">
        <f t="shared" si="147"/>
        <v>0</v>
      </c>
      <c r="Q181" s="44" t="b">
        <f t="shared" si="148"/>
        <v>0</v>
      </c>
      <c r="R181" s="44" t="b">
        <f t="shared" si="149"/>
        <v>0</v>
      </c>
      <c r="S181" s="44" t="b">
        <f t="shared" si="150"/>
        <v>0</v>
      </c>
      <c r="T181" s="44" t="b">
        <f t="shared" si="151"/>
        <v>0</v>
      </c>
      <c r="U181" s="44" t="b">
        <f t="shared" si="152"/>
        <v>0</v>
      </c>
      <c r="V181" s="44" t="b">
        <f t="shared" si="153"/>
        <v>0</v>
      </c>
      <c r="W181" s="44" t="b">
        <f t="shared" si="154"/>
        <v>0</v>
      </c>
      <c r="X181" s="35"/>
      <c r="Y181" s="35"/>
      <c r="Z181"/>
      <c r="AB181" s="36"/>
      <c r="AC181" s="3"/>
      <c r="AE181" s="13"/>
      <c r="AI181" s="3"/>
      <c r="AK181"/>
    </row>
    <row r="182" spans="1:41" x14ac:dyDescent="0.3">
      <c r="A182" s="30">
        <v>7</v>
      </c>
      <c r="B182" s="47"/>
      <c r="C182" s="47"/>
      <c r="D182" s="47"/>
      <c r="E182" s="47"/>
      <c r="F182" s="30">
        <f t="shared" si="138"/>
        <v>0</v>
      </c>
      <c r="G182" s="30">
        <f t="shared" si="141"/>
        <v>0</v>
      </c>
      <c r="H182" s="25">
        <f t="shared" si="139"/>
        <v>0</v>
      </c>
      <c r="I182" s="30">
        <f t="shared" si="142"/>
        <v>0</v>
      </c>
      <c r="J182" s="25" t="b">
        <f t="shared" si="140"/>
        <v>0</v>
      </c>
      <c r="K182" s="44" t="b">
        <f t="shared" si="143"/>
        <v>0</v>
      </c>
      <c r="L182" s="44">
        <f t="shared" si="144"/>
        <v>0</v>
      </c>
      <c r="M182" s="159">
        <f t="shared" si="145"/>
        <v>0</v>
      </c>
      <c r="N182" s="159">
        <f t="shared" si="146"/>
        <v>0</v>
      </c>
      <c r="O182" s="35"/>
      <c r="P182" s="44" t="b">
        <f t="shared" si="147"/>
        <v>0</v>
      </c>
      <c r="Q182" s="44" t="b">
        <f t="shared" si="148"/>
        <v>0</v>
      </c>
      <c r="R182" s="44" t="b">
        <f t="shared" si="149"/>
        <v>0</v>
      </c>
      <c r="S182" s="44" t="b">
        <f t="shared" si="150"/>
        <v>0</v>
      </c>
      <c r="T182" s="44" t="b">
        <f t="shared" si="151"/>
        <v>0</v>
      </c>
      <c r="U182" s="44" t="b">
        <f t="shared" si="152"/>
        <v>0</v>
      </c>
      <c r="V182" s="44" t="b">
        <f t="shared" si="153"/>
        <v>0</v>
      </c>
      <c r="W182" s="44" t="b">
        <f t="shared" si="154"/>
        <v>0</v>
      </c>
      <c r="X182" s="35"/>
      <c r="Y182" s="35"/>
      <c r="Z182"/>
      <c r="AB182" s="36"/>
      <c r="AC182" s="3"/>
      <c r="AE182" s="13"/>
      <c r="AI182" s="3"/>
      <c r="AK182"/>
    </row>
    <row r="183" spans="1:41" x14ac:dyDescent="0.3">
      <c r="A183" s="30">
        <v>7</v>
      </c>
      <c r="B183" s="47"/>
      <c r="C183" s="47"/>
      <c r="D183" s="47"/>
      <c r="E183" s="47"/>
      <c r="F183" s="30">
        <f t="shared" si="138"/>
        <v>0</v>
      </c>
      <c r="G183" s="30">
        <f t="shared" si="141"/>
        <v>0</v>
      </c>
      <c r="H183" s="25">
        <f t="shared" si="139"/>
        <v>0</v>
      </c>
      <c r="I183" s="30">
        <f t="shared" si="142"/>
        <v>0</v>
      </c>
      <c r="J183" s="25" t="b">
        <f t="shared" si="140"/>
        <v>0</v>
      </c>
      <c r="K183" s="44" t="b">
        <f t="shared" si="143"/>
        <v>0</v>
      </c>
      <c r="L183" s="44">
        <f t="shared" si="144"/>
        <v>0</v>
      </c>
      <c r="M183" s="159">
        <f t="shared" si="145"/>
        <v>0</v>
      </c>
      <c r="N183" s="159">
        <f t="shared" si="146"/>
        <v>0</v>
      </c>
      <c r="O183" s="35"/>
      <c r="P183" s="44" t="b">
        <f t="shared" si="147"/>
        <v>0</v>
      </c>
      <c r="Q183" s="44" t="b">
        <f t="shared" si="148"/>
        <v>0</v>
      </c>
      <c r="R183" s="44" t="b">
        <f t="shared" si="149"/>
        <v>0</v>
      </c>
      <c r="S183" s="44" t="b">
        <f t="shared" si="150"/>
        <v>0</v>
      </c>
      <c r="T183" s="44" t="b">
        <f t="shared" si="151"/>
        <v>0</v>
      </c>
      <c r="U183" s="44" t="b">
        <f t="shared" si="152"/>
        <v>0</v>
      </c>
      <c r="V183" s="44" t="b">
        <f t="shared" si="153"/>
        <v>0</v>
      </c>
      <c r="W183" s="44" t="b">
        <f t="shared" si="154"/>
        <v>0</v>
      </c>
      <c r="X183" s="35"/>
      <c r="Y183" s="35"/>
      <c r="Z183"/>
      <c r="AB183" s="36"/>
      <c r="AC183" s="3"/>
      <c r="AE183" s="13"/>
      <c r="AI183" s="3"/>
      <c r="AK183"/>
    </row>
    <row r="184" spans="1:41" x14ac:dyDescent="0.3">
      <c r="A184" s="30">
        <v>7</v>
      </c>
      <c r="B184" s="47"/>
      <c r="C184" s="47"/>
      <c r="D184" s="47"/>
      <c r="E184" s="47"/>
      <c r="F184" s="30">
        <f t="shared" si="138"/>
        <v>0</v>
      </c>
      <c r="G184" s="30">
        <f t="shared" si="141"/>
        <v>0</v>
      </c>
      <c r="H184" s="25">
        <f t="shared" si="139"/>
        <v>0</v>
      </c>
      <c r="I184" s="30">
        <f t="shared" si="142"/>
        <v>0</v>
      </c>
      <c r="J184" s="25" t="b">
        <f t="shared" si="140"/>
        <v>0</v>
      </c>
      <c r="K184" s="44" t="b">
        <f t="shared" si="143"/>
        <v>0</v>
      </c>
      <c r="L184" s="44">
        <f t="shared" si="144"/>
        <v>0</v>
      </c>
      <c r="M184" s="159">
        <f t="shared" si="145"/>
        <v>0</v>
      </c>
      <c r="N184" s="159">
        <f t="shared" si="146"/>
        <v>0</v>
      </c>
      <c r="O184" s="35"/>
      <c r="P184" s="44" t="b">
        <f t="shared" si="147"/>
        <v>0</v>
      </c>
      <c r="Q184" s="44" t="b">
        <f t="shared" si="148"/>
        <v>0</v>
      </c>
      <c r="R184" s="44" t="b">
        <f t="shared" si="149"/>
        <v>0</v>
      </c>
      <c r="S184" s="44" t="b">
        <f t="shared" si="150"/>
        <v>0</v>
      </c>
      <c r="T184" s="44" t="b">
        <f t="shared" si="151"/>
        <v>0</v>
      </c>
      <c r="U184" s="44" t="b">
        <f t="shared" si="152"/>
        <v>0</v>
      </c>
      <c r="V184" s="44" t="b">
        <f t="shared" si="153"/>
        <v>0</v>
      </c>
      <c r="W184" s="44" t="b">
        <f t="shared" si="154"/>
        <v>0</v>
      </c>
      <c r="X184" s="35"/>
      <c r="Y184" s="35"/>
      <c r="Z184"/>
      <c r="AB184" s="36"/>
      <c r="AC184" s="3"/>
      <c r="AE184" s="13"/>
      <c r="AI184" s="3"/>
      <c r="AK184"/>
      <c r="AN184" s="3"/>
      <c r="AO184" s="3"/>
    </row>
    <row r="185" spans="1:41" x14ac:dyDescent="0.3">
      <c r="A185" s="30">
        <v>7</v>
      </c>
      <c r="B185" s="47"/>
      <c r="C185" s="47"/>
      <c r="D185" s="47"/>
      <c r="E185" s="47"/>
      <c r="F185" s="30">
        <f t="shared" si="138"/>
        <v>0</v>
      </c>
      <c r="G185" s="30">
        <f t="shared" si="141"/>
        <v>0</v>
      </c>
      <c r="H185" s="25">
        <f t="shared" si="139"/>
        <v>0</v>
      </c>
      <c r="I185" s="30">
        <f t="shared" si="142"/>
        <v>0</v>
      </c>
      <c r="J185" s="25" t="b">
        <f t="shared" si="140"/>
        <v>0</v>
      </c>
      <c r="K185" s="44" t="b">
        <f t="shared" si="143"/>
        <v>0</v>
      </c>
      <c r="L185" s="44">
        <f t="shared" si="144"/>
        <v>0</v>
      </c>
      <c r="M185" s="159">
        <f t="shared" si="145"/>
        <v>0</v>
      </c>
      <c r="N185" s="159">
        <f t="shared" si="146"/>
        <v>0</v>
      </c>
      <c r="O185" s="35"/>
      <c r="P185" s="44" t="b">
        <f t="shared" si="147"/>
        <v>0</v>
      </c>
      <c r="Q185" s="44" t="b">
        <f t="shared" si="148"/>
        <v>0</v>
      </c>
      <c r="R185" s="44" t="b">
        <f t="shared" si="149"/>
        <v>0</v>
      </c>
      <c r="S185" s="44" t="b">
        <f t="shared" si="150"/>
        <v>0</v>
      </c>
      <c r="T185" s="44" t="b">
        <f t="shared" si="151"/>
        <v>0</v>
      </c>
      <c r="U185" s="44" t="b">
        <f t="shared" si="152"/>
        <v>0</v>
      </c>
      <c r="V185" s="44" t="b">
        <f t="shared" si="153"/>
        <v>0</v>
      </c>
      <c r="W185" s="44" t="b">
        <f t="shared" si="154"/>
        <v>0</v>
      </c>
      <c r="X185" s="35"/>
      <c r="Y185" s="35"/>
      <c r="Z185"/>
      <c r="AB185" s="36"/>
      <c r="AC185" s="3"/>
      <c r="AE185" s="13"/>
      <c r="AI185" s="3"/>
      <c r="AK185"/>
      <c r="AN185" s="3"/>
      <c r="AO185" s="3"/>
    </row>
    <row r="186" spans="1:41" x14ac:dyDescent="0.3">
      <c r="A186" s="30">
        <v>7</v>
      </c>
      <c r="B186" s="47"/>
      <c r="C186" s="47"/>
      <c r="D186" s="47"/>
      <c r="E186" s="47"/>
      <c r="F186" s="30">
        <f t="shared" si="138"/>
        <v>0</v>
      </c>
      <c r="G186" s="30">
        <f t="shared" si="141"/>
        <v>0</v>
      </c>
      <c r="H186" s="25">
        <f t="shared" si="139"/>
        <v>0</v>
      </c>
      <c r="I186" s="30">
        <f t="shared" si="142"/>
        <v>0</v>
      </c>
      <c r="J186" s="25" t="b">
        <f t="shared" si="140"/>
        <v>0</v>
      </c>
      <c r="K186" s="44" t="b">
        <f t="shared" si="143"/>
        <v>0</v>
      </c>
      <c r="L186" s="44">
        <f t="shared" si="144"/>
        <v>0</v>
      </c>
      <c r="M186" s="159">
        <f t="shared" si="145"/>
        <v>0</v>
      </c>
      <c r="N186" s="159">
        <f t="shared" si="146"/>
        <v>0</v>
      </c>
      <c r="O186" s="35"/>
      <c r="P186" s="44" t="b">
        <f t="shared" si="147"/>
        <v>0</v>
      </c>
      <c r="Q186" s="44" t="b">
        <f t="shared" si="148"/>
        <v>0</v>
      </c>
      <c r="R186" s="44" t="b">
        <f t="shared" si="149"/>
        <v>0</v>
      </c>
      <c r="S186" s="44" t="b">
        <f t="shared" si="150"/>
        <v>0</v>
      </c>
      <c r="T186" s="44" t="b">
        <f t="shared" si="151"/>
        <v>0</v>
      </c>
      <c r="U186" s="44" t="b">
        <f t="shared" si="152"/>
        <v>0</v>
      </c>
      <c r="V186" s="44" t="b">
        <f t="shared" si="153"/>
        <v>0</v>
      </c>
      <c r="W186" s="44" t="b">
        <f t="shared" si="154"/>
        <v>0</v>
      </c>
      <c r="X186" s="35"/>
      <c r="Y186" s="35"/>
      <c r="Z186"/>
      <c r="AB186" s="36"/>
      <c r="AC186" s="3"/>
      <c r="AE186" s="13"/>
      <c r="AI186" s="3"/>
      <c r="AK186"/>
    </row>
    <row r="187" spans="1:41" x14ac:dyDescent="0.3">
      <c r="A187" s="30">
        <v>7</v>
      </c>
      <c r="B187" s="47"/>
      <c r="C187" s="47"/>
      <c r="D187" s="47"/>
      <c r="E187" s="47"/>
      <c r="F187" s="30">
        <f t="shared" si="138"/>
        <v>0</v>
      </c>
      <c r="G187" s="30">
        <f t="shared" si="141"/>
        <v>0</v>
      </c>
      <c r="H187" s="25">
        <f t="shared" si="139"/>
        <v>0</v>
      </c>
      <c r="I187" s="30">
        <f t="shared" si="142"/>
        <v>0</v>
      </c>
      <c r="J187" s="25" t="b">
        <f t="shared" si="140"/>
        <v>0</v>
      </c>
      <c r="K187" s="44" t="b">
        <f t="shared" si="143"/>
        <v>0</v>
      </c>
      <c r="L187" s="44">
        <f t="shared" si="144"/>
        <v>0</v>
      </c>
      <c r="M187" s="159">
        <f t="shared" si="145"/>
        <v>0</v>
      </c>
      <c r="N187" s="159">
        <f t="shared" si="146"/>
        <v>0</v>
      </c>
      <c r="O187" s="35"/>
      <c r="P187" s="44" t="b">
        <f t="shared" si="147"/>
        <v>0</v>
      </c>
      <c r="Q187" s="44" t="b">
        <f t="shared" si="148"/>
        <v>0</v>
      </c>
      <c r="R187" s="44" t="b">
        <f t="shared" si="149"/>
        <v>0</v>
      </c>
      <c r="S187" s="44" t="b">
        <f t="shared" si="150"/>
        <v>0</v>
      </c>
      <c r="T187" s="44" t="b">
        <f t="shared" si="151"/>
        <v>0</v>
      </c>
      <c r="U187" s="44" t="b">
        <f t="shared" si="152"/>
        <v>0</v>
      </c>
      <c r="V187" s="44" t="b">
        <f t="shared" si="153"/>
        <v>0</v>
      </c>
      <c r="W187" s="44" t="b">
        <f t="shared" si="154"/>
        <v>0</v>
      </c>
      <c r="X187" s="35"/>
      <c r="Y187" s="35"/>
      <c r="Z187"/>
      <c r="AB187" s="36"/>
      <c r="AC187" s="3"/>
      <c r="AE187" s="13"/>
      <c r="AI187" s="3"/>
      <c r="AK187"/>
    </row>
    <row r="188" spans="1:41" x14ac:dyDescent="0.3">
      <c r="A188" s="30">
        <v>7</v>
      </c>
      <c r="B188" s="47"/>
      <c r="C188" s="47"/>
      <c r="D188" s="47"/>
      <c r="E188" s="47"/>
      <c r="F188" s="30">
        <f t="shared" si="138"/>
        <v>0</v>
      </c>
      <c r="G188" s="30">
        <f t="shared" si="141"/>
        <v>0</v>
      </c>
      <c r="H188" s="25">
        <f t="shared" si="139"/>
        <v>0</v>
      </c>
      <c r="I188" s="30">
        <f t="shared" si="142"/>
        <v>0</v>
      </c>
      <c r="J188" s="25" t="b">
        <f t="shared" si="140"/>
        <v>0</v>
      </c>
      <c r="K188" s="44" t="b">
        <f t="shared" si="143"/>
        <v>0</v>
      </c>
      <c r="L188" s="44">
        <f t="shared" si="144"/>
        <v>0</v>
      </c>
      <c r="M188" s="159">
        <f t="shared" si="145"/>
        <v>0</v>
      </c>
      <c r="N188" s="159">
        <f t="shared" si="146"/>
        <v>0</v>
      </c>
      <c r="O188" s="35"/>
      <c r="P188" s="44" t="b">
        <f t="shared" si="147"/>
        <v>0</v>
      </c>
      <c r="Q188" s="44" t="b">
        <f t="shared" si="148"/>
        <v>0</v>
      </c>
      <c r="R188" s="44" t="b">
        <f t="shared" si="149"/>
        <v>0</v>
      </c>
      <c r="S188" s="44" t="b">
        <f t="shared" si="150"/>
        <v>0</v>
      </c>
      <c r="T188" s="44" t="b">
        <f t="shared" si="151"/>
        <v>0</v>
      </c>
      <c r="U188" s="44" t="b">
        <f t="shared" si="152"/>
        <v>0</v>
      </c>
      <c r="V188" s="44" t="b">
        <f t="shared" si="153"/>
        <v>0</v>
      </c>
      <c r="W188" s="44" t="b">
        <f t="shared" si="154"/>
        <v>0</v>
      </c>
      <c r="X188" s="35"/>
      <c r="Y188" s="35"/>
      <c r="Z188"/>
      <c r="AB188" s="36"/>
      <c r="AC188" s="3"/>
      <c r="AE188" s="13"/>
      <c r="AI188" s="3"/>
      <c r="AK188"/>
    </row>
    <row r="189" spans="1:41" x14ac:dyDescent="0.3">
      <c r="A189" s="30">
        <v>7</v>
      </c>
      <c r="B189" s="47"/>
      <c r="C189" s="47"/>
      <c r="D189" s="47"/>
      <c r="E189" s="47"/>
      <c r="F189" s="30">
        <f t="shared" si="138"/>
        <v>0</v>
      </c>
      <c r="G189" s="30">
        <f t="shared" si="141"/>
        <v>0</v>
      </c>
      <c r="H189" s="25">
        <f t="shared" si="139"/>
        <v>0</v>
      </c>
      <c r="I189" s="30">
        <f t="shared" si="142"/>
        <v>0</v>
      </c>
      <c r="J189" s="25" t="b">
        <f t="shared" si="140"/>
        <v>0</v>
      </c>
      <c r="K189" s="44" t="b">
        <f t="shared" si="143"/>
        <v>0</v>
      </c>
      <c r="L189" s="44">
        <f t="shared" si="144"/>
        <v>0</v>
      </c>
      <c r="M189" s="159">
        <f t="shared" si="145"/>
        <v>0</v>
      </c>
      <c r="N189" s="159">
        <f t="shared" si="146"/>
        <v>0</v>
      </c>
      <c r="O189" s="35"/>
      <c r="P189" s="44" t="b">
        <f t="shared" si="147"/>
        <v>0</v>
      </c>
      <c r="Q189" s="44" t="b">
        <f t="shared" si="148"/>
        <v>0</v>
      </c>
      <c r="R189" s="44" t="b">
        <f t="shared" si="149"/>
        <v>0</v>
      </c>
      <c r="S189" s="44" t="b">
        <f t="shared" si="150"/>
        <v>0</v>
      </c>
      <c r="T189" s="44" t="b">
        <f t="shared" si="151"/>
        <v>0</v>
      </c>
      <c r="U189" s="44" t="b">
        <f t="shared" si="152"/>
        <v>0</v>
      </c>
      <c r="V189" s="44" t="b">
        <f t="shared" si="153"/>
        <v>0</v>
      </c>
      <c r="W189" s="44" t="b">
        <f t="shared" si="154"/>
        <v>0</v>
      </c>
      <c r="X189" s="35"/>
      <c r="Y189" s="35"/>
      <c r="Z189"/>
      <c r="AB189" s="36"/>
      <c r="AC189" s="3"/>
      <c r="AE189" s="13"/>
      <c r="AI189" s="3"/>
      <c r="AK189"/>
    </row>
    <row r="190" spans="1:41" x14ac:dyDescent="0.3">
      <c r="A190" s="30">
        <v>7</v>
      </c>
      <c r="B190" s="47"/>
      <c r="C190" s="47"/>
      <c r="D190" s="47"/>
      <c r="E190" s="47"/>
      <c r="F190" s="30">
        <f t="shared" si="138"/>
        <v>0</v>
      </c>
      <c r="G190" s="30">
        <f t="shared" si="141"/>
        <v>0</v>
      </c>
      <c r="H190" s="25">
        <f t="shared" si="139"/>
        <v>0</v>
      </c>
      <c r="I190" s="30">
        <f t="shared" si="142"/>
        <v>0</v>
      </c>
      <c r="J190" s="25" t="b">
        <f t="shared" si="140"/>
        <v>0</v>
      </c>
      <c r="K190" s="44" t="b">
        <f t="shared" si="143"/>
        <v>0</v>
      </c>
      <c r="L190" s="44">
        <f t="shared" si="144"/>
        <v>0</v>
      </c>
      <c r="M190" s="159">
        <f t="shared" si="145"/>
        <v>0</v>
      </c>
      <c r="N190" s="159">
        <f t="shared" si="146"/>
        <v>0</v>
      </c>
      <c r="O190" s="35"/>
      <c r="P190" s="44" t="b">
        <f t="shared" si="147"/>
        <v>0</v>
      </c>
      <c r="Q190" s="44" t="b">
        <f t="shared" si="148"/>
        <v>0</v>
      </c>
      <c r="R190" s="44" t="b">
        <f t="shared" si="149"/>
        <v>0</v>
      </c>
      <c r="S190" s="44" t="b">
        <f t="shared" si="150"/>
        <v>0</v>
      </c>
      <c r="T190" s="44" t="b">
        <f t="shared" si="151"/>
        <v>0</v>
      </c>
      <c r="U190" s="44" t="b">
        <f t="shared" si="152"/>
        <v>0</v>
      </c>
      <c r="V190" s="44" t="b">
        <f t="shared" si="153"/>
        <v>0</v>
      </c>
      <c r="W190" s="44" t="b">
        <f t="shared" si="154"/>
        <v>0</v>
      </c>
      <c r="X190" s="35"/>
      <c r="Y190" s="35"/>
      <c r="Z190"/>
      <c r="AB190" s="36"/>
      <c r="AC190" s="3"/>
      <c r="AE190" s="13"/>
      <c r="AI190" s="3"/>
      <c r="AK190"/>
    </row>
    <row r="191" spans="1:41" x14ac:dyDescent="0.3">
      <c r="A191" s="30">
        <v>7</v>
      </c>
      <c r="B191" s="47"/>
      <c r="C191" s="47"/>
      <c r="D191" s="47"/>
      <c r="E191" s="47"/>
      <c r="F191" s="30">
        <f t="shared" si="138"/>
        <v>0</v>
      </c>
      <c r="G191" s="30">
        <f t="shared" si="141"/>
        <v>0</v>
      </c>
      <c r="H191" s="25">
        <f t="shared" si="139"/>
        <v>0</v>
      </c>
      <c r="I191" s="30">
        <f t="shared" si="142"/>
        <v>0</v>
      </c>
      <c r="J191" s="25" t="b">
        <f t="shared" si="140"/>
        <v>0</v>
      </c>
      <c r="K191" s="44" t="b">
        <f t="shared" si="143"/>
        <v>0</v>
      </c>
      <c r="L191" s="44">
        <f t="shared" si="144"/>
        <v>0</v>
      </c>
      <c r="M191" s="159">
        <f t="shared" si="145"/>
        <v>0</v>
      </c>
      <c r="N191" s="159">
        <f t="shared" si="146"/>
        <v>0</v>
      </c>
      <c r="O191" s="35"/>
      <c r="P191" s="44" t="b">
        <f t="shared" si="147"/>
        <v>0</v>
      </c>
      <c r="Q191" s="44" t="b">
        <f t="shared" si="148"/>
        <v>0</v>
      </c>
      <c r="R191" s="44" t="b">
        <f t="shared" si="149"/>
        <v>0</v>
      </c>
      <c r="S191" s="44" t="b">
        <f t="shared" si="150"/>
        <v>0</v>
      </c>
      <c r="T191" s="44" t="b">
        <f t="shared" si="151"/>
        <v>0</v>
      </c>
      <c r="U191" s="44" t="b">
        <f t="shared" si="152"/>
        <v>0</v>
      </c>
      <c r="V191" s="44" t="b">
        <f t="shared" si="153"/>
        <v>0</v>
      </c>
      <c r="W191" s="44" t="b">
        <f t="shared" si="154"/>
        <v>0</v>
      </c>
      <c r="X191" s="35"/>
      <c r="Y191" s="35"/>
      <c r="Z191"/>
      <c r="AB191" s="36"/>
      <c r="AC191" s="3"/>
      <c r="AE191" s="13"/>
      <c r="AI191" s="3"/>
      <c r="AK191"/>
    </row>
    <row r="192" spans="1:41" x14ac:dyDescent="0.3">
      <c r="A192" s="30">
        <v>7</v>
      </c>
      <c r="B192" s="47"/>
      <c r="C192" s="47"/>
      <c r="D192" s="47"/>
      <c r="E192" s="47"/>
      <c r="F192" s="30">
        <f t="shared" si="138"/>
        <v>0</v>
      </c>
      <c r="G192" s="30">
        <f t="shared" si="141"/>
        <v>0</v>
      </c>
      <c r="H192" s="25">
        <f t="shared" si="139"/>
        <v>0</v>
      </c>
      <c r="I192" s="30">
        <f t="shared" si="142"/>
        <v>0</v>
      </c>
      <c r="J192" s="25" t="b">
        <f t="shared" si="140"/>
        <v>0</v>
      </c>
      <c r="K192" s="44" t="b">
        <f t="shared" si="143"/>
        <v>0</v>
      </c>
      <c r="L192" s="44">
        <f t="shared" si="144"/>
        <v>0</v>
      </c>
      <c r="M192" s="159">
        <f t="shared" si="145"/>
        <v>0</v>
      </c>
      <c r="N192" s="159">
        <f t="shared" si="146"/>
        <v>0</v>
      </c>
      <c r="O192" s="35"/>
      <c r="P192" s="44" t="b">
        <f t="shared" si="147"/>
        <v>0</v>
      </c>
      <c r="Q192" s="44" t="b">
        <f t="shared" si="148"/>
        <v>0</v>
      </c>
      <c r="R192" s="44" t="b">
        <f t="shared" si="149"/>
        <v>0</v>
      </c>
      <c r="S192" s="44" t="b">
        <f t="shared" si="150"/>
        <v>0</v>
      </c>
      <c r="T192" s="44" t="b">
        <f t="shared" si="151"/>
        <v>0</v>
      </c>
      <c r="U192" s="44" t="b">
        <f t="shared" si="152"/>
        <v>0</v>
      </c>
      <c r="V192" s="44" t="b">
        <f t="shared" si="153"/>
        <v>0</v>
      </c>
      <c r="W192" s="44" t="b">
        <f t="shared" si="154"/>
        <v>0</v>
      </c>
      <c r="X192" s="35"/>
      <c r="Y192" s="35"/>
      <c r="Z192"/>
      <c r="AA192"/>
      <c r="AB192"/>
      <c r="AC192"/>
      <c r="AD192"/>
      <c r="AE192"/>
      <c r="AF192"/>
      <c r="AG192"/>
      <c r="AH192"/>
      <c r="AI192"/>
      <c r="AJ192"/>
      <c r="AK192"/>
    </row>
    <row r="193" spans="1:41" x14ac:dyDescent="0.3">
      <c r="A193" s="30">
        <v>7</v>
      </c>
      <c r="B193" s="47"/>
      <c r="C193" s="47"/>
      <c r="D193" s="47"/>
      <c r="E193" s="47"/>
      <c r="F193" s="30">
        <f t="shared" si="138"/>
        <v>0</v>
      </c>
      <c r="G193" s="30">
        <f t="shared" si="141"/>
        <v>0</v>
      </c>
      <c r="H193" s="25">
        <f t="shared" si="139"/>
        <v>0</v>
      </c>
      <c r="I193" s="30">
        <f t="shared" si="142"/>
        <v>0</v>
      </c>
      <c r="J193" s="25" t="b">
        <f t="shared" si="140"/>
        <v>0</v>
      </c>
      <c r="K193" s="44" t="b">
        <f t="shared" si="143"/>
        <v>0</v>
      </c>
      <c r="L193" s="44">
        <f t="shared" si="144"/>
        <v>0</v>
      </c>
      <c r="M193" s="159">
        <f t="shared" si="145"/>
        <v>0</v>
      </c>
      <c r="N193" s="159">
        <f t="shared" si="146"/>
        <v>0</v>
      </c>
      <c r="O193" s="35"/>
      <c r="P193" s="44" t="b">
        <f t="shared" si="147"/>
        <v>0</v>
      </c>
      <c r="Q193" s="44" t="b">
        <f t="shared" si="148"/>
        <v>0</v>
      </c>
      <c r="R193" s="44" t="b">
        <f t="shared" si="149"/>
        <v>0</v>
      </c>
      <c r="S193" s="44" t="b">
        <f t="shared" si="150"/>
        <v>0</v>
      </c>
      <c r="T193" s="44" t="b">
        <f t="shared" si="151"/>
        <v>0</v>
      </c>
      <c r="U193" s="44" t="b">
        <f t="shared" si="152"/>
        <v>0</v>
      </c>
      <c r="V193" s="44" t="b">
        <f t="shared" si="153"/>
        <v>0</v>
      </c>
      <c r="W193" s="44" t="b">
        <f t="shared" si="154"/>
        <v>0</v>
      </c>
      <c r="X193" s="35"/>
      <c r="Y193" s="35"/>
      <c r="Z193"/>
      <c r="AB193" s="36"/>
      <c r="AC193" s="3"/>
      <c r="AE193" s="13"/>
      <c r="AI193" s="3"/>
      <c r="AK193"/>
    </row>
    <row r="194" spans="1:41" x14ac:dyDescent="0.3">
      <c r="A194" s="30">
        <v>7</v>
      </c>
      <c r="B194" s="47"/>
      <c r="C194" s="47"/>
      <c r="D194" s="47"/>
      <c r="E194" s="47"/>
      <c r="F194" s="30">
        <f t="shared" si="138"/>
        <v>0</v>
      </c>
      <c r="G194" s="30">
        <f t="shared" si="141"/>
        <v>0</v>
      </c>
      <c r="H194" s="25">
        <f t="shared" si="139"/>
        <v>0</v>
      </c>
      <c r="I194" s="30">
        <f t="shared" si="142"/>
        <v>0</v>
      </c>
      <c r="J194" s="25" t="b">
        <f t="shared" si="140"/>
        <v>0</v>
      </c>
      <c r="K194" s="44" t="b">
        <f t="shared" si="143"/>
        <v>0</v>
      </c>
      <c r="L194" s="44">
        <f t="shared" si="144"/>
        <v>0</v>
      </c>
      <c r="M194" s="159">
        <f t="shared" si="145"/>
        <v>0</v>
      </c>
      <c r="N194" s="159">
        <f t="shared" si="146"/>
        <v>0</v>
      </c>
      <c r="O194" s="35"/>
      <c r="P194" s="44" t="b">
        <f t="shared" si="147"/>
        <v>0</v>
      </c>
      <c r="Q194" s="44" t="b">
        <f t="shared" si="148"/>
        <v>0</v>
      </c>
      <c r="R194" s="44" t="b">
        <f t="shared" si="149"/>
        <v>0</v>
      </c>
      <c r="S194" s="44" t="b">
        <f t="shared" si="150"/>
        <v>0</v>
      </c>
      <c r="T194" s="44" t="b">
        <f t="shared" si="151"/>
        <v>0</v>
      </c>
      <c r="U194" s="44" t="b">
        <f t="shared" si="152"/>
        <v>0</v>
      </c>
      <c r="V194" s="44" t="b">
        <f t="shared" si="153"/>
        <v>0</v>
      </c>
      <c r="W194" s="44" t="b">
        <f t="shared" si="154"/>
        <v>0</v>
      </c>
      <c r="X194" s="35"/>
      <c r="Y194" s="35"/>
      <c r="Z194"/>
      <c r="AA194"/>
      <c r="AB194"/>
      <c r="AC194"/>
      <c r="AD194"/>
      <c r="AE194"/>
      <c r="AF194"/>
      <c r="AG194"/>
      <c r="AH194"/>
      <c r="AI194"/>
      <c r="AJ194"/>
      <c r="AK194"/>
    </row>
    <row r="195" spans="1:41" x14ac:dyDescent="0.3">
      <c r="A195" s="30">
        <v>7</v>
      </c>
      <c r="B195" s="47"/>
      <c r="C195" s="47"/>
      <c r="D195" s="47"/>
      <c r="E195" s="47"/>
      <c r="F195" s="30">
        <f t="shared" si="138"/>
        <v>0</v>
      </c>
      <c r="G195" s="30">
        <f t="shared" si="141"/>
        <v>0</v>
      </c>
      <c r="H195" s="25">
        <f t="shared" si="139"/>
        <v>0</v>
      </c>
      <c r="I195" s="30">
        <f t="shared" si="142"/>
        <v>0</v>
      </c>
      <c r="J195" s="25" t="b">
        <f t="shared" si="140"/>
        <v>0</v>
      </c>
      <c r="K195" s="44" t="b">
        <f t="shared" si="143"/>
        <v>0</v>
      </c>
      <c r="L195" s="44">
        <f t="shared" si="144"/>
        <v>0</v>
      </c>
      <c r="M195" s="159">
        <f t="shared" si="145"/>
        <v>0</v>
      </c>
      <c r="N195" s="159">
        <f t="shared" si="146"/>
        <v>0</v>
      </c>
      <c r="O195" s="35"/>
      <c r="P195" s="44" t="b">
        <f t="shared" si="147"/>
        <v>0</v>
      </c>
      <c r="Q195" s="44" t="b">
        <f t="shared" si="148"/>
        <v>0</v>
      </c>
      <c r="R195" s="44" t="b">
        <f t="shared" si="149"/>
        <v>0</v>
      </c>
      <c r="S195" s="44" t="b">
        <f t="shared" si="150"/>
        <v>0</v>
      </c>
      <c r="T195" s="44" t="b">
        <f t="shared" si="151"/>
        <v>0</v>
      </c>
      <c r="U195" s="44" t="b">
        <f t="shared" si="152"/>
        <v>0</v>
      </c>
      <c r="V195" s="44" t="b">
        <f t="shared" si="153"/>
        <v>0</v>
      </c>
      <c r="W195" s="44" t="b">
        <f t="shared" si="154"/>
        <v>0</v>
      </c>
      <c r="X195" s="35"/>
      <c r="Y195" s="35"/>
      <c r="Z195"/>
      <c r="AA195"/>
      <c r="AB195"/>
      <c r="AC195"/>
      <c r="AD195"/>
      <c r="AE195"/>
      <c r="AF195"/>
      <c r="AG195"/>
      <c r="AH195"/>
      <c r="AI195"/>
      <c r="AJ195"/>
      <c r="AK195"/>
    </row>
    <row r="196" spans="1:41" x14ac:dyDescent="0.3">
      <c r="A196" s="30">
        <v>7</v>
      </c>
      <c r="B196" s="47"/>
      <c r="C196" s="47"/>
      <c r="D196" s="47"/>
      <c r="E196" s="47"/>
      <c r="F196" s="30">
        <f t="shared" si="138"/>
        <v>0</v>
      </c>
      <c r="G196" s="30">
        <f t="shared" si="141"/>
        <v>0</v>
      </c>
      <c r="H196" s="25">
        <f t="shared" si="139"/>
        <v>0</v>
      </c>
      <c r="I196" s="30">
        <f t="shared" si="142"/>
        <v>0</v>
      </c>
      <c r="J196" s="25" t="b">
        <f t="shared" si="140"/>
        <v>0</v>
      </c>
      <c r="K196" s="44" t="b">
        <f t="shared" si="143"/>
        <v>0</v>
      </c>
      <c r="L196" s="44">
        <f t="shared" si="144"/>
        <v>0</v>
      </c>
      <c r="M196" s="159">
        <f t="shared" si="145"/>
        <v>0</v>
      </c>
      <c r="N196" s="159">
        <f t="shared" si="146"/>
        <v>0</v>
      </c>
      <c r="O196" s="35"/>
      <c r="P196" s="44" t="b">
        <f t="shared" si="147"/>
        <v>0</v>
      </c>
      <c r="Q196" s="44" t="b">
        <f t="shared" si="148"/>
        <v>0</v>
      </c>
      <c r="R196" s="44" t="b">
        <f t="shared" si="149"/>
        <v>0</v>
      </c>
      <c r="S196" s="44" t="b">
        <f t="shared" si="150"/>
        <v>0</v>
      </c>
      <c r="T196" s="44" t="b">
        <f t="shared" si="151"/>
        <v>0</v>
      </c>
      <c r="U196" s="44" t="b">
        <f t="shared" si="152"/>
        <v>0</v>
      </c>
      <c r="V196" s="44" t="b">
        <f t="shared" si="153"/>
        <v>0</v>
      </c>
      <c r="W196" s="44" t="b">
        <f t="shared" si="154"/>
        <v>0</v>
      </c>
      <c r="X196" s="35"/>
      <c r="Y196" s="35"/>
      <c r="Z196"/>
      <c r="AA196"/>
      <c r="AB196"/>
      <c r="AC196"/>
      <c r="AD196"/>
      <c r="AE196"/>
      <c r="AF196"/>
      <c r="AG196"/>
      <c r="AH196"/>
      <c r="AI196"/>
      <c r="AJ196"/>
      <c r="AK196"/>
    </row>
    <row r="197" spans="1:41" x14ac:dyDescent="0.3">
      <c r="A197" s="30">
        <v>7</v>
      </c>
      <c r="B197" s="47"/>
      <c r="C197" s="47"/>
      <c r="D197" s="47"/>
      <c r="E197" s="47"/>
      <c r="F197" s="30">
        <f t="shared" si="138"/>
        <v>0</v>
      </c>
      <c r="G197" s="30">
        <f t="shared" si="141"/>
        <v>0</v>
      </c>
      <c r="H197" s="25">
        <f t="shared" si="139"/>
        <v>0</v>
      </c>
      <c r="I197" s="30">
        <f t="shared" si="142"/>
        <v>0</v>
      </c>
      <c r="J197" s="25" t="b">
        <f t="shared" si="140"/>
        <v>0</v>
      </c>
      <c r="K197" s="44" t="b">
        <f t="shared" si="143"/>
        <v>0</v>
      </c>
      <c r="L197" s="44">
        <f t="shared" si="144"/>
        <v>0</v>
      </c>
      <c r="M197" s="159">
        <f t="shared" si="145"/>
        <v>0</v>
      </c>
      <c r="N197" s="159">
        <f t="shared" si="146"/>
        <v>0</v>
      </c>
      <c r="O197" s="35"/>
      <c r="P197" s="44" t="b">
        <f t="shared" si="147"/>
        <v>0</v>
      </c>
      <c r="Q197" s="44" t="b">
        <f t="shared" si="148"/>
        <v>0</v>
      </c>
      <c r="R197" s="44" t="b">
        <f t="shared" si="149"/>
        <v>0</v>
      </c>
      <c r="S197" s="44" t="b">
        <f t="shared" si="150"/>
        <v>0</v>
      </c>
      <c r="T197" s="44" t="b">
        <f t="shared" si="151"/>
        <v>0</v>
      </c>
      <c r="U197" s="44" t="b">
        <f t="shared" si="152"/>
        <v>0</v>
      </c>
      <c r="V197" s="44" t="b">
        <f t="shared" si="153"/>
        <v>0</v>
      </c>
      <c r="W197" s="44" t="b">
        <f t="shared" si="154"/>
        <v>0</v>
      </c>
      <c r="X197" s="35"/>
      <c r="Y197" s="35"/>
      <c r="Z197"/>
      <c r="AA197"/>
      <c r="AB197"/>
      <c r="AC197"/>
      <c r="AD197"/>
      <c r="AE197"/>
      <c r="AF197"/>
      <c r="AG197"/>
      <c r="AH197"/>
      <c r="AI197"/>
      <c r="AJ197"/>
      <c r="AK197"/>
    </row>
    <row r="198" spans="1:41" x14ac:dyDescent="0.3">
      <c r="A198" s="30">
        <v>7</v>
      </c>
      <c r="B198" s="47"/>
      <c r="C198" s="47"/>
      <c r="D198" s="47"/>
      <c r="E198" s="47"/>
      <c r="F198" s="30">
        <f t="shared" si="138"/>
        <v>0</v>
      </c>
      <c r="G198" s="30">
        <f t="shared" si="141"/>
        <v>0</v>
      </c>
      <c r="H198" s="25">
        <f t="shared" si="139"/>
        <v>0</v>
      </c>
      <c r="I198" s="30">
        <f t="shared" si="142"/>
        <v>0</v>
      </c>
      <c r="J198" s="25" t="b">
        <f t="shared" si="140"/>
        <v>0</v>
      </c>
      <c r="K198" s="44" t="b">
        <f t="shared" si="143"/>
        <v>0</v>
      </c>
      <c r="L198" s="44">
        <f t="shared" si="144"/>
        <v>0</v>
      </c>
      <c r="M198" s="159">
        <f t="shared" si="145"/>
        <v>0</v>
      </c>
      <c r="N198" s="160">
        <f t="shared" si="146"/>
        <v>0</v>
      </c>
      <c r="O198" s="35"/>
      <c r="P198" s="44" t="b">
        <f t="shared" si="147"/>
        <v>0</v>
      </c>
      <c r="Q198" s="44" t="b">
        <f t="shared" si="148"/>
        <v>0</v>
      </c>
      <c r="R198" s="44" t="b">
        <f t="shared" si="149"/>
        <v>0</v>
      </c>
      <c r="S198" s="44" t="b">
        <f t="shared" si="150"/>
        <v>0</v>
      </c>
      <c r="T198" s="44" t="b">
        <f t="shared" si="151"/>
        <v>0</v>
      </c>
      <c r="U198" s="44" t="b">
        <f t="shared" si="152"/>
        <v>0</v>
      </c>
      <c r="V198" s="44" t="b">
        <f t="shared" si="153"/>
        <v>0</v>
      </c>
      <c r="W198" s="44" t="b">
        <f t="shared" si="154"/>
        <v>0</v>
      </c>
      <c r="X198" s="35"/>
      <c r="Y198" s="35"/>
      <c r="Z198"/>
      <c r="AB198" s="36"/>
      <c r="AC198" s="3"/>
      <c r="AE198" s="13"/>
      <c r="AI198" s="3"/>
      <c r="AK198"/>
    </row>
    <row r="199" spans="1:41" x14ac:dyDescent="0.3">
      <c r="B199" s="4" t="s">
        <v>99</v>
      </c>
      <c r="C199" s="37">
        <f>COUNT(B179:B198)</f>
        <v>0</v>
      </c>
      <c r="D199" s="37"/>
      <c r="E199" s="37"/>
      <c r="F199" s="37"/>
      <c r="G199" s="37"/>
      <c r="L199" s="63" t="s">
        <v>236</v>
      </c>
      <c r="M199" s="161" t="str">
        <f>IF($A179&lt;=$B$5,SUM(M179:M198),"")</f>
        <v/>
      </c>
      <c r="N199" s="161" t="str">
        <f>IF($A179&lt;=$B$5,SUM(N179:N198),"")</f>
        <v/>
      </c>
      <c r="O199" s="35"/>
      <c r="P199" s="163">
        <f>SUM(P179:P198)</f>
        <v>0</v>
      </c>
      <c r="Q199" s="164">
        <f t="shared" ref="Q199" si="155">SUM(Q179:Q198)</f>
        <v>0</v>
      </c>
      <c r="R199" s="164">
        <f t="shared" ref="R199" si="156">SUM(R179:R198)</f>
        <v>0</v>
      </c>
      <c r="S199" s="164">
        <f t="shared" ref="S199" si="157">SUM(S179:S198)</f>
        <v>0</v>
      </c>
      <c r="T199" s="164">
        <f t="shared" ref="T199" si="158">SUM(T179:T198)</f>
        <v>0</v>
      </c>
      <c r="U199" s="164">
        <f t="shared" ref="U199" si="159">SUM(U179:U198)</f>
        <v>0</v>
      </c>
      <c r="V199" s="164">
        <f t="shared" ref="V199" si="160">SUM(V179:V198)</f>
        <v>0</v>
      </c>
      <c r="W199" s="164">
        <f t="shared" ref="W199" si="161">SUM(W179:W198)</f>
        <v>0</v>
      </c>
      <c r="X199" s="35"/>
      <c r="Y199" s="35"/>
      <c r="Z199" s="35"/>
      <c r="AC199"/>
      <c r="AD199"/>
      <c r="AE199"/>
      <c r="AF199"/>
      <c r="AG199"/>
      <c r="AH199"/>
      <c r="AI199"/>
      <c r="AJ199"/>
      <c r="AK199"/>
    </row>
    <row r="200" spans="1:41" x14ac:dyDescent="0.3">
      <c r="P200" s="156"/>
      <c r="Q200" s="156"/>
      <c r="R200" s="156"/>
      <c r="S200" s="156"/>
      <c r="T200" s="156"/>
      <c r="U200" s="156"/>
      <c r="V200" s="156"/>
      <c r="W200" s="156"/>
      <c r="X200" s="64"/>
      <c r="Y200" s="64"/>
      <c r="Z200" s="64"/>
      <c r="AL200" s="34"/>
      <c r="AM200" s="34"/>
    </row>
    <row r="201" spans="1:41" ht="14.4" customHeight="1" x14ac:dyDescent="0.3">
      <c r="A201" s="313" t="s">
        <v>95</v>
      </c>
      <c r="B201" s="313" t="s">
        <v>101</v>
      </c>
      <c r="C201" s="317" t="s">
        <v>93</v>
      </c>
      <c r="D201" s="318"/>
      <c r="E201" s="319"/>
      <c r="F201" s="317" t="s">
        <v>737</v>
      </c>
      <c r="G201" s="318"/>
      <c r="H201" s="319"/>
      <c r="I201" s="329" t="s">
        <v>90</v>
      </c>
      <c r="J201" s="321" t="s">
        <v>738</v>
      </c>
      <c r="K201" s="322"/>
      <c r="L201" s="323"/>
      <c r="M201" s="324" t="s">
        <v>94</v>
      </c>
      <c r="N201" s="325"/>
      <c r="O201" s="39"/>
      <c r="P201" s="326" t="s">
        <v>235</v>
      </c>
      <c r="Q201" s="327"/>
      <c r="R201" s="327"/>
      <c r="S201" s="327"/>
      <c r="T201" s="327"/>
      <c r="U201" s="327"/>
      <c r="V201" s="327"/>
      <c r="W201" s="328"/>
      <c r="X201" s="39"/>
      <c r="Y201" s="39"/>
      <c r="Z201" s="39"/>
      <c r="AA201"/>
      <c r="AB201"/>
      <c r="AC201"/>
      <c r="AD201"/>
      <c r="AE201"/>
      <c r="AF201"/>
      <c r="AG201"/>
      <c r="AH201"/>
      <c r="AI201"/>
      <c r="AJ201"/>
      <c r="AK201"/>
    </row>
    <row r="202" spans="1:41" ht="30" x14ac:dyDescent="0.3">
      <c r="A202" s="314"/>
      <c r="B202" s="314"/>
      <c r="C202" s="48" t="s">
        <v>621</v>
      </c>
      <c r="D202" s="48" t="s">
        <v>619</v>
      </c>
      <c r="E202" s="48" t="s">
        <v>620</v>
      </c>
      <c r="F202" s="59" t="s">
        <v>96</v>
      </c>
      <c r="G202" s="59" t="s">
        <v>97</v>
      </c>
      <c r="H202" s="60" t="s">
        <v>739</v>
      </c>
      <c r="I202" s="330"/>
      <c r="J202" s="60" t="s">
        <v>98</v>
      </c>
      <c r="K202" s="61" t="s">
        <v>740</v>
      </c>
      <c r="L202" s="61" t="s">
        <v>741</v>
      </c>
      <c r="M202" s="158" t="s">
        <v>742</v>
      </c>
      <c r="N202" s="158" t="s">
        <v>743</v>
      </c>
      <c r="O202" s="64"/>
      <c r="P202" s="162" t="s">
        <v>227</v>
      </c>
      <c r="Q202" s="162" t="s">
        <v>228</v>
      </c>
      <c r="R202" s="162" t="s">
        <v>229</v>
      </c>
      <c r="S202" s="162" t="s">
        <v>230</v>
      </c>
      <c r="T202" s="162" t="s">
        <v>231</v>
      </c>
      <c r="U202" s="162" t="s">
        <v>232</v>
      </c>
      <c r="V202" s="162" t="s">
        <v>233</v>
      </c>
      <c r="W202" s="162" t="s">
        <v>234</v>
      </c>
      <c r="X202" s="64"/>
      <c r="Y202" s="64"/>
      <c r="Z202"/>
      <c r="AA202"/>
      <c r="AB202"/>
      <c r="AC202"/>
      <c r="AD202"/>
      <c r="AE202"/>
      <c r="AF202"/>
      <c r="AG202"/>
      <c r="AH202"/>
      <c r="AI202"/>
      <c r="AJ202"/>
      <c r="AK202"/>
    </row>
    <row r="203" spans="1:41" x14ac:dyDescent="0.3">
      <c r="A203" s="30">
        <v>8</v>
      </c>
      <c r="B203" s="47"/>
      <c r="C203" s="47"/>
      <c r="D203" s="47"/>
      <c r="E203" s="47"/>
      <c r="F203" s="30">
        <f t="shared" ref="F203:F222" si="162">(D203+E203)/2</f>
        <v>0</v>
      </c>
      <c r="G203" s="30">
        <f>F203/2</f>
        <v>0</v>
      </c>
      <c r="H203" s="25">
        <f t="shared" ref="H203:H222" si="163">((3.14*(E203*0.5)*(D203*0.5)*C203)/3)/1000</f>
        <v>0</v>
      </c>
      <c r="I203" s="30">
        <f>IF(B203=1,$G$11,IF(B203=2,$G$12,IF(B203=3,$G$13,IF(B203=4,$G$14,IF(B203=5,$G$15,IF(B203=6,$G$16,IF(B203=7,$G$17,IF(B203=8,$G$18,))))))))</f>
        <v>0</v>
      </c>
      <c r="J203" s="25" t="b">
        <f t="shared" ref="J203:J222" si="164">IF(B203=1,H203*D$11,IF(B203=2,H203*D$12,IF(B203=3,H203*D$13,IF(B203=4,H203*D$14,IF(B203=5,H203*D$15,IF(B203=6,H203*D$16,IF(B203=7,H203*D$17,IF(B203=8,H203*D$18))))))))</f>
        <v>0</v>
      </c>
      <c r="K203" s="44" t="b">
        <f>IF(B203=1,$J$11,IF(B203=2,$J$12,IF(B203=3,$J$13,IF(B203=4,$J$14,IF(B203=5,$J$15,IF(B203=6,$J$16,IF(B203=7,$J$17,IF(B203=8,$J$18))))))))</f>
        <v>0</v>
      </c>
      <c r="L203" s="44">
        <f>(J203*K203)*I203</f>
        <v>0</v>
      </c>
      <c r="M203" s="159">
        <f>L203*(1/$B$6)</f>
        <v>0</v>
      </c>
      <c r="N203" s="159">
        <f>M203/1000</f>
        <v>0</v>
      </c>
      <c r="O203" s="35"/>
      <c r="P203" s="44" t="b">
        <f>IF(B203=1, N203)</f>
        <v>0</v>
      </c>
      <c r="Q203" s="44" t="b">
        <f>IF(B203=2, N203)</f>
        <v>0</v>
      </c>
      <c r="R203" s="44" t="b">
        <f>IF(B203=3, N203)</f>
        <v>0</v>
      </c>
      <c r="S203" s="44" t="b">
        <f>IF(B203=4, N203)</f>
        <v>0</v>
      </c>
      <c r="T203" s="44" t="b">
        <f>IF(B203=5, N203)</f>
        <v>0</v>
      </c>
      <c r="U203" s="44" t="b">
        <f>IF(B203=6, N203)</f>
        <v>0</v>
      </c>
      <c r="V203" s="44" t="b">
        <f>IF(B203=7, N203)</f>
        <v>0</v>
      </c>
      <c r="W203" s="44" t="b">
        <f>IF(B203=8, N203)</f>
        <v>0</v>
      </c>
      <c r="X203" s="35"/>
      <c r="Y203" s="35"/>
      <c r="Z203"/>
      <c r="AB203" s="36"/>
      <c r="AC203" s="3"/>
      <c r="AE203" s="13"/>
      <c r="AI203" s="3"/>
      <c r="AK203"/>
    </row>
    <row r="204" spans="1:41" x14ac:dyDescent="0.3">
      <c r="A204" s="30">
        <v>8</v>
      </c>
      <c r="B204" s="47"/>
      <c r="C204" s="47"/>
      <c r="D204" s="47"/>
      <c r="E204" s="47"/>
      <c r="F204" s="30">
        <f t="shared" si="162"/>
        <v>0</v>
      </c>
      <c r="G204" s="30">
        <f t="shared" ref="G204:G222" si="165">F204/2</f>
        <v>0</v>
      </c>
      <c r="H204" s="25">
        <f t="shared" si="163"/>
        <v>0</v>
      </c>
      <c r="I204" s="30">
        <f t="shared" ref="I204:I222" si="166">IF(B204=1,$G$11,IF(B204=2,$G$12,IF(B204=3,$G$13,IF(B204=4,$G$14,IF(B204=5,$G$15,IF(B204=6,$G$16,IF(B204=7,$G$17,IF(B204=8,$G$18,))))))))</f>
        <v>0</v>
      </c>
      <c r="J204" s="25" t="b">
        <f t="shared" si="164"/>
        <v>0</v>
      </c>
      <c r="K204" s="44" t="b">
        <f t="shared" ref="K204:K222" si="167">IF(B204=1,$J$11,IF(B204=2,$J$12,IF(B204=3,$J$13,IF(B204=4,$J$14,IF(B204=5,$J$15,IF(B204=6,$J$16,IF(B204=7,$J$17,IF(B204=8,$J$18))))))))</f>
        <v>0</v>
      </c>
      <c r="L204" s="44">
        <f t="shared" ref="L204:L222" si="168">(J204*K204)*I204</f>
        <v>0</v>
      </c>
      <c r="M204" s="159">
        <f t="shared" ref="M204:M222" si="169">L204*(1/$B$6)</f>
        <v>0</v>
      </c>
      <c r="N204" s="159">
        <f t="shared" ref="N204:N222" si="170">M204/1000</f>
        <v>0</v>
      </c>
      <c r="O204" s="35"/>
      <c r="P204" s="44" t="b">
        <f t="shared" ref="P204:P222" si="171">IF(B204=1, N204)</f>
        <v>0</v>
      </c>
      <c r="Q204" s="44" t="b">
        <f t="shared" ref="Q204:Q222" si="172">IF(B204=2, N204)</f>
        <v>0</v>
      </c>
      <c r="R204" s="44" t="b">
        <f t="shared" ref="R204:R222" si="173">IF(B204=3, N204)</f>
        <v>0</v>
      </c>
      <c r="S204" s="44" t="b">
        <f t="shared" ref="S204:S222" si="174">IF(B204=4, N204)</f>
        <v>0</v>
      </c>
      <c r="T204" s="44" t="b">
        <f t="shared" ref="T204:T222" si="175">IF(B204=5, N204)</f>
        <v>0</v>
      </c>
      <c r="U204" s="44" t="b">
        <f t="shared" ref="U204:U222" si="176">IF(B204=6, N204)</f>
        <v>0</v>
      </c>
      <c r="V204" s="44" t="b">
        <f t="shared" ref="V204:V222" si="177">IF(B204=7, N204)</f>
        <v>0</v>
      </c>
      <c r="W204" s="44" t="b">
        <f t="shared" ref="W204:W222" si="178">IF(B204=8, N204)</f>
        <v>0</v>
      </c>
      <c r="X204" s="35"/>
      <c r="Y204" s="35"/>
      <c r="Z204"/>
      <c r="AB204" s="36"/>
      <c r="AC204" s="3"/>
      <c r="AE204" s="13"/>
      <c r="AI204" s="3"/>
      <c r="AK204"/>
    </row>
    <row r="205" spans="1:41" x14ac:dyDescent="0.3">
      <c r="A205" s="30">
        <v>8</v>
      </c>
      <c r="B205" s="47"/>
      <c r="C205" s="47"/>
      <c r="D205" s="47"/>
      <c r="E205" s="47"/>
      <c r="F205" s="30">
        <f t="shared" si="162"/>
        <v>0</v>
      </c>
      <c r="G205" s="30">
        <f t="shared" si="165"/>
        <v>0</v>
      </c>
      <c r="H205" s="25">
        <f t="shared" si="163"/>
        <v>0</v>
      </c>
      <c r="I205" s="30">
        <f t="shared" si="166"/>
        <v>0</v>
      </c>
      <c r="J205" s="25" t="b">
        <f t="shared" si="164"/>
        <v>0</v>
      </c>
      <c r="K205" s="44" t="b">
        <f t="shared" si="167"/>
        <v>0</v>
      </c>
      <c r="L205" s="44">
        <f t="shared" si="168"/>
        <v>0</v>
      </c>
      <c r="M205" s="159">
        <f t="shared" si="169"/>
        <v>0</v>
      </c>
      <c r="N205" s="159">
        <f t="shared" si="170"/>
        <v>0</v>
      </c>
      <c r="O205" s="35"/>
      <c r="P205" s="44" t="b">
        <f t="shared" si="171"/>
        <v>0</v>
      </c>
      <c r="Q205" s="44" t="b">
        <f t="shared" si="172"/>
        <v>0</v>
      </c>
      <c r="R205" s="44" t="b">
        <f t="shared" si="173"/>
        <v>0</v>
      </c>
      <c r="S205" s="44" t="b">
        <f t="shared" si="174"/>
        <v>0</v>
      </c>
      <c r="T205" s="44" t="b">
        <f t="shared" si="175"/>
        <v>0</v>
      </c>
      <c r="U205" s="44" t="b">
        <f t="shared" si="176"/>
        <v>0</v>
      </c>
      <c r="V205" s="44" t="b">
        <f t="shared" si="177"/>
        <v>0</v>
      </c>
      <c r="W205" s="44" t="b">
        <f t="shared" si="178"/>
        <v>0</v>
      </c>
      <c r="X205" s="35"/>
      <c r="Y205" s="35"/>
      <c r="Z205"/>
      <c r="AB205" s="36"/>
      <c r="AC205" s="3"/>
      <c r="AE205" s="13"/>
      <c r="AI205" s="3"/>
      <c r="AK205"/>
    </row>
    <row r="206" spans="1:41" x14ac:dyDescent="0.3">
      <c r="A206" s="30">
        <v>8</v>
      </c>
      <c r="B206" s="47"/>
      <c r="C206" s="47"/>
      <c r="D206" s="47"/>
      <c r="E206" s="47"/>
      <c r="F206" s="30">
        <f t="shared" si="162"/>
        <v>0</v>
      </c>
      <c r="G206" s="30">
        <f t="shared" si="165"/>
        <v>0</v>
      </c>
      <c r="H206" s="25">
        <f t="shared" si="163"/>
        <v>0</v>
      </c>
      <c r="I206" s="30">
        <f t="shared" si="166"/>
        <v>0</v>
      </c>
      <c r="J206" s="25" t="b">
        <f t="shared" si="164"/>
        <v>0</v>
      </c>
      <c r="K206" s="44" t="b">
        <f t="shared" si="167"/>
        <v>0</v>
      </c>
      <c r="L206" s="44">
        <f t="shared" si="168"/>
        <v>0</v>
      </c>
      <c r="M206" s="159">
        <f t="shared" si="169"/>
        <v>0</v>
      </c>
      <c r="N206" s="159">
        <f t="shared" si="170"/>
        <v>0</v>
      </c>
      <c r="O206" s="35"/>
      <c r="P206" s="44" t="b">
        <f t="shared" si="171"/>
        <v>0</v>
      </c>
      <c r="Q206" s="44" t="b">
        <f t="shared" si="172"/>
        <v>0</v>
      </c>
      <c r="R206" s="44" t="b">
        <f t="shared" si="173"/>
        <v>0</v>
      </c>
      <c r="S206" s="44" t="b">
        <f t="shared" si="174"/>
        <v>0</v>
      </c>
      <c r="T206" s="44" t="b">
        <f t="shared" si="175"/>
        <v>0</v>
      </c>
      <c r="U206" s="44" t="b">
        <f t="shared" si="176"/>
        <v>0</v>
      </c>
      <c r="V206" s="44" t="b">
        <f t="shared" si="177"/>
        <v>0</v>
      </c>
      <c r="W206" s="44" t="b">
        <f t="shared" si="178"/>
        <v>0</v>
      </c>
      <c r="X206" s="35"/>
      <c r="Y206" s="35"/>
      <c r="Z206"/>
      <c r="AB206" s="36"/>
      <c r="AC206" s="3"/>
      <c r="AE206" s="13"/>
      <c r="AI206" s="3"/>
      <c r="AK206"/>
    </row>
    <row r="207" spans="1:41" x14ac:dyDescent="0.3">
      <c r="A207" s="30">
        <v>8</v>
      </c>
      <c r="B207" s="47"/>
      <c r="C207" s="47"/>
      <c r="D207" s="47"/>
      <c r="E207" s="47"/>
      <c r="F207" s="30">
        <f t="shared" si="162"/>
        <v>0</v>
      </c>
      <c r="G207" s="30">
        <f t="shared" si="165"/>
        <v>0</v>
      </c>
      <c r="H207" s="25">
        <f t="shared" si="163"/>
        <v>0</v>
      </c>
      <c r="I207" s="30">
        <f t="shared" si="166"/>
        <v>0</v>
      </c>
      <c r="J207" s="25" t="b">
        <f t="shared" si="164"/>
        <v>0</v>
      </c>
      <c r="K207" s="44" t="b">
        <f t="shared" si="167"/>
        <v>0</v>
      </c>
      <c r="L207" s="44">
        <f t="shared" si="168"/>
        <v>0</v>
      </c>
      <c r="M207" s="159">
        <f t="shared" si="169"/>
        <v>0</v>
      </c>
      <c r="N207" s="159">
        <f t="shared" si="170"/>
        <v>0</v>
      </c>
      <c r="O207" s="35"/>
      <c r="P207" s="44" t="b">
        <f t="shared" si="171"/>
        <v>0</v>
      </c>
      <c r="Q207" s="44" t="b">
        <f t="shared" si="172"/>
        <v>0</v>
      </c>
      <c r="R207" s="44" t="b">
        <f t="shared" si="173"/>
        <v>0</v>
      </c>
      <c r="S207" s="44" t="b">
        <f t="shared" si="174"/>
        <v>0</v>
      </c>
      <c r="T207" s="44" t="b">
        <f t="shared" si="175"/>
        <v>0</v>
      </c>
      <c r="U207" s="44" t="b">
        <f t="shared" si="176"/>
        <v>0</v>
      </c>
      <c r="V207" s="44" t="b">
        <f t="shared" si="177"/>
        <v>0</v>
      </c>
      <c r="W207" s="44" t="b">
        <f t="shared" si="178"/>
        <v>0</v>
      </c>
      <c r="X207" s="35"/>
      <c r="Y207" s="35"/>
      <c r="Z207"/>
      <c r="AB207" s="36"/>
      <c r="AC207" s="3"/>
      <c r="AE207" s="13"/>
      <c r="AI207" s="3"/>
      <c r="AK207"/>
    </row>
    <row r="208" spans="1:41" x14ac:dyDescent="0.3">
      <c r="A208" s="30">
        <v>8</v>
      </c>
      <c r="B208" s="47"/>
      <c r="C208" s="47"/>
      <c r="D208" s="47"/>
      <c r="E208" s="47"/>
      <c r="F208" s="30">
        <f t="shared" si="162"/>
        <v>0</v>
      </c>
      <c r="G208" s="30">
        <f t="shared" si="165"/>
        <v>0</v>
      </c>
      <c r="H208" s="25">
        <f t="shared" si="163"/>
        <v>0</v>
      </c>
      <c r="I208" s="30">
        <f t="shared" si="166"/>
        <v>0</v>
      </c>
      <c r="J208" s="25" t="b">
        <f t="shared" si="164"/>
        <v>0</v>
      </c>
      <c r="K208" s="44" t="b">
        <f t="shared" si="167"/>
        <v>0</v>
      </c>
      <c r="L208" s="44">
        <f t="shared" si="168"/>
        <v>0</v>
      </c>
      <c r="M208" s="159">
        <f t="shared" si="169"/>
        <v>0</v>
      </c>
      <c r="N208" s="159">
        <f t="shared" si="170"/>
        <v>0</v>
      </c>
      <c r="O208" s="35"/>
      <c r="P208" s="44" t="b">
        <f t="shared" si="171"/>
        <v>0</v>
      </c>
      <c r="Q208" s="44" t="b">
        <f t="shared" si="172"/>
        <v>0</v>
      </c>
      <c r="R208" s="44" t="b">
        <f t="shared" si="173"/>
        <v>0</v>
      </c>
      <c r="S208" s="44" t="b">
        <f t="shared" si="174"/>
        <v>0</v>
      </c>
      <c r="T208" s="44" t="b">
        <f t="shared" si="175"/>
        <v>0</v>
      </c>
      <c r="U208" s="44" t="b">
        <f t="shared" si="176"/>
        <v>0</v>
      </c>
      <c r="V208" s="44" t="b">
        <f t="shared" si="177"/>
        <v>0</v>
      </c>
      <c r="W208" s="44" t="b">
        <f t="shared" si="178"/>
        <v>0</v>
      </c>
      <c r="X208" s="35"/>
      <c r="Y208" s="35"/>
      <c r="Z208"/>
      <c r="AB208" s="36"/>
      <c r="AC208" s="3"/>
      <c r="AE208" s="13"/>
      <c r="AI208" s="3"/>
      <c r="AK208"/>
      <c r="AN208" s="3"/>
      <c r="AO208" s="3"/>
    </row>
    <row r="209" spans="1:41" x14ac:dyDescent="0.3">
      <c r="A209" s="30">
        <v>8</v>
      </c>
      <c r="B209" s="47"/>
      <c r="C209" s="47"/>
      <c r="D209" s="47"/>
      <c r="E209" s="47"/>
      <c r="F209" s="30">
        <f t="shared" si="162"/>
        <v>0</v>
      </c>
      <c r="G209" s="30">
        <f t="shared" si="165"/>
        <v>0</v>
      </c>
      <c r="H209" s="25">
        <f t="shared" si="163"/>
        <v>0</v>
      </c>
      <c r="I209" s="30">
        <f t="shared" si="166"/>
        <v>0</v>
      </c>
      <c r="J209" s="25" t="b">
        <f t="shared" si="164"/>
        <v>0</v>
      </c>
      <c r="K209" s="44" t="b">
        <f t="shared" si="167"/>
        <v>0</v>
      </c>
      <c r="L209" s="44">
        <f t="shared" si="168"/>
        <v>0</v>
      </c>
      <c r="M209" s="159">
        <f t="shared" si="169"/>
        <v>0</v>
      </c>
      <c r="N209" s="159">
        <f t="shared" si="170"/>
        <v>0</v>
      </c>
      <c r="O209" s="35"/>
      <c r="P209" s="44" t="b">
        <f t="shared" si="171"/>
        <v>0</v>
      </c>
      <c r="Q209" s="44" t="b">
        <f t="shared" si="172"/>
        <v>0</v>
      </c>
      <c r="R209" s="44" t="b">
        <f t="shared" si="173"/>
        <v>0</v>
      </c>
      <c r="S209" s="44" t="b">
        <f t="shared" si="174"/>
        <v>0</v>
      </c>
      <c r="T209" s="44" t="b">
        <f t="shared" si="175"/>
        <v>0</v>
      </c>
      <c r="U209" s="44" t="b">
        <f t="shared" si="176"/>
        <v>0</v>
      </c>
      <c r="V209" s="44" t="b">
        <f t="shared" si="177"/>
        <v>0</v>
      </c>
      <c r="W209" s="44" t="b">
        <f t="shared" si="178"/>
        <v>0</v>
      </c>
      <c r="X209" s="35"/>
      <c r="Y209" s="35"/>
      <c r="Z209"/>
      <c r="AB209" s="36"/>
      <c r="AC209" s="3"/>
      <c r="AE209" s="13"/>
      <c r="AI209" s="3"/>
      <c r="AK209"/>
      <c r="AN209" s="3"/>
      <c r="AO209" s="3"/>
    </row>
    <row r="210" spans="1:41" x14ac:dyDescent="0.3">
      <c r="A210" s="30">
        <v>8</v>
      </c>
      <c r="B210" s="47"/>
      <c r="C210" s="47"/>
      <c r="D210" s="47"/>
      <c r="E210" s="47"/>
      <c r="F210" s="30">
        <f t="shared" si="162"/>
        <v>0</v>
      </c>
      <c r="G210" s="30">
        <f t="shared" si="165"/>
        <v>0</v>
      </c>
      <c r="H210" s="25">
        <f t="shared" si="163"/>
        <v>0</v>
      </c>
      <c r="I210" s="30">
        <f t="shared" si="166"/>
        <v>0</v>
      </c>
      <c r="J210" s="25" t="b">
        <f t="shared" si="164"/>
        <v>0</v>
      </c>
      <c r="K210" s="44" t="b">
        <f t="shared" si="167"/>
        <v>0</v>
      </c>
      <c r="L210" s="44">
        <f t="shared" si="168"/>
        <v>0</v>
      </c>
      <c r="M210" s="159">
        <f t="shared" si="169"/>
        <v>0</v>
      </c>
      <c r="N210" s="159">
        <f t="shared" si="170"/>
        <v>0</v>
      </c>
      <c r="O210" s="35"/>
      <c r="P210" s="44" t="b">
        <f t="shared" si="171"/>
        <v>0</v>
      </c>
      <c r="Q210" s="44" t="b">
        <f t="shared" si="172"/>
        <v>0</v>
      </c>
      <c r="R210" s="44" t="b">
        <f t="shared" si="173"/>
        <v>0</v>
      </c>
      <c r="S210" s="44" t="b">
        <f t="shared" si="174"/>
        <v>0</v>
      </c>
      <c r="T210" s="44" t="b">
        <f t="shared" si="175"/>
        <v>0</v>
      </c>
      <c r="U210" s="44" t="b">
        <f t="shared" si="176"/>
        <v>0</v>
      </c>
      <c r="V210" s="44" t="b">
        <f t="shared" si="177"/>
        <v>0</v>
      </c>
      <c r="W210" s="44" t="b">
        <f t="shared" si="178"/>
        <v>0</v>
      </c>
      <c r="X210" s="35"/>
      <c r="Y210" s="35"/>
      <c r="Z210"/>
      <c r="AB210" s="36"/>
      <c r="AC210" s="3"/>
      <c r="AE210" s="13"/>
      <c r="AI210" s="3"/>
      <c r="AK210"/>
    </row>
    <row r="211" spans="1:41" x14ac:dyDescent="0.3">
      <c r="A211" s="30">
        <v>8</v>
      </c>
      <c r="B211" s="47"/>
      <c r="C211" s="47"/>
      <c r="D211" s="47"/>
      <c r="E211" s="47"/>
      <c r="F211" s="30">
        <f t="shared" si="162"/>
        <v>0</v>
      </c>
      <c r="G211" s="30">
        <f t="shared" si="165"/>
        <v>0</v>
      </c>
      <c r="H211" s="25">
        <f t="shared" si="163"/>
        <v>0</v>
      </c>
      <c r="I211" s="30">
        <f t="shared" si="166"/>
        <v>0</v>
      </c>
      <c r="J211" s="25" t="b">
        <f t="shared" si="164"/>
        <v>0</v>
      </c>
      <c r="K211" s="44" t="b">
        <f t="shared" si="167"/>
        <v>0</v>
      </c>
      <c r="L211" s="44">
        <f t="shared" si="168"/>
        <v>0</v>
      </c>
      <c r="M211" s="159">
        <f t="shared" si="169"/>
        <v>0</v>
      </c>
      <c r="N211" s="159">
        <f t="shared" si="170"/>
        <v>0</v>
      </c>
      <c r="O211" s="35"/>
      <c r="P211" s="44" t="b">
        <f t="shared" si="171"/>
        <v>0</v>
      </c>
      <c r="Q211" s="44" t="b">
        <f t="shared" si="172"/>
        <v>0</v>
      </c>
      <c r="R211" s="44" t="b">
        <f t="shared" si="173"/>
        <v>0</v>
      </c>
      <c r="S211" s="44" t="b">
        <f t="shared" si="174"/>
        <v>0</v>
      </c>
      <c r="T211" s="44" t="b">
        <f t="shared" si="175"/>
        <v>0</v>
      </c>
      <c r="U211" s="44" t="b">
        <f t="shared" si="176"/>
        <v>0</v>
      </c>
      <c r="V211" s="44" t="b">
        <f t="shared" si="177"/>
        <v>0</v>
      </c>
      <c r="W211" s="44" t="b">
        <f t="shared" si="178"/>
        <v>0</v>
      </c>
      <c r="X211" s="35"/>
      <c r="Y211" s="35"/>
      <c r="Z211"/>
      <c r="AB211" s="36"/>
      <c r="AC211" s="3"/>
      <c r="AE211" s="13"/>
      <c r="AI211" s="3"/>
      <c r="AK211"/>
    </row>
    <row r="212" spans="1:41" x14ac:dyDescent="0.3">
      <c r="A212" s="30">
        <v>8</v>
      </c>
      <c r="B212" s="47"/>
      <c r="C212" s="47"/>
      <c r="D212" s="47"/>
      <c r="E212" s="47"/>
      <c r="F212" s="30">
        <f t="shared" si="162"/>
        <v>0</v>
      </c>
      <c r="G212" s="30">
        <f t="shared" si="165"/>
        <v>0</v>
      </c>
      <c r="H212" s="25">
        <f t="shared" si="163"/>
        <v>0</v>
      </c>
      <c r="I212" s="30">
        <f t="shared" si="166"/>
        <v>0</v>
      </c>
      <c r="J212" s="25" t="b">
        <f t="shared" si="164"/>
        <v>0</v>
      </c>
      <c r="K212" s="44" t="b">
        <f t="shared" si="167"/>
        <v>0</v>
      </c>
      <c r="L212" s="44">
        <f t="shared" si="168"/>
        <v>0</v>
      </c>
      <c r="M212" s="159">
        <f t="shared" si="169"/>
        <v>0</v>
      </c>
      <c r="N212" s="159">
        <f t="shared" si="170"/>
        <v>0</v>
      </c>
      <c r="O212" s="35"/>
      <c r="P212" s="44" t="b">
        <f t="shared" si="171"/>
        <v>0</v>
      </c>
      <c r="Q212" s="44" t="b">
        <f t="shared" si="172"/>
        <v>0</v>
      </c>
      <c r="R212" s="44" t="b">
        <f t="shared" si="173"/>
        <v>0</v>
      </c>
      <c r="S212" s="44" t="b">
        <f t="shared" si="174"/>
        <v>0</v>
      </c>
      <c r="T212" s="44" t="b">
        <f t="shared" si="175"/>
        <v>0</v>
      </c>
      <c r="U212" s="44" t="b">
        <f t="shared" si="176"/>
        <v>0</v>
      </c>
      <c r="V212" s="44" t="b">
        <f t="shared" si="177"/>
        <v>0</v>
      </c>
      <c r="W212" s="44" t="b">
        <f t="shared" si="178"/>
        <v>0</v>
      </c>
      <c r="X212" s="35"/>
      <c r="Y212" s="35"/>
      <c r="Z212"/>
      <c r="AB212" s="36"/>
      <c r="AC212" s="3"/>
      <c r="AE212" s="13"/>
      <c r="AI212" s="3"/>
      <c r="AK212"/>
    </row>
    <row r="213" spans="1:41" x14ac:dyDescent="0.3">
      <c r="A213" s="30">
        <v>8</v>
      </c>
      <c r="B213" s="47"/>
      <c r="C213" s="47"/>
      <c r="D213" s="47"/>
      <c r="E213" s="47"/>
      <c r="F213" s="30">
        <f t="shared" si="162"/>
        <v>0</v>
      </c>
      <c r="G213" s="30">
        <f t="shared" si="165"/>
        <v>0</v>
      </c>
      <c r="H213" s="25">
        <f t="shared" si="163"/>
        <v>0</v>
      </c>
      <c r="I213" s="30">
        <f t="shared" si="166"/>
        <v>0</v>
      </c>
      <c r="J213" s="25" t="b">
        <f t="shared" si="164"/>
        <v>0</v>
      </c>
      <c r="K213" s="44" t="b">
        <f t="shared" si="167"/>
        <v>0</v>
      </c>
      <c r="L213" s="44">
        <f t="shared" si="168"/>
        <v>0</v>
      </c>
      <c r="M213" s="159">
        <f t="shared" si="169"/>
        <v>0</v>
      </c>
      <c r="N213" s="159">
        <f t="shared" si="170"/>
        <v>0</v>
      </c>
      <c r="O213" s="35"/>
      <c r="P213" s="44" t="b">
        <f t="shared" si="171"/>
        <v>0</v>
      </c>
      <c r="Q213" s="44" t="b">
        <f t="shared" si="172"/>
        <v>0</v>
      </c>
      <c r="R213" s="44" t="b">
        <f t="shared" si="173"/>
        <v>0</v>
      </c>
      <c r="S213" s="44" t="b">
        <f t="shared" si="174"/>
        <v>0</v>
      </c>
      <c r="T213" s="44" t="b">
        <f t="shared" si="175"/>
        <v>0</v>
      </c>
      <c r="U213" s="44" t="b">
        <f t="shared" si="176"/>
        <v>0</v>
      </c>
      <c r="V213" s="44" t="b">
        <f t="shared" si="177"/>
        <v>0</v>
      </c>
      <c r="W213" s="44" t="b">
        <f t="shared" si="178"/>
        <v>0</v>
      </c>
      <c r="X213" s="35"/>
      <c r="Y213" s="35"/>
      <c r="Z213"/>
      <c r="AB213" s="36"/>
      <c r="AC213" s="3"/>
      <c r="AE213" s="13"/>
      <c r="AI213" s="3"/>
      <c r="AK213"/>
    </row>
    <row r="214" spans="1:41" x14ac:dyDescent="0.3">
      <c r="A214" s="30">
        <v>8</v>
      </c>
      <c r="B214" s="47"/>
      <c r="C214" s="47"/>
      <c r="D214" s="47"/>
      <c r="E214" s="47"/>
      <c r="F214" s="30">
        <f t="shared" si="162"/>
        <v>0</v>
      </c>
      <c r="G214" s="30">
        <f t="shared" si="165"/>
        <v>0</v>
      </c>
      <c r="H214" s="25">
        <f t="shared" si="163"/>
        <v>0</v>
      </c>
      <c r="I214" s="30">
        <f t="shared" si="166"/>
        <v>0</v>
      </c>
      <c r="J214" s="25" t="b">
        <f t="shared" si="164"/>
        <v>0</v>
      </c>
      <c r="K214" s="44" t="b">
        <f t="shared" si="167"/>
        <v>0</v>
      </c>
      <c r="L214" s="44">
        <f t="shared" si="168"/>
        <v>0</v>
      </c>
      <c r="M214" s="159">
        <f t="shared" si="169"/>
        <v>0</v>
      </c>
      <c r="N214" s="159">
        <f t="shared" si="170"/>
        <v>0</v>
      </c>
      <c r="O214" s="35"/>
      <c r="P214" s="44" t="b">
        <f t="shared" si="171"/>
        <v>0</v>
      </c>
      <c r="Q214" s="44" t="b">
        <f t="shared" si="172"/>
        <v>0</v>
      </c>
      <c r="R214" s="44" t="b">
        <f t="shared" si="173"/>
        <v>0</v>
      </c>
      <c r="S214" s="44" t="b">
        <f t="shared" si="174"/>
        <v>0</v>
      </c>
      <c r="T214" s="44" t="b">
        <f t="shared" si="175"/>
        <v>0</v>
      </c>
      <c r="U214" s="44" t="b">
        <f t="shared" si="176"/>
        <v>0</v>
      </c>
      <c r="V214" s="44" t="b">
        <f t="shared" si="177"/>
        <v>0</v>
      </c>
      <c r="W214" s="44" t="b">
        <f t="shared" si="178"/>
        <v>0</v>
      </c>
      <c r="X214" s="35"/>
      <c r="Y214" s="35"/>
      <c r="Z214"/>
      <c r="AB214" s="36"/>
      <c r="AC214" s="3"/>
      <c r="AE214" s="13"/>
      <c r="AI214" s="3"/>
      <c r="AK214"/>
    </row>
    <row r="215" spans="1:41" x14ac:dyDescent="0.3">
      <c r="A215" s="30">
        <v>8</v>
      </c>
      <c r="B215" s="47"/>
      <c r="C215" s="47"/>
      <c r="D215" s="47"/>
      <c r="E215" s="47"/>
      <c r="F215" s="30">
        <f t="shared" si="162"/>
        <v>0</v>
      </c>
      <c r="G215" s="30">
        <f t="shared" si="165"/>
        <v>0</v>
      </c>
      <c r="H215" s="25">
        <f t="shared" si="163"/>
        <v>0</v>
      </c>
      <c r="I215" s="30">
        <f t="shared" si="166"/>
        <v>0</v>
      </c>
      <c r="J215" s="25" t="b">
        <f t="shared" si="164"/>
        <v>0</v>
      </c>
      <c r="K215" s="44" t="b">
        <f t="shared" si="167"/>
        <v>0</v>
      </c>
      <c r="L215" s="44">
        <f t="shared" si="168"/>
        <v>0</v>
      </c>
      <c r="M215" s="159">
        <f t="shared" si="169"/>
        <v>0</v>
      </c>
      <c r="N215" s="159">
        <f t="shared" si="170"/>
        <v>0</v>
      </c>
      <c r="O215" s="35"/>
      <c r="P215" s="44" t="b">
        <f t="shared" si="171"/>
        <v>0</v>
      </c>
      <c r="Q215" s="44" t="b">
        <f t="shared" si="172"/>
        <v>0</v>
      </c>
      <c r="R215" s="44" t="b">
        <f t="shared" si="173"/>
        <v>0</v>
      </c>
      <c r="S215" s="44" t="b">
        <f t="shared" si="174"/>
        <v>0</v>
      </c>
      <c r="T215" s="44" t="b">
        <f t="shared" si="175"/>
        <v>0</v>
      </c>
      <c r="U215" s="44" t="b">
        <f t="shared" si="176"/>
        <v>0</v>
      </c>
      <c r="V215" s="44" t="b">
        <f t="shared" si="177"/>
        <v>0</v>
      </c>
      <c r="W215" s="44" t="b">
        <f t="shared" si="178"/>
        <v>0</v>
      </c>
      <c r="X215" s="35"/>
      <c r="Y215" s="35"/>
      <c r="Z215"/>
      <c r="AB215" s="36"/>
      <c r="AC215" s="3"/>
      <c r="AE215" s="13"/>
      <c r="AI215" s="3"/>
      <c r="AK215"/>
    </row>
    <row r="216" spans="1:41" x14ac:dyDescent="0.3">
      <c r="A216" s="30">
        <v>8</v>
      </c>
      <c r="B216" s="47"/>
      <c r="C216" s="47"/>
      <c r="D216" s="47"/>
      <c r="E216" s="47"/>
      <c r="F216" s="30">
        <f t="shared" si="162"/>
        <v>0</v>
      </c>
      <c r="G216" s="30">
        <f t="shared" si="165"/>
        <v>0</v>
      </c>
      <c r="H216" s="25">
        <f t="shared" si="163"/>
        <v>0</v>
      </c>
      <c r="I216" s="30">
        <f t="shared" si="166"/>
        <v>0</v>
      </c>
      <c r="J216" s="25" t="b">
        <f t="shared" si="164"/>
        <v>0</v>
      </c>
      <c r="K216" s="44" t="b">
        <f t="shared" si="167"/>
        <v>0</v>
      </c>
      <c r="L216" s="44">
        <f t="shared" si="168"/>
        <v>0</v>
      </c>
      <c r="M216" s="159">
        <f t="shared" si="169"/>
        <v>0</v>
      </c>
      <c r="N216" s="159">
        <f t="shared" si="170"/>
        <v>0</v>
      </c>
      <c r="O216" s="35"/>
      <c r="P216" s="44" t="b">
        <f t="shared" si="171"/>
        <v>0</v>
      </c>
      <c r="Q216" s="44" t="b">
        <f t="shared" si="172"/>
        <v>0</v>
      </c>
      <c r="R216" s="44" t="b">
        <f t="shared" si="173"/>
        <v>0</v>
      </c>
      <c r="S216" s="44" t="b">
        <f t="shared" si="174"/>
        <v>0</v>
      </c>
      <c r="T216" s="44" t="b">
        <f t="shared" si="175"/>
        <v>0</v>
      </c>
      <c r="U216" s="44" t="b">
        <f t="shared" si="176"/>
        <v>0</v>
      </c>
      <c r="V216" s="44" t="b">
        <f t="shared" si="177"/>
        <v>0</v>
      </c>
      <c r="W216" s="44" t="b">
        <f t="shared" si="178"/>
        <v>0</v>
      </c>
      <c r="X216" s="35"/>
      <c r="Y216" s="35"/>
      <c r="Z216"/>
      <c r="AA216"/>
      <c r="AB216"/>
      <c r="AC216"/>
      <c r="AD216"/>
      <c r="AE216"/>
      <c r="AF216"/>
      <c r="AG216"/>
      <c r="AH216"/>
      <c r="AI216"/>
      <c r="AJ216"/>
      <c r="AK216"/>
    </row>
    <row r="217" spans="1:41" x14ac:dyDescent="0.3">
      <c r="A217" s="30">
        <v>8</v>
      </c>
      <c r="B217" s="47"/>
      <c r="C217" s="47"/>
      <c r="D217" s="47"/>
      <c r="E217" s="47"/>
      <c r="F217" s="30">
        <f t="shared" si="162"/>
        <v>0</v>
      </c>
      <c r="G217" s="30">
        <f t="shared" si="165"/>
        <v>0</v>
      </c>
      <c r="H217" s="25">
        <f t="shared" si="163"/>
        <v>0</v>
      </c>
      <c r="I217" s="30">
        <f t="shared" si="166"/>
        <v>0</v>
      </c>
      <c r="J217" s="25" t="b">
        <f t="shared" si="164"/>
        <v>0</v>
      </c>
      <c r="K217" s="44" t="b">
        <f t="shared" si="167"/>
        <v>0</v>
      </c>
      <c r="L217" s="44">
        <f t="shared" si="168"/>
        <v>0</v>
      </c>
      <c r="M217" s="159">
        <f t="shared" si="169"/>
        <v>0</v>
      </c>
      <c r="N217" s="159">
        <f t="shared" si="170"/>
        <v>0</v>
      </c>
      <c r="O217" s="35"/>
      <c r="P217" s="44" t="b">
        <f t="shared" si="171"/>
        <v>0</v>
      </c>
      <c r="Q217" s="44" t="b">
        <f t="shared" si="172"/>
        <v>0</v>
      </c>
      <c r="R217" s="44" t="b">
        <f t="shared" si="173"/>
        <v>0</v>
      </c>
      <c r="S217" s="44" t="b">
        <f t="shared" si="174"/>
        <v>0</v>
      </c>
      <c r="T217" s="44" t="b">
        <f t="shared" si="175"/>
        <v>0</v>
      </c>
      <c r="U217" s="44" t="b">
        <f t="shared" si="176"/>
        <v>0</v>
      </c>
      <c r="V217" s="44" t="b">
        <f t="shared" si="177"/>
        <v>0</v>
      </c>
      <c r="W217" s="44" t="b">
        <f t="shared" si="178"/>
        <v>0</v>
      </c>
      <c r="X217" s="35"/>
      <c r="Y217" s="35"/>
      <c r="Z217"/>
      <c r="AB217" s="36"/>
      <c r="AC217" s="3"/>
      <c r="AE217" s="13"/>
      <c r="AI217" s="3"/>
      <c r="AK217"/>
    </row>
    <row r="218" spans="1:41" x14ac:dyDescent="0.3">
      <c r="A218" s="30">
        <v>8</v>
      </c>
      <c r="B218" s="47"/>
      <c r="C218" s="47"/>
      <c r="D218" s="47"/>
      <c r="E218" s="47"/>
      <c r="F218" s="30">
        <f t="shared" si="162"/>
        <v>0</v>
      </c>
      <c r="G218" s="30">
        <f t="shared" si="165"/>
        <v>0</v>
      </c>
      <c r="H218" s="25">
        <f t="shared" si="163"/>
        <v>0</v>
      </c>
      <c r="I218" s="30">
        <f t="shared" si="166"/>
        <v>0</v>
      </c>
      <c r="J218" s="25" t="b">
        <f t="shared" si="164"/>
        <v>0</v>
      </c>
      <c r="K218" s="44" t="b">
        <f t="shared" si="167"/>
        <v>0</v>
      </c>
      <c r="L218" s="44">
        <f t="shared" si="168"/>
        <v>0</v>
      </c>
      <c r="M218" s="159">
        <f t="shared" si="169"/>
        <v>0</v>
      </c>
      <c r="N218" s="159">
        <f t="shared" si="170"/>
        <v>0</v>
      </c>
      <c r="O218" s="35"/>
      <c r="P218" s="44" t="b">
        <f t="shared" si="171"/>
        <v>0</v>
      </c>
      <c r="Q218" s="44" t="b">
        <f t="shared" si="172"/>
        <v>0</v>
      </c>
      <c r="R218" s="44" t="b">
        <f t="shared" si="173"/>
        <v>0</v>
      </c>
      <c r="S218" s="44" t="b">
        <f t="shared" si="174"/>
        <v>0</v>
      </c>
      <c r="T218" s="44" t="b">
        <f t="shared" si="175"/>
        <v>0</v>
      </c>
      <c r="U218" s="44" t="b">
        <f t="shared" si="176"/>
        <v>0</v>
      </c>
      <c r="V218" s="44" t="b">
        <f t="shared" si="177"/>
        <v>0</v>
      </c>
      <c r="W218" s="44" t="b">
        <f t="shared" si="178"/>
        <v>0</v>
      </c>
      <c r="X218" s="35"/>
      <c r="Y218" s="35"/>
      <c r="Z218"/>
      <c r="AA218"/>
      <c r="AB218"/>
      <c r="AC218"/>
      <c r="AD218"/>
      <c r="AE218"/>
      <c r="AF218"/>
      <c r="AG218"/>
      <c r="AH218"/>
      <c r="AI218"/>
      <c r="AJ218"/>
      <c r="AK218"/>
    </row>
    <row r="219" spans="1:41" x14ac:dyDescent="0.3">
      <c r="A219" s="30">
        <v>8</v>
      </c>
      <c r="B219" s="47"/>
      <c r="C219" s="47"/>
      <c r="D219" s="47"/>
      <c r="E219" s="47"/>
      <c r="F219" s="30">
        <f t="shared" si="162"/>
        <v>0</v>
      </c>
      <c r="G219" s="30">
        <f t="shared" si="165"/>
        <v>0</v>
      </c>
      <c r="H219" s="25">
        <f t="shared" si="163"/>
        <v>0</v>
      </c>
      <c r="I219" s="30">
        <f t="shared" si="166"/>
        <v>0</v>
      </c>
      <c r="J219" s="25" t="b">
        <f t="shared" si="164"/>
        <v>0</v>
      </c>
      <c r="K219" s="44" t="b">
        <f t="shared" si="167"/>
        <v>0</v>
      </c>
      <c r="L219" s="44">
        <f t="shared" si="168"/>
        <v>0</v>
      </c>
      <c r="M219" s="159">
        <f t="shared" si="169"/>
        <v>0</v>
      </c>
      <c r="N219" s="159">
        <f t="shared" si="170"/>
        <v>0</v>
      </c>
      <c r="O219" s="35"/>
      <c r="P219" s="44" t="b">
        <f t="shared" si="171"/>
        <v>0</v>
      </c>
      <c r="Q219" s="44" t="b">
        <f t="shared" si="172"/>
        <v>0</v>
      </c>
      <c r="R219" s="44" t="b">
        <f t="shared" si="173"/>
        <v>0</v>
      </c>
      <c r="S219" s="44" t="b">
        <f t="shared" si="174"/>
        <v>0</v>
      </c>
      <c r="T219" s="44" t="b">
        <f t="shared" si="175"/>
        <v>0</v>
      </c>
      <c r="U219" s="44" t="b">
        <f t="shared" si="176"/>
        <v>0</v>
      </c>
      <c r="V219" s="44" t="b">
        <f t="shared" si="177"/>
        <v>0</v>
      </c>
      <c r="W219" s="44" t="b">
        <f t="shared" si="178"/>
        <v>0</v>
      </c>
      <c r="X219" s="35"/>
      <c r="Y219" s="35"/>
      <c r="Z219"/>
      <c r="AA219"/>
      <c r="AB219"/>
      <c r="AC219"/>
      <c r="AD219"/>
      <c r="AE219"/>
      <c r="AF219"/>
      <c r="AG219"/>
      <c r="AH219"/>
      <c r="AI219"/>
      <c r="AJ219"/>
      <c r="AK219"/>
    </row>
    <row r="220" spans="1:41" x14ac:dyDescent="0.3">
      <c r="A220" s="30">
        <v>8</v>
      </c>
      <c r="B220" s="47"/>
      <c r="C220" s="47"/>
      <c r="D220" s="47"/>
      <c r="E220" s="47"/>
      <c r="F220" s="30">
        <f t="shared" si="162"/>
        <v>0</v>
      </c>
      <c r="G220" s="30">
        <f t="shared" si="165"/>
        <v>0</v>
      </c>
      <c r="H220" s="25">
        <f t="shared" si="163"/>
        <v>0</v>
      </c>
      <c r="I220" s="30">
        <f t="shared" si="166"/>
        <v>0</v>
      </c>
      <c r="J220" s="25" t="b">
        <f t="shared" si="164"/>
        <v>0</v>
      </c>
      <c r="K220" s="44" t="b">
        <f t="shared" si="167"/>
        <v>0</v>
      </c>
      <c r="L220" s="44">
        <f t="shared" si="168"/>
        <v>0</v>
      </c>
      <c r="M220" s="159">
        <f t="shared" si="169"/>
        <v>0</v>
      </c>
      <c r="N220" s="159">
        <f t="shared" si="170"/>
        <v>0</v>
      </c>
      <c r="O220" s="35"/>
      <c r="P220" s="44" t="b">
        <f t="shared" si="171"/>
        <v>0</v>
      </c>
      <c r="Q220" s="44" t="b">
        <f t="shared" si="172"/>
        <v>0</v>
      </c>
      <c r="R220" s="44" t="b">
        <f t="shared" si="173"/>
        <v>0</v>
      </c>
      <c r="S220" s="44" t="b">
        <f t="shared" si="174"/>
        <v>0</v>
      </c>
      <c r="T220" s="44" t="b">
        <f t="shared" si="175"/>
        <v>0</v>
      </c>
      <c r="U220" s="44" t="b">
        <f t="shared" si="176"/>
        <v>0</v>
      </c>
      <c r="V220" s="44" t="b">
        <f t="shared" si="177"/>
        <v>0</v>
      </c>
      <c r="W220" s="44" t="b">
        <f t="shared" si="178"/>
        <v>0</v>
      </c>
      <c r="X220" s="35"/>
      <c r="Y220" s="35"/>
      <c r="Z220"/>
      <c r="AA220"/>
      <c r="AB220"/>
      <c r="AC220"/>
      <c r="AD220"/>
      <c r="AE220"/>
      <c r="AF220"/>
      <c r="AG220"/>
      <c r="AH220"/>
      <c r="AI220"/>
      <c r="AJ220"/>
      <c r="AK220"/>
    </row>
    <row r="221" spans="1:41" x14ac:dyDescent="0.3">
      <c r="A221" s="30">
        <v>8</v>
      </c>
      <c r="B221" s="47"/>
      <c r="C221" s="47"/>
      <c r="D221" s="47"/>
      <c r="E221" s="47"/>
      <c r="F221" s="30">
        <f t="shared" si="162"/>
        <v>0</v>
      </c>
      <c r="G221" s="30">
        <f t="shared" si="165"/>
        <v>0</v>
      </c>
      <c r="H221" s="25">
        <f t="shared" si="163"/>
        <v>0</v>
      </c>
      <c r="I221" s="30">
        <f t="shared" si="166"/>
        <v>0</v>
      </c>
      <c r="J221" s="25" t="b">
        <f t="shared" si="164"/>
        <v>0</v>
      </c>
      <c r="K221" s="44" t="b">
        <f t="shared" si="167"/>
        <v>0</v>
      </c>
      <c r="L221" s="44">
        <f t="shared" si="168"/>
        <v>0</v>
      </c>
      <c r="M221" s="159">
        <f t="shared" si="169"/>
        <v>0</v>
      </c>
      <c r="N221" s="159">
        <f t="shared" si="170"/>
        <v>0</v>
      </c>
      <c r="O221" s="35"/>
      <c r="P221" s="44" t="b">
        <f t="shared" si="171"/>
        <v>0</v>
      </c>
      <c r="Q221" s="44" t="b">
        <f t="shared" si="172"/>
        <v>0</v>
      </c>
      <c r="R221" s="44" t="b">
        <f t="shared" si="173"/>
        <v>0</v>
      </c>
      <c r="S221" s="44" t="b">
        <f t="shared" si="174"/>
        <v>0</v>
      </c>
      <c r="T221" s="44" t="b">
        <f t="shared" si="175"/>
        <v>0</v>
      </c>
      <c r="U221" s="44" t="b">
        <f t="shared" si="176"/>
        <v>0</v>
      </c>
      <c r="V221" s="44" t="b">
        <f t="shared" si="177"/>
        <v>0</v>
      </c>
      <c r="W221" s="44" t="b">
        <f t="shared" si="178"/>
        <v>0</v>
      </c>
      <c r="X221" s="35"/>
      <c r="Y221" s="35"/>
      <c r="Z221"/>
      <c r="AA221"/>
      <c r="AB221"/>
      <c r="AC221"/>
      <c r="AD221"/>
      <c r="AE221"/>
      <c r="AF221"/>
      <c r="AG221"/>
      <c r="AH221"/>
      <c r="AI221"/>
      <c r="AJ221"/>
      <c r="AK221"/>
    </row>
    <row r="222" spans="1:41" x14ac:dyDescent="0.3">
      <c r="A222" s="30">
        <v>8</v>
      </c>
      <c r="B222" s="47"/>
      <c r="C222" s="47"/>
      <c r="D222" s="47"/>
      <c r="E222" s="47"/>
      <c r="F222" s="30">
        <f t="shared" si="162"/>
        <v>0</v>
      </c>
      <c r="G222" s="30">
        <f t="shared" si="165"/>
        <v>0</v>
      </c>
      <c r="H222" s="25">
        <f t="shared" si="163"/>
        <v>0</v>
      </c>
      <c r="I222" s="30">
        <f t="shared" si="166"/>
        <v>0</v>
      </c>
      <c r="J222" s="25" t="b">
        <f t="shared" si="164"/>
        <v>0</v>
      </c>
      <c r="K222" s="44" t="b">
        <f t="shared" si="167"/>
        <v>0</v>
      </c>
      <c r="L222" s="44">
        <f t="shared" si="168"/>
        <v>0</v>
      </c>
      <c r="M222" s="159">
        <f t="shared" si="169"/>
        <v>0</v>
      </c>
      <c r="N222" s="160">
        <f t="shared" si="170"/>
        <v>0</v>
      </c>
      <c r="O222" s="35"/>
      <c r="P222" s="44" t="b">
        <f t="shared" si="171"/>
        <v>0</v>
      </c>
      <c r="Q222" s="44" t="b">
        <f t="shared" si="172"/>
        <v>0</v>
      </c>
      <c r="R222" s="44" t="b">
        <f t="shared" si="173"/>
        <v>0</v>
      </c>
      <c r="S222" s="44" t="b">
        <f t="shared" si="174"/>
        <v>0</v>
      </c>
      <c r="T222" s="44" t="b">
        <f t="shared" si="175"/>
        <v>0</v>
      </c>
      <c r="U222" s="44" t="b">
        <f t="shared" si="176"/>
        <v>0</v>
      </c>
      <c r="V222" s="44" t="b">
        <f t="shared" si="177"/>
        <v>0</v>
      </c>
      <c r="W222" s="44" t="b">
        <f t="shared" si="178"/>
        <v>0</v>
      </c>
      <c r="X222" s="35"/>
      <c r="Y222" s="35"/>
      <c r="Z222"/>
      <c r="AB222" s="36"/>
      <c r="AC222" s="3"/>
      <c r="AE222" s="13"/>
      <c r="AI222" s="3"/>
      <c r="AK222"/>
    </row>
    <row r="223" spans="1:41" x14ac:dyDescent="0.3">
      <c r="B223" s="4" t="s">
        <v>99</v>
      </c>
      <c r="C223" s="37">
        <f>COUNT(B203:B222)</f>
        <v>0</v>
      </c>
      <c r="D223" s="37"/>
      <c r="E223" s="37"/>
      <c r="F223" s="37"/>
      <c r="G223" s="37"/>
      <c r="L223" s="63" t="s">
        <v>236</v>
      </c>
      <c r="M223" s="161" t="str">
        <f>IF($A203&lt;=$B$5,SUM(M203:M222),"")</f>
        <v/>
      </c>
      <c r="N223" s="161" t="str">
        <f>IF($A203&lt;=$B$5,SUM(N203:N222),"")</f>
        <v/>
      </c>
      <c r="O223" s="35"/>
      <c r="P223" s="163">
        <f>SUM(P203:P222)</f>
        <v>0</v>
      </c>
      <c r="Q223" s="164">
        <f t="shared" ref="Q223" si="179">SUM(Q203:Q222)</f>
        <v>0</v>
      </c>
      <c r="R223" s="164">
        <f t="shared" ref="R223" si="180">SUM(R203:R222)</f>
        <v>0</v>
      </c>
      <c r="S223" s="164">
        <f t="shared" ref="S223" si="181">SUM(S203:S222)</f>
        <v>0</v>
      </c>
      <c r="T223" s="164">
        <f t="shared" ref="T223" si="182">SUM(T203:T222)</f>
        <v>0</v>
      </c>
      <c r="U223" s="164">
        <f t="shared" ref="U223" si="183">SUM(U203:U222)</f>
        <v>0</v>
      </c>
      <c r="V223" s="164">
        <f t="shared" ref="V223" si="184">SUM(V203:V222)</f>
        <v>0</v>
      </c>
      <c r="W223" s="164">
        <f t="shared" ref="W223" si="185">SUM(W203:W222)</f>
        <v>0</v>
      </c>
      <c r="X223" s="35"/>
      <c r="Y223" s="35"/>
      <c r="Z223" s="35"/>
      <c r="AC223"/>
      <c r="AD223"/>
      <c r="AE223"/>
      <c r="AF223"/>
      <c r="AG223"/>
      <c r="AH223"/>
      <c r="AI223"/>
      <c r="AJ223"/>
      <c r="AK223"/>
    </row>
    <row r="224" spans="1:41" x14ac:dyDescent="0.3">
      <c r="P224" s="156"/>
      <c r="Q224" s="156"/>
      <c r="R224" s="156"/>
      <c r="S224" s="156"/>
      <c r="T224" s="156"/>
      <c r="U224" s="156"/>
      <c r="V224" s="156"/>
      <c r="W224" s="156"/>
      <c r="X224" s="64"/>
      <c r="Y224" s="64"/>
      <c r="Z224" s="64"/>
      <c r="AL224" s="34"/>
      <c r="AM224" s="34"/>
    </row>
    <row r="225" spans="1:41" ht="14.4" customHeight="1" x14ac:dyDescent="0.3">
      <c r="A225" s="313" t="s">
        <v>95</v>
      </c>
      <c r="B225" s="313" t="s">
        <v>101</v>
      </c>
      <c r="C225" s="317" t="s">
        <v>93</v>
      </c>
      <c r="D225" s="318"/>
      <c r="E225" s="319"/>
      <c r="F225" s="317" t="s">
        <v>737</v>
      </c>
      <c r="G225" s="318"/>
      <c r="H225" s="319"/>
      <c r="I225" s="329" t="s">
        <v>90</v>
      </c>
      <c r="J225" s="321" t="s">
        <v>738</v>
      </c>
      <c r="K225" s="322"/>
      <c r="L225" s="323"/>
      <c r="M225" s="324" t="s">
        <v>94</v>
      </c>
      <c r="N225" s="325"/>
      <c r="O225" s="39"/>
      <c r="P225" s="326" t="s">
        <v>235</v>
      </c>
      <c r="Q225" s="327"/>
      <c r="R225" s="327"/>
      <c r="S225" s="327"/>
      <c r="T225" s="327"/>
      <c r="U225" s="327"/>
      <c r="V225" s="327"/>
      <c r="W225" s="328"/>
      <c r="X225" s="39"/>
      <c r="Y225" s="39"/>
      <c r="Z225" s="39"/>
      <c r="AA225"/>
      <c r="AB225"/>
      <c r="AC225"/>
      <c r="AD225"/>
      <c r="AE225"/>
      <c r="AF225"/>
      <c r="AG225"/>
      <c r="AH225"/>
      <c r="AI225"/>
      <c r="AJ225"/>
      <c r="AK225"/>
    </row>
    <row r="226" spans="1:41" ht="30" x14ac:dyDescent="0.3">
      <c r="A226" s="314"/>
      <c r="B226" s="314"/>
      <c r="C226" s="48" t="s">
        <v>621</v>
      </c>
      <c r="D226" s="48" t="s">
        <v>619</v>
      </c>
      <c r="E226" s="48" t="s">
        <v>620</v>
      </c>
      <c r="F226" s="59" t="s">
        <v>96</v>
      </c>
      <c r="G226" s="59" t="s">
        <v>97</v>
      </c>
      <c r="H226" s="60" t="s">
        <v>739</v>
      </c>
      <c r="I226" s="330"/>
      <c r="J226" s="60" t="s">
        <v>98</v>
      </c>
      <c r="K226" s="61" t="s">
        <v>740</v>
      </c>
      <c r="L226" s="61" t="s">
        <v>741</v>
      </c>
      <c r="M226" s="158" t="s">
        <v>742</v>
      </c>
      <c r="N226" s="158" t="s">
        <v>743</v>
      </c>
      <c r="O226" s="64"/>
      <c r="P226" s="162" t="s">
        <v>227</v>
      </c>
      <c r="Q226" s="162" t="s">
        <v>228</v>
      </c>
      <c r="R226" s="162" t="s">
        <v>229</v>
      </c>
      <c r="S226" s="162" t="s">
        <v>230</v>
      </c>
      <c r="T226" s="162" t="s">
        <v>231</v>
      </c>
      <c r="U226" s="162" t="s">
        <v>232</v>
      </c>
      <c r="V226" s="162" t="s">
        <v>233</v>
      </c>
      <c r="W226" s="162" t="s">
        <v>234</v>
      </c>
      <c r="X226" s="64"/>
      <c r="Y226" s="64"/>
      <c r="Z226"/>
      <c r="AA226"/>
      <c r="AB226"/>
      <c r="AC226"/>
      <c r="AD226"/>
      <c r="AE226"/>
      <c r="AF226"/>
      <c r="AG226"/>
      <c r="AH226"/>
      <c r="AI226"/>
      <c r="AJ226"/>
      <c r="AK226"/>
    </row>
    <row r="227" spans="1:41" x14ac:dyDescent="0.3">
      <c r="A227" s="30">
        <v>9</v>
      </c>
      <c r="B227" s="47"/>
      <c r="C227" s="47"/>
      <c r="D227" s="47"/>
      <c r="E227" s="47"/>
      <c r="F227" s="30">
        <f t="shared" ref="F227:F246" si="186">(D227+E227)/2</f>
        <v>0</v>
      </c>
      <c r="G227" s="30">
        <f>F227/2</f>
        <v>0</v>
      </c>
      <c r="H227" s="25">
        <f t="shared" ref="H227:H246" si="187">((3.14*(E227*0.5)*(D227*0.5)*C227)/3)/1000</f>
        <v>0</v>
      </c>
      <c r="I227" s="30">
        <f>IF(B227=1,$G$11,IF(B227=2,$G$12,IF(B227=3,$G$13,IF(B227=4,$G$14,IF(B227=5,$G$15,IF(B227=6,$G$16,IF(B227=7,$G$17,IF(B227=8,$G$18,))))))))</f>
        <v>0</v>
      </c>
      <c r="J227" s="25" t="b">
        <f t="shared" ref="J227:J246" si="188">IF(B227=1,H227*D$11,IF(B227=2,H227*D$12,IF(B227=3,H227*D$13,IF(B227=4,H227*D$14,IF(B227=5,H227*D$15,IF(B227=6,H227*D$16,IF(B227=7,H227*D$17,IF(B227=8,H227*D$18))))))))</f>
        <v>0</v>
      </c>
      <c r="K227" s="44" t="b">
        <f>IF(B227=1,$J$11,IF(B227=2,$J$12,IF(B227=3,$J$13,IF(B227=4,$J$14,IF(B227=5,$J$15,IF(B227=6,$J$16,IF(B227=7,$J$17,IF(B227=8,$J$18))))))))</f>
        <v>0</v>
      </c>
      <c r="L227" s="44">
        <f>(J227*K227)*I227</f>
        <v>0</v>
      </c>
      <c r="M227" s="159">
        <f>L227*(1/$B$6)</f>
        <v>0</v>
      </c>
      <c r="N227" s="159">
        <f>M227/1000</f>
        <v>0</v>
      </c>
      <c r="O227" s="35"/>
      <c r="P227" s="44" t="b">
        <f>IF(B227=1, N227)</f>
        <v>0</v>
      </c>
      <c r="Q227" s="44" t="b">
        <f>IF(B227=2, N227)</f>
        <v>0</v>
      </c>
      <c r="R227" s="44" t="b">
        <f>IF(B227=3, N227)</f>
        <v>0</v>
      </c>
      <c r="S227" s="44" t="b">
        <f>IF(B227=4, N227)</f>
        <v>0</v>
      </c>
      <c r="T227" s="44" t="b">
        <f>IF(B227=5, N227)</f>
        <v>0</v>
      </c>
      <c r="U227" s="44" t="b">
        <f>IF(B227=6, N227)</f>
        <v>0</v>
      </c>
      <c r="V227" s="44" t="b">
        <f>IF(B227=7, N227)</f>
        <v>0</v>
      </c>
      <c r="W227" s="44" t="b">
        <f>IF(B227=8, N227)</f>
        <v>0</v>
      </c>
      <c r="X227" s="35"/>
      <c r="Y227" s="35"/>
      <c r="Z227"/>
      <c r="AB227" s="36"/>
      <c r="AC227" s="3"/>
      <c r="AE227" s="13"/>
      <c r="AI227" s="3"/>
      <c r="AK227"/>
    </row>
    <row r="228" spans="1:41" x14ac:dyDescent="0.3">
      <c r="A228" s="30">
        <v>9</v>
      </c>
      <c r="B228" s="47"/>
      <c r="C228" s="47"/>
      <c r="D228" s="47"/>
      <c r="E228" s="47"/>
      <c r="F228" s="30">
        <f t="shared" si="186"/>
        <v>0</v>
      </c>
      <c r="G228" s="30">
        <f t="shared" ref="G228:G246" si="189">F228/2</f>
        <v>0</v>
      </c>
      <c r="H228" s="25">
        <f t="shared" si="187"/>
        <v>0</v>
      </c>
      <c r="I228" s="30">
        <f t="shared" ref="I228:I246" si="190">IF(B228=1,$G$11,IF(B228=2,$G$12,IF(B228=3,$G$13,IF(B228=4,$G$14,IF(B228=5,$G$15,IF(B228=6,$G$16,IF(B228=7,$G$17,IF(B228=8,$G$18,))))))))</f>
        <v>0</v>
      </c>
      <c r="J228" s="25" t="b">
        <f t="shared" si="188"/>
        <v>0</v>
      </c>
      <c r="K228" s="44" t="b">
        <f t="shared" ref="K228:K246" si="191">IF(B228=1,$J$11,IF(B228=2,$J$12,IF(B228=3,$J$13,IF(B228=4,$J$14,IF(B228=5,$J$15,IF(B228=6,$J$16,IF(B228=7,$J$17,IF(B228=8,$J$18))))))))</f>
        <v>0</v>
      </c>
      <c r="L228" s="44">
        <f t="shared" ref="L228:L246" si="192">(J228*K228)*I228</f>
        <v>0</v>
      </c>
      <c r="M228" s="159">
        <f t="shared" ref="M228:M246" si="193">L228*(1/$B$6)</f>
        <v>0</v>
      </c>
      <c r="N228" s="159">
        <f t="shared" ref="N228:N246" si="194">M228/1000</f>
        <v>0</v>
      </c>
      <c r="O228" s="35"/>
      <c r="P228" s="44" t="b">
        <f t="shared" ref="P228:P246" si="195">IF(B228=1, N228)</f>
        <v>0</v>
      </c>
      <c r="Q228" s="44" t="b">
        <f t="shared" ref="Q228:Q246" si="196">IF(B228=2, N228)</f>
        <v>0</v>
      </c>
      <c r="R228" s="44" t="b">
        <f t="shared" ref="R228:R246" si="197">IF(B228=3, N228)</f>
        <v>0</v>
      </c>
      <c r="S228" s="44" t="b">
        <f t="shared" ref="S228:S246" si="198">IF(B228=4, N228)</f>
        <v>0</v>
      </c>
      <c r="T228" s="44" t="b">
        <f t="shared" ref="T228:T246" si="199">IF(B228=5, N228)</f>
        <v>0</v>
      </c>
      <c r="U228" s="44" t="b">
        <f t="shared" ref="U228:U246" si="200">IF(B228=6, N228)</f>
        <v>0</v>
      </c>
      <c r="V228" s="44" t="b">
        <f t="shared" ref="V228:V246" si="201">IF(B228=7, N228)</f>
        <v>0</v>
      </c>
      <c r="W228" s="44" t="b">
        <f t="shared" ref="W228:W246" si="202">IF(B228=8, N228)</f>
        <v>0</v>
      </c>
      <c r="X228" s="35"/>
      <c r="Y228" s="35"/>
      <c r="Z228"/>
      <c r="AB228" s="36"/>
      <c r="AC228" s="3"/>
      <c r="AE228" s="13"/>
      <c r="AI228" s="3"/>
      <c r="AK228"/>
    </row>
    <row r="229" spans="1:41" x14ac:dyDescent="0.3">
      <c r="A229" s="30">
        <v>9</v>
      </c>
      <c r="B229" s="47"/>
      <c r="C229" s="47"/>
      <c r="D229" s="47"/>
      <c r="E229" s="47"/>
      <c r="F229" s="30">
        <f t="shared" si="186"/>
        <v>0</v>
      </c>
      <c r="G229" s="30">
        <f t="shared" si="189"/>
        <v>0</v>
      </c>
      <c r="H229" s="25">
        <f t="shared" si="187"/>
        <v>0</v>
      </c>
      <c r="I229" s="30">
        <f t="shared" si="190"/>
        <v>0</v>
      </c>
      <c r="J229" s="25" t="b">
        <f t="shared" si="188"/>
        <v>0</v>
      </c>
      <c r="K229" s="44" t="b">
        <f t="shared" si="191"/>
        <v>0</v>
      </c>
      <c r="L229" s="44">
        <f t="shared" si="192"/>
        <v>0</v>
      </c>
      <c r="M229" s="159">
        <f t="shared" si="193"/>
        <v>0</v>
      </c>
      <c r="N229" s="159">
        <f t="shared" si="194"/>
        <v>0</v>
      </c>
      <c r="O229" s="35"/>
      <c r="P229" s="44" t="b">
        <f t="shared" si="195"/>
        <v>0</v>
      </c>
      <c r="Q229" s="44" t="b">
        <f t="shared" si="196"/>
        <v>0</v>
      </c>
      <c r="R229" s="44" t="b">
        <f t="shared" si="197"/>
        <v>0</v>
      </c>
      <c r="S229" s="44" t="b">
        <f t="shared" si="198"/>
        <v>0</v>
      </c>
      <c r="T229" s="44" t="b">
        <f t="shared" si="199"/>
        <v>0</v>
      </c>
      <c r="U229" s="44" t="b">
        <f t="shared" si="200"/>
        <v>0</v>
      </c>
      <c r="V229" s="44" t="b">
        <f t="shared" si="201"/>
        <v>0</v>
      </c>
      <c r="W229" s="44" t="b">
        <f t="shared" si="202"/>
        <v>0</v>
      </c>
      <c r="X229" s="35"/>
      <c r="Y229" s="35"/>
      <c r="Z229"/>
      <c r="AB229" s="36"/>
      <c r="AC229" s="3"/>
      <c r="AE229" s="13"/>
      <c r="AI229" s="3"/>
      <c r="AK229"/>
    </row>
    <row r="230" spans="1:41" x14ac:dyDescent="0.3">
      <c r="A230" s="30">
        <v>9</v>
      </c>
      <c r="B230" s="47"/>
      <c r="C230" s="47"/>
      <c r="D230" s="47"/>
      <c r="E230" s="47"/>
      <c r="F230" s="30">
        <f t="shared" si="186"/>
        <v>0</v>
      </c>
      <c r="G230" s="30">
        <f t="shared" si="189"/>
        <v>0</v>
      </c>
      <c r="H230" s="25">
        <f t="shared" si="187"/>
        <v>0</v>
      </c>
      <c r="I230" s="30">
        <f t="shared" si="190"/>
        <v>0</v>
      </c>
      <c r="J230" s="25" t="b">
        <f t="shared" si="188"/>
        <v>0</v>
      </c>
      <c r="K230" s="44" t="b">
        <f t="shared" si="191"/>
        <v>0</v>
      </c>
      <c r="L230" s="44">
        <f t="shared" si="192"/>
        <v>0</v>
      </c>
      <c r="M230" s="159">
        <f t="shared" si="193"/>
        <v>0</v>
      </c>
      <c r="N230" s="159">
        <f t="shared" si="194"/>
        <v>0</v>
      </c>
      <c r="O230" s="35"/>
      <c r="P230" s="44" t="b">
        <f t="shared" si="195"/>
        <v>0</v>
      </c>
      <c r="Q230" s="44" t="b">
        <f t="shared" si="196"/>
        <v>0</v>
      </c>
      <c r="R230" s="44" t="b">
        <f t="shared" si="197"/>
        <v>0</v>
      </c>
      <c r="S230" s="44" t="b">
        <f t="shared" si="198"/>
        <v>0</v>
      </c>
      <c r="T230" s="44" t="b">
        <f t="shared" si="199"/>
        <v>0</v>
      </c>
      <c r="U230" s="44" t="b">
        <f t="shared" si="200"/>
        <v>0</v>
      </c>
      <c r="V230" s="44" t="b">
        <f t="shared" si="201"/>
        <v>0</v>
      </c>
      <c r="W230" s="44" t="b">
        <f t="shared" si="202"/>
        <v>0</v>
      </c>
      <c r="X230" s="35"/>
      <c r="Y230" s="35"/>
      <c r="Z230"/>
      <c r="AB230" s="36"/>
      <c r="AC230" s="3"/>
      <c r="AE230" s="13"/>
      <c r="AI230" s="3"/>
      <c r="AK230"/>
    </row>
    <row r="231" spans="1:41" x14ac:dyDescent="0.3">
      <c r="A231" s="30">
        <v>9</v>
      </c>
      <c r="B231" s="47"/>
      <c r="C231" s="47"/>
      <c r="D231" s="47"/>
      <c r="E231" s="47"/>
      <c r="F231" s="30">
        <f t="shared" si="186"/>
        <v>0</v>
      </c>
      <c r="G231" s="30">
        <f t="shared" si="189"/>
        <v>0</v>
      </c>
      <c r="H231" s="25">
        <f t="shared" si="187"/>
        <v>0</v>
      </c>
      <c r="I231" s="30">
        <f t="shared" si="190"/>
        <v>0</v>
      </c>
      <c r="J231" s="25" t="b">
        <f t="shared" si="188"/>
        <v>0</v>
      </c>
      <c r="K231" s="44" t="b">
        <f t="shared" si="191"/>
        <v>0</v>
      </c>
      <c r="L231" s="44">
        <f t="shared" si="192"/>
        <v>0</v>
      </c>
      <c r="M231" s="159">
        <f t="shared" si="193"/>
        <v>0</v>
      </c>
      <c r="N231" s="159">
        <f t="shared" si="194"/>
        <v>0</v>
      </c>
      <c r="O231" s="35"/>
      <c r="P231" s="44" t="b">
        <f t="shared" si="195"/>
        <v>0</v>
      </c>
      <c r="Q231" s="44" t="b">
        <f t="shared" si="196"/>
        <v>0</v>
      </c>
      <c r="R231" s="44" t="b">
        <f t="shared" si="197"/>
        <v>0</v>
      </c>
      <c r="S231" s="44" t="b">
        <f t="shared" si="198"/>
        <v>0</v>
      </c>
      <c r="T231" s="44" t="b">
        <f t="shared" si="199"/>
        <v>0</v>
      </c>
      <c r="U231" s="44" t="b">
        <f t="shared" si="200"/>
        <v>0</v>
      </c>
      <c r="V231" s="44" t="b">
        <f t="shared" si="201"/>
        <v>0</v>
      </c>
      <c r="W231" s="44" t="b">
        <f t="shared" si="202"/>
        <v>0</v>
      </c>
      <c r="X231" s="35"/>
      <c r="Y231" s="35"/>
      <c r="Z231"/>
      <c r="AB231" s="36"/>
      <c r="AC231" s="3"/>
      <c r="AE231" s="13"/>
      <c r="AI231" s="3"/>
      <c r="AK231"/>
    </row>
    <row r="232" spans="1:41" x14ac:dyDescent="0.3">
      <c r="A232" s="30">
        <v>9</v>
      </c>
      <c r="B232" s="47"/>
      <c r="C232" s="47"/>
      <c r="D232" s="47"/>
      <c r="E232" s="47"/>
      <c r="F232" s="30">
        <f t="shared" si="186"/>
        <v>0</v>
      </c>
      <c r="G232" s="30">
        <f t="shared" si="189"/>
        <v>0</v>
      </c>
      <c r="H232" s="25">
        <f t="shared" si="187"/>
        <v>0</v>
      </c>
      <c r="I232" s="30">
        <f t="shared" si="190"/>
        <v>0</v>
      </c>
      <c r="J232" s="25" t="b">
        <f t="shared" si="188"/>
        <v>0</v>
      </c>
      <c r="K232" s="44" t="b">
        <f t="shared" si="191"/>
        <v>0</v>
      </c>
      <c r="L232" s="44">
        <f t="shared" si="192"/>
        <v>0</v>
      </c>
      <c r="M232" s="159">
        <f t="shared" si="193"/>
        <v>0</v>
      </c>
      <c r="N232" s="159">
        <f t="shared" si="194"/>
        <v>0</v>
      </c>
      <c r="O232" s="35"/>
      <c r="P232" s="44" t="b">
        <f t="shared" si="195"/>
        <v>0</v>
      </c>
      <c r="Q232" s="44" t="b">
        <f t="shared" si="196"/>
        <v>0</v>
      </c>
      <c r="R232" s="44" t="b">
        <f t="shared" si="197"/>
        <v>0</v>
      </c>
      <c r="S232" s="44" t="b">
        <f t="shared" si="198"/>
        <v>0</v>
      </c>
      <c r="T232" s="44" t="b">
        <f t="shared" si="199"/>
        <v>0</v>
      </c>
      <c r="U232" s="44" t="b">
        <f t="shared" si="200"/>
        <v>0</v>
      </c>
      <c r="V232" s="44" t="b">
        <f t="shared" si="201"/>
        <v>0</v>
      </c>
      <c r="W232" s="44" t="b">
        <f t="shared" si="202"/>
        <v>0</v>
      </c>
      <c r="X232" s="35"/>
      <c r="Y232" s="35"/>
      <c r="Z232"/>
      <c r="AB232" s="36"/>
      <c r="AC232" s="3"/>
      <c r="AE232" s="13"/>
      <c r="AI232" s="3"/>
      <c r="AK232"/>
      <c r="AN232" s="3"/>
      <c r="AO232" s="3"/>
    </row>
    <row r="233" spans="1:41" x14ac:dyDescent="0.3">
      <c r="A233" s="30">
        <v>9</v>
      </c>
      <c r="B233" s="47"/>
      <c r="C233" s="47"/>
      <c r="D233" s="47"/>
      <c r="E233" s="47"/>
      <c r="F233" s="30">
        <f t="shared" si="186"/>
        <v>0</v>
      </c>
      <c r="G233" s="30">
        <f t="shared" si="189"/>
        <v>0</v>
      </c>
      <c r="H233" s="25">
        <f t="shared" si="187"/>
        <v>0</v>
      </c>
      <c r="I233" s="30">
        <f t="shared" si="190"/>
        <v>0</v>
      </c>
      <c r="J233" s="25" t="b">
        <f t="shared" si="188"/>
        <v>0</v>
      </c>
      <c r="K233" s="44" t="b">
        <f t="shared" si="191"/>
        <v>0</v>
      </c>
      <c r="L233" s="44">
        <f t="shared" si="192"/>
        <v>0</v>
      </c>
      <c r="M233" s="159">
        <f t="shared" si="193"/>
        <v>0</v>
      </c>
      <c r="N233" s="159">
        <f t="shared" si="194"/>
        <v>0</v>
      </c>
      <c r="O233" s="35"/>
      <c r="P233" s="44" t="b">
        <f t="shared" si="195"/>
        <v>0</v>
      </c>
      <c r="Q233" s="44" t="b">
        <f t="shared" si="196"/>
        <v>0</v>
      </c>
      <c r="R233" s="44" t="b">
        <f t="shared" si="197"/>
        <v>0</v>
      </c>
      <c r="S233" s="44" t="b">
        <f t="shared" si="198"/>
        <v>0</v>
      </c>
      <c r="T233" s="44" t="b">
        <f t="shared" si="199"/>
        <v>0</v>
      </c>
      <c r="U233" s="44" t="b">
        <f t="shared" si="200"/>
        <v>0</v>
      </c>
      <c r="V233" s="44" t="b">
        <f t="shared" si="201"/>
        <v>0</v>
      </c>
      <c r="W233" s="44" t="b">
        <f t="shared" si="202"/>
        <v>0</v>
      </c>
      <c r="X233" s="35"/>
      <c r="Y233" s="35"/>
      <c r="Z233"/>
      <c r="AB233" s="36"/>
      <c r="AC233" s="3"/>
      <c r="AE233" s="13"/>
      <c r="AI233" s="3"/>
      <c r="AK233"/>
      <c r="AN233" s="3"/>
      <c r="AO233" s="3"/>
    </row>
    <row r="234" spans="1:41" x14ac:dyDescent="0.3">
      <c r="A234" s="30">
        <v>9</v>
      </c>
      <c r="B234" s="47"/>
      <c r="C234" s="47"/>
      <c r="D234" s="47"/>
      <c r="E234" s="47"/>
      <c r="F234" s="30">
        <f t="shared" si="186"/>
        <v>0</v>
      </c>
      <c r="G234" s="30">
        <f t="shared" si="189"/>
        <v>0</v>
      </c>
      <c r="H234" s="25">
        <f t="shared" si="187"/>
        <v>0</v>
      </c>
      <c r="I234" s="30">
        <f t="shared" si="190"/>
        <v>0</v>
      </c>
      <c r="J234" s="25" t="b">
        <f t="shared" si="188"/>
        <v>0</v>
      </c>
      <c r="K234" s="44" t="b">
        <f t="shared" si="191"/>
        <v>0</v>
      </c>
      <c r="L234" s="44">
        <f t="shared" si="192"/>
        <v>0</v>
      </c>
      <c r="M234" s="159">
        <f t="shared" si="193"/>
        <v>0</v>
      </c>
      <c r="N234" s="159">
        <f t="shared" si="194"/>
        <v>0</v>
      </c>
      <c r="O234" s="35"/>
      <c r="P234" s="44" t="b">
        <f t="shared" si="195"/>
        <v>0</v>
      </c>
      <c r="Q234" s="44" t="b">
        <f t="shared" si="196"/>
        <v>0</v>
      </c>
      <c r="R234" s="44" t="b">
        <f t="shared" si="197"/>
        <v>0</v>
      </c>
      <c r="S234" s="44" t="b">
        <f t="shared" si="198"/>
        <v>0</v>
      </c>
      <c r="T234" s="44" t="b">
        <f t="shared" si="199"/>
        <v>0</v>
      </c>
      <c r="U234" s="44" t="b">
        <f t="shared" si="200"/>
        <v>0</v>
      </c>
      <c r="V234" s="44" t="b">
        <f t="shared" si="201"/>
        <v>0</v>
      </c>
      <c r="W234" s="44" t="b">
        <f t="shared" si="202"/>
        <v>0</v>
      </c>
      <c r="X234" s="35"/>
      <c r="Y234" s="35"/>
      <c r="Z234"/>
      <c r="AB234" s="36"/>
      <c r="AC234" s="3"/>
      <c r="AE234" s="13"/>
      <c r="AI234" s="3"/>
      <c r="AK234"/>
    </row>
    <row r="235" spans="1:41" x14ac:dyDescent="0.3">
      <c r="A235" s="30">
        <v>9</v>
      </c>
      <c r="B235" s="47"/>
      <c r="C235" s="47"/>
      <c r="D235" s="47"/>
      <c r="E235" s="47"/>
      <c r="F235" s="30">
        <f t="shared" si="186"/>
        <v>0</v>
      </c>
      <c r="G235" s="30">
        <f t="shared" si="189"/>
        <v>0</v>
      </c>
      <c r="H235" s="25">
        <f t="shared" si="187"/>
        <v>0</v>
      </c>
      <c r="I235" s="30">
        <f t="shared" si="190"/>
        <v>0</v>
      </c>
      <c r="J235" s="25" t="b">
        <f t="shared" si="188"/>
        <v>0</v>
      </c>
      <c r="K235" s="44" t="b">
        <f t="shared" si="191"/>
        <v>0</v>
      </c>
      <c r="L235" s="44">
        <f t="shared" si="192"/>
        <v>0</v>
      </c>
      <c r="M235" s="159">
        <f t="shared" si="193"/>
        <v>0</v>
      </c>
      <c r="N235" s="159">
        <f t="shared" si="194"/>
        <v>0</v>
      </c>
      <c r="O235" s="35"/>
      <c r="P235" s="44" t="b">
        <f t="shared" si="195"/>
        <v>0</v>
      </c>
      <c r="Q235" s="44" t="b">
        <f t="shared" si="196"/>
        <v>0</v>
      </c>
      <c r="R235" s="44" t="b">
        <f t="shared" si="197"/>
        <v>0</v>
      </c>
      <c r="S235" s="44" t="b">
        <f t="shared" si="198"/>
        <v>0</v>
      </c>
      <c r="T235" s="44" t="b">
        <f t="shared" si="199"/>
        <v>0</v>
      </c>
      <c r="U235" s="44" t="b">
        <f t="shared" si="200"/>
        <v>0</v>
      </c>
      <c r="V235" s="44" t="b">
        <f t="shared" si="201"/>
        <v>0</v>
      </c>
      <c r="W235" s="44" t="b">
        <f t="shared" si="202"/>
        <v>0</v>
      </c>
      <c r="X235" s="35"/>
      <c r="Y235" s="35"/>
      <c r="Z235"/>
      <c r="AB235" s="36"/>
      <c r="AC235" s="3"/>
      <c r="AE235" s="13"/>
      <c r="AI235" s="3"/>
      <c r="AK235"/>
    </row>
    <row r="236" spans="1:41" x14ac:dyDescent="0.3">
      <c r="A236" s="30">
        <v>9</v>
      </c>
      <c r="B236" s="47"/>
      <c r="C236" s="47"/>
      <c r="D236" s="47"/>
      <c r="E236" s="47"/>
      <c r="F236" s="30">
        <f t="shared" si="186"/>
        <v>0</v>
      </c>
      <c r="G236" s="30">
        <f t="shared" si="189"/>
        <v>0</v>
      </c>
      <c r="H236" s="25">
        <f t="shared" si="187"/>
        <v>0</v>
      </c>
      <c r="I236" s="30">
        <f t="shared" si="190"/>
        <v>0</v>
      </c>
      <c r="J236" s="25" t="b">
        <f t="shared" si="188"/>
        <v>0</v>
      </c>
      <c r="K236" s="44" t="b">
        <f t="shared" si="191"/>
        <v>0</v>
      </c>
      <c r="L236" s="44">
        <f t="shared" si="192"/>
        <v>0</v>
      </c>
      <c r="M236" s="159">
        <f t="shared" si="193"/>
        <v>0</v>
      </c>
      <c r="N236" s="159">
        <f t="shared" si="194"/>
        <v>0</v>
      </c>
      <c r="O236" s="35"/>
      <c r="P236" s="44" t="b">
        <f t="shared" si="195"/>
        <v>0</v>
      </c>
      <c r="Q236" s="44" t="b">
        <f t="shared" si="196"/>
        <v>0</v>
      </c>
      <c r="R236" s="44" t="b">
        <f t="shared" si="197"/>
        <v>0</v>
      </c>
      <c r="S236" s="44" t="b">
        <f t="shared" si="198"/>
        <v>0</v>
      </c>
      <c r="T236" s="44" t="b">
        <f t="shared" si="199"/>
        <v>0</v>
      </c>
      <c r="U236" s="44" t="b">
        <f t="shared" si="200"/>
        <v>0</v>
      </c>
      <c r="V236" s="44" t="b">
        <f t="shared" si="201"/>
        <v>0</v>
      </c>
      <c r="W236" s="44" t="b">
        <f t="shared" si="202"/>
        <v>0</v>
      </c>
      <c r="X236" s="35"/>
      <c r="Y236" s="35"/>
      <c r="Z236"/>
      <c r="AB236" s="36"/>
      <c r="AC236" s="3"/>
      <c r="AE236" s="13"/>
      <c r="AI236" s="3"/>
      <c r="AK236"/>
    </row>
    <row r="237" spans="1:41" x14ac:dyDescent="0.3">
      <c r="A237" s="30">
        <v>9</v>
      </c>
      <c r="B237" s="47"/>
      <c r="C237" s="47"/>
      <c r="D237" s="47"/>
      <c r="E237" s="47"/>
      <c r="F237" s="30">
        <f t="shared" si="186"/>
        <v>0</v>
      </c>
      <c r="G237" s="30">
        <f t="shared" si="189"/>
        <v>0</v>
      </c>
      <c r="H237" s="25">
        <f t="shared" si="187"/>
        <v>0</v>
      </c>
      <c r="I237" s="30">
        <f t="shared" si="190"/>
        <v>0</v>
      </c>
      <c r="J237" s="25" t="b">
        <f t="shared" si="188"/>
        <v>0</v>
      </c>
      <c r="K237" s="44" t="b">
        <f t="shared" si="191"/>
        <v>0</v>
      </c>
      <c r="L237" s="44">
        <f t="shared" si="192"/>
        <v>0</v>
      </c>
      <c r="M237" s="159">
        <f t="shared" si="193"/>
        <v>0</v>
      </c>
      <c r="N237" s="159">
        <f t="shared" si="194"/>
        <v>0</v>
      </c>
      <c r="O237" s="35"/>
      <c r="P237" s="44" t="b">
        <f t="shared" si="195"/>
        <v>0</v>
      </c>
      <c r="Q237" s="44" t="b">
        <f t="shared" si="196"/>
        <v>0</v>
      </c>
      <c r="R237" s="44" t="b">
        <f t="shared" si="197"/>
        <v>0</v>
      </c>
      <c r="S237" s="44" t="b">
        <f t="shared" si="198"/>
        <v>0</v>
      </c>
      <c r="T237" s="44" t="b">
        <f t="shared" si="199"/>
        <v>0</v>
      </c>
      <c r="U237" s="44" t="b">
        <f t="shared" si="200"/>
        <v>0</v>
      </c>
      <c r="V237" s="44" t="b">
        <f t="shared" si="201"/>
        <v>0</v>
      </c>
      <c r="W237" s="44" t="b">
        <f t="shared" si="202"/>
        <v>0</v>
      </c>
      <c r="X237" s="35"/>
      <c r="Y237" s="35"/>
      <c r="Z237"/>
      <c r="AB237" s="36"/>
      <c r="AC237" s="3"/>
      <c r="AE237" s="13"/>
      <c r="AI237" s="3"/>
      <c r="AK237"/>
    </row>
    <row r="238" spans="1:41" x14ac:dyDescent="0.3">
      <c r="A238" s="30">
        <v>9</v>
      </c>
      <c r="B238" s="47"/>
      <c r="C238" s="47"/>
      <c r="D238" s="47"/>
      <c r="E238" s="47"/>
      <c r="F238" s="30">
        <f t="shared" si="186"/>
        <v>0</v>
      </c>
      <c r="G238" s="30">
        <f t="shared" si="189"/>
        <v>0</v>
      </c>
      <c r="H238" s="25">
        <f t="shared" si="187"/>
        <v>0</v>
      </c>
      <c r="I238" s="30">
        <f t="shared" si="190"/>
        <v>0</v>
      </c>
      <c r="J238" s="25" t="b">
        <f t="shared" si="188"/>
        <v>0</v>
      </c>
      <c r="K238" s="44" t="b">
        <f t="shared" si="191"/>
        <v>0</v>
      </c>
      <c r="L238" s="44">
        <f t="shared" si="192"/>
        <v>0</v>
      </c>
      <c r="M238" s="159">
        <f t="shared" si="193"/>
        <v>0</v>
      </c>
      <c r="N238" s="159">
        <f t="shared" si="194"/>
        <v>0</v>
      </c>
      <c r="O238" s="35"/>
      <c r="P238" s="44" t="b">
        <f t="shared" si="195"/>
        <v>0</v>
      </c>
      <c r="Q238" s="44" t="b">
        <f t="shared" si="196"/>
        <v>0</v>
      </c>
      <c r="R238" s="44" t="b">
        <f t="shared" si="197"/>
        <v>0</v>
      </c>
      <c r="S238" s="44" t="b">
        <f t="shared" si="198"/>
        <v>0</v>
      </c>
      <c r="T238" s="44" t="b">
        <f t="shared" si="199"/>
        <v>0</v>
      </c>
      <c r="U238" s="44" t="b">
        <f t="shared" si="200"/>
        <v>0</v>
      </c>
      <c r="V238" s="44" t="b">
        <f t="shared" si="201"/>
        <v>0</v>
      </c>
      <c r="W238" s="44" t="b">
        <f t="shared" si="202"/>
        <v>0</v>
      </c>
      <c r="X238" s="35"/>
      <c r="Y238" s="35"/>
      <c r="Z238"/>
      <c r="AB238" s="36"/>
      <c r="AC238" s="3"/>
      <c r="AE238" s="13"/>
      <c r="AI238" s="3"/>
      <c r="AK238"/>
    </row>
    <row r="239" spans="1:41" x14ac:dyDescent="0.3">
      <c r="A239" s="30">
        <v>9</v>
      </c>
      <c r="B239" s="47"/>
      <c r="C239" s="47"/>
      <c r="D239" s="47"/>
      <c r="E239" s="47"/>
      <c r="F239" s="30">
        <f t="shared" si="186"/>
        <v>0</v>
      </c>
      <c r="G239" s="30">
        <f t="shared" si="189"/>
        <v>0</v>
      </c>
      <c r="H239" s="25">
        <f t="shared" si="187"/>
        <v>0</v>
      </c>
      <c r="I239" s="30">
        <f t="shared" si="190"/>
        <v>0</v>
      </c>
      <c r="J239" s="25" t="b">
        <f t="shared" si="188"/>
        <v>0</v>
      </c>
      <c r="K239" s="44" t="b">
        <f t="shared" si="191"/>
        <v>0</v>
      </c>
      <c r="L239" s="44">
        <f t="shared" si="192"/>
        <v>0</v>
      </c>
      <c r="M239" s="159">
        <f t="shared" si="193"/>
        <v>0</v>
      </c>
      <c r="N239" s="159">
        <f t="shared" si="194"/>
        <v>0</v>
      </c>
      <c r="O239" s="35"/>
      <c r="P239" s="44" t="b">
        <f t="shared" si="195"/>
        <v>0</v>
      </c>
      <c r="Q239" s="44" t="b">
        <f t="shared" si="196"/>
        <v>0</v>
      </c>
      <c r="R239" s="44" t="b">
        <f t="shared" si="197"/>
        <v>0</v>
      </c>
      <c r="S239" s="44" t="b">
        <f t="shared" si="198"/>
        <v>0</v>
      </c>
      <c r="T239" s="44" t="b">
        <f t="shared" si="199"/>
        <v>0</v>
      </c>
      <c r="U239" s="44" t="b">
        <f t="shared" si="200"/>
        <v>0</v>
      </c>
      <c r="V239" s="44" t="b">
        <f t="shared" si="201"/>
        <v>0</v>
      </c>
      <c r="W239" s="44" t="b">
        <f t="shared" si="202"/>
        <v>0</v>
      </c>
      <c r="X239" s="35"/>
      <c r="Y239" s="35"/>
      <c r="Z239"/>
      <c r="AB239" s="36"/>
      <c r="AC239" s="3"/>
      <c r="AE239" s="13"/>
      <c r="AI239" s="3"/>
      <c r="AK239"/>
    </row>
    <row r="240" spans="1:41" x14ac:dyDescent="0.3">
      <c r="A240" s="30">
        <v>9</v>
      </c>
      <c r="B240" s="47"/>
      <c r="C240" s="47"/>
      <c r="D240" s="47"/>
      <c r="E240" s="47"/>
      <c r="F240" s="30">
        <f t="shared" si="186"/>
        <v>0</v>
      </c>
      <c r="G240" s="30">
        <f t="shared" si="189"/>
        <v>0</v>
      </c>
      <c r="H240" s="25">
        <f t="shared" si="187"/>
        <v>0</v>
      </c>
      <c r="I240" s="30">
        <f t="shared" si="190"/>
        <v>0</v>
      </c>
      <c r="J240" s="25" t="b">
        <f t="shared" si="188"/>
        <v>0</v>
      </c>
      <c r="K240" s="44" t="b">
        <f t="shared" si="191"/>
        <v>0</v>
      </c>
      <c r="L240" s="44">
        <f t="shared" si="192"/>
        <v>0</v>
      </c>
      <c r="M240" s="159">
        <f t="shared" si="193"/>
        <v>0</v>
      </c>
      <c r="N240" s="159">
        <f t="shared" si="194"/>
        <v>0</v>
      </c>
      <c r="O240" s="35"/>
      <c r="P240" s="44" t="b">
        <f t="shared" si="195"/>
        <v>0</v>
      </c>
      <c r="Q240" s="44" t="b">
        <f t="shared" si="196"/>
        <v>0</v>
      </c>
      <c r="R240" s="44" t="b">
        <f t="shared" si="197"/>
        <v>0</v>
      </c>
      <c r="S240" s="44" t="b">
        <f t="shared" si="198"/>
        <v>0</v>
      </c>
      <c r="T240" s="44" t="b">
        <f t="shared" si="199"/>
        <v>0</v>
      </c>
      <c r="U240" s="44" t="b">
        <f t="shared" si="200"/>
        <v>0</v>
      </c>
      <c r="V240" s="44" t="b">
        <f t="shared" si="201"/>
        <v>0</v>
      </c>
      <c r="W240" s="44" t="b">
        <f t="shared" si="202"/>
        <v>0</v>
      </c>
      <c r="X240" s="35"/>
      <c r="Y240" s="35"/>
      <c r="Z240"/>
      <c r="AA240"/>
      <c r="AB240"/>
      <c r="AC240"/>
      <c r="AD240"/>
      <c r="AE240"/>
      <c r="AF240"/>
      <c r="AG240"/>
      <c r="AH240"/>
      <c r="AI240"/>
      <c r="AJ240"/>
      <c r="AK240"/>
    </row>
    <row r="241" spans="1:41" x14ac:dyDescent="0.3">
      <c r="A241" s="30">
        <v>9</v>
      </c>
      <c r="B241" s="47"/>
      <c r="C241" s="47"/>
      <c r="D241" s="47"/>
      <c r="E241" s="47"/>
      <c r="F241" s="30">
        <f t="shared" si="186"/>
        <v>0</v>
      </c>
      <c r="G241" s="30">
        <f t="shared" si="189"/>
        <v>0</v>
      </c>
      <c r="H241" s="25">
        <f t="shared" si="187"/>
        <v>0</v>
      </c>
      <c r="I241" s="30">
        <f t="shared" si="190"/>
        <v>0</v>
      </c>
      <c r="J241" s="25" t="b">
        <f t="shared" si="188"/>
        <v>0</v>
      </c>
      <c r="K241" s="44" t="b">
        <f t="shared" si="191"/>
        <v>0</v>
      </c>
      <c r="L241" s="44">
        <f t="shared" si="192"/>
        <v>0</v>
      </c>
      <c r="M241" s="159">
        <f t="shared" si="193"/>
        <v>0</v>
      </c>
      <c r="N241" s="159">
        <f t="shared" si="194"/>
        <v>0</v>
      </c>
      <c r="O241" s="35"/>
      <c r="P241" s="44" t="b">
        <f t="shared" si="195"/>
        <v>0</v>
      </c>
      <c r="Q241" s="44" t="b">
        <f t="shared" si="196"/>
        <v>0</v>
      </c>
      <c r="R241" s="44" t="b">
        <f t="shared" si="197"/>
        <v>0</v>
      </c>
      <c r="S241" s="44" t="b">
        <f t="shared" si="198"/>
        <v>0</v>
      </c>
      <c r="T241" s="44" t="b">
        <f t="shared" si="199"/>
        <v>0</v>
      </c>
      <c r="U241" s="44" t="b">
        <f t="shared" si="200"/>
        <v>0</v>
      </c>
      <c r="V241" s="44" t="b">
        <f t="shared" si="201"/>
        <v>0</v>
      </c>
      <c r="W241" s="44" t="b">
        <f t="shared" si="202"/>
        <v>0</v>
      </c>
      <c r="X241" s="35"/>
      <c r="Y241" s="35"/>
      <c r="Z241"/>
      <c r="AB241" s="36"/>
      <c r="AC241" s="3"/>
      <c r="AE241" s="13"/>
      <c r="AI241" s="3"/>
      <c r="AK241"/>
    </row>
    <row r="242" spans="1:41" x14ac:dyDescent="0.3">
      <c r="A242" s="30">
        <v>9</v>
      </c>
      <c r="B242" s="47"/>
      <c r="C242" s="47"/>
      <c r="D242" s="47"/>
      <c r="E242" s="47"/>
      <c r="F242" s="30">
        <f t="shared" si="186"/>
        <v>0</v>
      </c>
      <c r="G242" s="30">
        <f t="shared" si="189"/>
        <v>0</v>
      </c>
      <c r="H242" s="25">
        <f t="shared" si="187"/>
        <v>0</v>
      </c>
      <c r="I242" s="30">
        <f t="shared" si="190"/>
        <v>0</v>
      </c>
      <c r="J242" s="25" t="b">
        <f t="shared" si="188"/>
        <v>0</v>
      </c>
      <c r="K242" s="44" t="b">
        <f t="shared" si="191"/>
        <v>0</v>
      </c>
      <c r="L242" s="44">
        <f t="shared" si="192"/>
        <v>0</v>
      </c>
      <c r="M242" s="159">
        <f t="shared" si="193"/>
        <v>0</v>
      </c>
      <c r="N242" s="159">
        <f t="shared" si="194"/>
        <v>0</v>
      </c>
      <c r="O242" s="35"/>
      <c r="P242" s="44" t="b">
        <f t="shared" si="195"/>
        <v>0</v>
      </c>
      <c r="Q242" s="44" t="b">
        <f t="shared" si="196"/>
        <v>0</v>
      </c>
      <c r="R242" s="44" t="b">
        <f t="shared" si="197"/>
        <v>0</v>
      </c>
      <c r="S242" s="44" t="b">
        <f t="shared" si="198"/>
        <v>0</v>
      </c>
      <c r="T242" s="44" t="b">
        <f t="shared" si="199"/>
        <v>0</v>
      </c>
      <c r="U242" s="44" t="b">
        <f t="shared" si="200"/>
        <v>0</v>
      </c>
      <c r="V242" s="44" t="b">
        <f t="shared" si="201"/>
        <v>0</v>
      </c>
      <c r="W242" s="44" t="b">
        <f t="shared" si="202"/>
        <v>0</v>
      </c>
      <c r="X242" s="35"/>
      <c r="Y242" s="35"/>
      <c r="Z242"/>
      <c r="AA242"/>
      <c r="AB242"/>
      <c r="AC242"/>
      <c r="AD242"/>
      <c r="AE242"/>
      <c r="AF242"/>
      <c r="AG242"/>
      <c r="AH242"/>
      <c r="AI242"/>
      <c r="AJ242"/>
      <c r="AK242"/>
    </row>
    <row r="243" spans="1:41" x14ac:dyDescent="0.3">
      <c r="A243" s="30">
        <v>9</v>
      </c>
      <c r="B243" s="47"/>
      <c r="C243" s="47"/>
      <c r="D243" s="47"/>
      <c r="E243" s="47"/>
      <c r="F243" s="30">
        <f t="shared" si="186"/>
        <v>0</v>
      </c>
      <c r="G243" s="30">
        <f t="shared" si="189"/>
        <v>0</v>
      </c>
      <c r="H243" s="25">
        <f t="shared" si="187"/>
        <v>0</v>
      </c>
      <c r="I243" s="30">
        <f t="shared" si="190"/>
        <v>0</v>
      </c>
      <c r="J243" s="25" t="b">
        <f t="shared" si="188"/>
        <v>0</v>
      </c>
      <c r="K243" s="44" t="b">
        <f t="shared" si="191"/>
        <v>0</v>
      </c>
      <c r="L243" s="44">
        <f t="shared" si="192"/>
        <v>0</v>
      </c>
      <c r="M243" s="159">
        <f t="shared" si="193"/>
        <v>0</v>
      </c>
      <c r="N243" s="159">
        <f t="shared" si="194"/>
        <v>0</v>
      </c>
      <c r="O243" s="35"/>
      <c r="P243" s="44" t="b">
        <f t="shared" si="195"/>
        <v>0</v>
      </c>
      <c r="Q243" s="44" t="b">
        <f t="shared" si="196"/>
        <v>0</v>
      </c>
      <c r="R243" s="44" t="b">
        <f t="shared" si="197"/>
        <v>0</v>
      </c>
      <c r="S243" s="44" t="b">
        <f t="shared" si="198"/>
        <v>0</v>
      </c>
      <c r="T243" s="44" t="b">
        <f t="shared" si="199"/>
        <v>0</v>
      </c>
      <c r="U243" s="44" t="b">
        <f t="shared" si="200"/>
        <v>0</v>
      </c>
      <c r="V243" s="44" t="b">
        <f t="shared" si="201"/>
        <v>0</v>
      </c>
      <c r="W243" s="44" t="b">
        <f t="shared" si="202"/>
        <v>0</v>
      </c>
      <c r="X243" s="35"/>
      <c r="Y243" s="35"/>
      <c r="Z243"/>
      <c r="AA243"/>
      <c r="AB243"/>
      <c r="AC243"/>
      <c r="AD243"/>
      <c r="AE243"/>
      <c r="AF243"/>
      <c r="AG243"/>
      <c r="AH243"/>
      <c r="AI243"/>
      <c r="AJ243"/>
      <c r="AK243"/>
    </row>
    <row r="244" spans="1:41" x14ac:dyDescent="0.3">
      <c r="A244" s="30">
        <v>9</v>
      </c>
      <c r="B244" s="47"/>
      <c r="C244" s="47"/>
      <c r="D244" s="47"/>
      <c r="E244" s="47"/>
      <c r="F244" s="30">
        <f t="shared" si="186"/>
        <v>0</v>
      </c>
      <c r="G244" s="30">
        <f t="shared" si="189"/>
        <v>0</v>
      </c>
      <c r="H244" s="25">
        <f t="shared" si="187"/>
        <v>0</v>
      </c>
      <c r="I244" s="30">
        <f t="shared" si="190"/>
        <v>0</v>
      </c>
      <c r="J244" s="25" t="b">
        <f t="shared" si="188"/>
        <v>0</v>
      </c>
      <c r="K244" s="44" t="b">
        <f t="shared" si="191"/>
        <v>0</v>
      </c>
      <c r="L244" s="44">
        <f t="shared" si="192"/>
        <v>0</v>
      </c>
      <c r="M244" s="159">
        <f t="shared" si="193"/>
        <v>0</v>
      </c>
      <c r="N244" s="159">
        <f t="shared" si="194"/>
        <v>0</v>
      </c>
      <c r="O244" s="35"/>
      <c r="P244" s="44" t="b">
        <f t="shared" si="195"/>
        <v>0</v>
      </c>
      <c r="Q244" s="44" t="b">
        <f t="shared" si="196"/>
        <v>0</v>
      </c>
      <c r="R244" s="44" t="b">
        <f t="shared" si="197"/>
        <v>0</v>
      </c>
      <c r="S244" s="44" t="b">
        <f t="shared" si="198"/>
        <v>0</v>
      </c>
      <c r="T244" s="44" t="b">
        <f t="shared" si="199"/>
        <v>0</v>
      </c>
      <c r="U244" s="44" t="b">
        <f t="shared" si="200"/>
        <v>0</v>
      </c>
      <c r="V244" s="44" t="b">
        <f t="shared" si="201"/>
        <v>0</v>
      </c>
      <c r="W244" s="44" t="b">
        <f t="shared" si="202"/>
        <v>0</v>
      </c>
      <c r="X244" s="35"/>
      <c r="Y244" s="35"/>
      <c r="Z244"/>
      <c r="AA244"/>
      <c r="AB244"/>
      <c r="AC244"/>
      <c r="AD244"/>
      <c r="AE244"/>
      <c r="AF244"/>
      <c r="AG244"/>
      <c r="AH244"/>
      <c r="AI244"/>
      <c r="AJ244"/>
      <c r="AK244"/>
    </row>
    <row r="245" spans="1:41" x14ac:dyDescent="0.3">
      <c r="A245" s="30">
        <v>9</v>
      </c>
      <c r="B245" s="47"/>
      <c r="C245" s="47"/>
      <c r="D245" s="47"/>
      <c r="E245" s="47"/>
      <c r="F245" s="30">
        <f t="shared" si="186"/>
        <v>0</v>
      </c>
      <c r="G245" s="30">
        <f t="shared" si="189"/>
        <v>0</v>
      </c>
      <c r="H245" s="25">
        <f t="shared" si="187"/>
        <v>0</v>
      </c>
      <c r="I245" s="30">
        <f t="shared" si="190"/>
        <v>0</v>
      </c>
      <c r="J245" s="25" t="b">
        <f t="shared" si="188"/>
        <v>0</v>
      </c>
      <c r="K245" s="44" t="b">
        <f t="shared" si="191"/>
        <v>0</v>
      </c>
      <c r="L245" s="44">
        <f t="shared" si="192"/>
        <v>0</v>
      </c>
      <c r="M245" s="159">
        <f t="shared" si="193"/>
        <v>0</v>
      </c>
      <c r="N245" s="159">
        <f t="shared" si="194"/>
        <v>0</v>
      </c>
      <c r="O245" s="35"/>
      <c r="P245" s="44" t="b">
        <f t="shared" si="195"/>
        <v>0</v>
      </c>
      <c r="Q245" s="44" t="b">
        <f t="shared" si="196"/>
        <v>0</v>
      </c>
      <c r="R245" s="44" t="b">
        <f t="shared" si="197"/>
        <v>0</v>
      </c>
      <c r="S245" s="44" t="b">
        <f t="shared" si="198"/>
        <v>0</v>
      </c>
      <c r="T245" s="44" t="b">
        <f t="shared" si="199"/>
        <v>0</v>
      </c>
      <c r="U245" s="44" t="b">
        <f t="shared" si="200"/>
        <v>0</v>
      </c>
      <c r="V245" s="44" t="b">
        <f t="shared" si="201"/>
        <v>0</v>
      </c>
      <c r="W245" s="44" t="b">
        <f t="shared" si="202"/>
        <v>0</v>
      </c>
      <c r="X245" s="35"/>
      <c r="Y245" s="35"/>
      <c r="Z245"/>
      <c r="AA245"/>
      <c r="AB245"/>
      <c r="AC245"/>
      <c r="AD245"/>
      <c r="AE245"/>
      <c r="AF245"/>
      <c r="AG245"/>
      <c r="AH245"/>
      <c r="AI245"/>
      <c r="AJ245"/>
      <c r="AK245"/>
    </row>
    <row r="246" spans="1:41" x14ac:dyDescent="0.3">
      <c r="A246" s="30">
        <v>9</v>
      </c>
      <c r="B246" s="47"/>
      <c r="C246" s="47"/>
      <c r="D246" s="47"/>
      <c r="E246" s="47"/>
      <c r="F246" s="30">
        <f t="shared" si="186"/>
        <v>0</v>
      </c>
      <c r="G246" s="30">
        <f t="shared" si="189"/>
        <v>0</v>
      </c>
      <c r="H246" s="25">
        <f t="shared" si="187"/>
        <v>0</v>
      </c>
      <c r="I246" s="30">
        <f t="shared" si="190"/>
        <v>0</v>
      </c>
      <c r="J246" s="25" t="b">
        <f t="shared" si="188"/>
        <v>0</v>
      </c>
      <c r="K246" s="44" t="b">
        <f t="shared" si="191"/>
        <v>0</v>
      </c>
      <c r="L246" s="44">
        <f t="shared" si="192"/>
        <v>0</v>
      </c>
      <c r="M246" s="159">
        <f t="shared" si="193"/>
        <v>0</v>
      </c>
      <c r="N246" s="160">
        <f t="shared" si="194"/>
        <v>0</v>
      </c>
      <c r="O246" s="35"/>
      <c r="P246" s="44" t="b">
        <f t="shared" si="195"/>
        <v>0</v>
      </c>
      <c r="Q246" s="44" t="b">
        <f t="shared" si="196"/>
        <v>0</v>
      </c>
      <c r="R246" s="44" t="b">
        <f t="shared" si="197"/>
        <v>0</v>
      </c>
      <c r="S246" s="44" t="b">
        <f t="shared" si="198"/>
        <v>0</v>
      </c>
      <c r="T246" s="44" t="b">
        <f t="shared" si="199"/>
        <v>0</v>
      </c>
      <c r="U246" s="44" t="b">
        <f t="shared" si="200"/>
        <v>0</v>
      </c>
      <c r="V246" s="44" t="b">
        <f t="shared" si="201"/>
        <v>0</v>
      </c>
      <c r="W246" s="44" t="b">
        <f t="shared" si="202"/>
        <v>0</v>
      </c>
      <c r="X246" s="35"/>
      <c r="Y246" s="35"/>
      <c r="Z246"/>
      <c r="AB246" s="36"/>
      <c r="AC246" s="3"/>
      <c r="AE246" s="13"/>
      <c r="AI246" s="3"/>
      <c r="AK246"/>
    </row>
    <row r="247" spans="1:41" x14ac:dyDescent="0.3">
      <c r="B247" s="4" t="s">
        <v>99</v>
      </c>
      <c r="C247" s="37">
        <f>COUNT(B227:B246)</f>
        <v>0</v>
      </c>
      <c r="D247" s="37"/>
      <c r="E247" s="37"/>
      <c r="F247" s="37"/>
      <c r="G247" s="37"/>
      <c r="L247" s="63" t="s">
        <v>236</v>
      </c>
      <c r="M247" s="161" t="str">
        <f>IF($A227&lt;=$B$5,SUM(M227:M246),"")</f>
        <v/>
      </c>
      <c r="N247" s="161" t="str">
        <f>IF($A227&lt;=$B$5,SUM(N227:N246),"")</f>
        <v/>
      </c>
      <c r="O247" s="35"/>
      <c r="P247" s="163">
        <f>SUM(P227:P246)</f>
        <v>0</v>
      </c>
      <c r="Q247" s="164">
        <f t="shared" ref="Q247" si="203">SUM(Q227:Q246)</f>
        <v>0</v>
      </c>
      <c r="R247" s="164">
        <f t="shared" ref="R247" si="204">SUM(R227:R246)</f>
        <v>0</v>
      </c>
      <c r="S247" s="164">
        <f t="shared" ref="S247" si="205">SUM(S227:S246)</f>
        <v>0</v>
      </c>
      <c r="T247" s="164">
        <f t="shared" ref="T247" si="206">SUM(T227:T246)</f>
        <v>0</v>
      </c>
      <c r="U247" s="164">
        <f t="shared" ref="U247" si="207">SUM(U227:U246)</f>
        <v>0</v>
      </c>
      <c r="V247" s="164">
        <f t="shared" ref="V247" si="208">SUM(V227:V246)</f>
        <v>0</v>
      </c>
      <c r="W247" s="164">
        <f t="shared" ref="W247" si="209">SUM(W227:W246)</f>
        <v>0</v>
      </c>
      <c r="X247" s="35"/>
      <c r="Y247" s="35"/>
      <c r="Z247" s="35"/>
      <c r="AC247"/>
      <c r="AD247"/>
      <c r="AE247"/>
      <c r="AF247"/>
      <c r="AG247"/>
      <c r="AH247"/>
      <c r="AI247"/>
      <c r="AJ247"/>
      <c r="AK247"/>
    </row>
    <row r="248" spans="1:41" x14ac:dyDescent="0.3">
      <c r="P248" s="156"/>
      <c r="Q248" s="156"/>
      <c r="R248" s="156"/>
      <c r="S248" s="156"/>
      <c r="T248" s="156"/>
      <c r="U248" s="156"/>
      <c r="V248" s="156"/>
      <c r="W248" s="156"/>
      <c r="X248" s="64"/>
      <c r="Y248" s="64"/>
      <c r="Z248" s="64"/>
      <c r="AL248" s="34"/>
      <c r="AM248" s="34"/>
    </row>
    <row r="249" spans="1:41" ht="14.4" customHeight="1" x14ac:dyDescent="0.3">
      <c r="A249" s="313" t="s">
        <v>95</v>
      </c>
      <c r="B249" s="313" t="s">
        <v>101</v>
      </c>
      <c r="C249" s="317" t="s">
        <v>93</v>
      </c>
      <c r="D249" s="318"/>
      <c r="E249" s="319"/>
      <c r="F249" s="317" t="s">
        <v>737</v>
      </c>
      <c r="G249" s="318"/>
      <c r="H249" s="319"/>
      <c r="I249" s="329" t="s">
        <v>90</v>
      </c>
      <c r="J249" s="321" t="s">
        <v>738</v>
      </c>
      <c r="K249" s="322"/>
      <c r="L249" s="323"/>
      <c r="M249" s="324" t="s">
        <v>94</v>
      </c>
      <c r="N249" s="325"/>
      <c r="O249" s="39"/>
      <c r="P249" s="326" t="s">
        <v>235</v>
      </c>
      <c r="Q249" s="327"/>
      <c r="R249" s="327"/>
      <c r="S249" s="327"/>
      <c r="T249" s="327"/>
      <c r="U249" s="327"/>
      <c r="V249" s="327"/>
      <c r="W249" s="328"/>
      <c r="X249" s="39"/>
      <c r="Y249" s="39"/>
      <c r="Z249" s="39"/>
      <c r="AA249"/>
      <c r="AB249"/>
      <c r="AC249"/>
      <c r="AD249"/>
      <c r="AE249"/>
      <c r="AF249"/>
      <c r="AG249"/>
      <c r="AH249"/>
      <c r="AI249"/>
      <c r="AJ249"/>
      <c r="AK249"/>
    </row>
    <row r="250" spans="1:41" ht="30" x14ac:dyDescent="0.3">
      <c r="A250" s="314"/>
      <c r="B250" s="314"/>
      <c r="C250" s="48" t="s">
        <v>621</v>
      </c>
      <c r="D250" s="48" t="s">
        <v>619</v>
      </c>
      <c r="E250" s="48" t="s">
        <v>620</v>
      </c>
      <c r="F250" s="59" t="s">
        <v>96</v>
      </c>
      <c r="G250" s="59" t="s">
        <v>97</v>
      </c>
      <c r="H250" s="60" t="s">
        <v>739</v>
      </c>
      <c r="I250" s="330"/>
      <c r="J250" s="60" t="s">
        <v>98</v>
      </c>
      <c r="K250" s="61" t="s">
        <v>740</v>
      </c>
      <c r="L250" s="61" t="s">
        <v>741</v>
      </c>
      <c r="M250" s="158" t="s">
        <v>742</v>
      </c>
      <c r="N250" s="158" t="s">
        <v>743</v>
      </c>
      <c r="O250" s="64"/>
      <c r="P250" s="162" t="s">
        <v>227</v>
      </c>
      <c r="Q250" s="162" t="s">
        <v>228</v>
      </c>
      <c r="R250" s="162" t="s">
        <v>229</v>
      </c>
      <c r="S250" s="162" t="s">
        <v>230</v>
      </c>
      <c r="T250" s="162" t="s">
        <v>231</v>
      </c>
      <c r="U250" s="162" t="s">
        <v>232</v>
      </c>
      <c r="V250" s="162" t="s">
        <v>233</v>
      </c>
      <c r="W250" s="162" t="s">
        <v>234</v>
      </c>
      <c r="X250" s="64"/>
      <c r="Y250" s="64"/>
      <c r="Z250"/>
      <c r="AA250"/>
      <c r="AB250"/>
      <c r="AC250"/>
      <c r="AD250"/>
      <c r="AE250"/>
      <c r="AF250"/>
      <c r="AG250"/>
      <c r="AH250"/>
      <c r="AI250"/>
      <c r="AJ250"/>
      <c r="AK250"/>
    </row>
    <row r="251" spans="1:41" x14ac:dyDescent="0.3">
      <c r="A251" s="30">
        <v>10</v>
      </c>
      <c r="B251" s="47"/>
      <c r="C251" s="47"/>
      <c r="D251" s="47"/>
      <c r="E251" s="47"/>
      <c r="F251" s="30">
        <f t="shared" ref="F251:F270" si="210">(D251+E251)/2</f>
        <v>0</v>
      </c>
      <c r="G251" s="30">
        <f>F251/2</f>
        <v>0</v>
      </c>
      <c r="H251" s="25">
        <f t="shared" ref="H251:H270" si="211">((3.14*(E251*0.5)*(D251*0.5)*C251)/3)/1000</f>
        <v>0</v>
      </c>
      <c r="I251" s="30">
        <f>IF(B251=1,$G$11,IF(B251=2,$G$12,IF(B251=3,$G$13,IF(B251=4,$G$14,IF(B251=5,$G$15,IF(B251=6,$G$16,IF(B251=7,$G$17,IF(B251=8,$G$18,))))))))</f>
        <v>0</v>
      </c>
      <c r="J251" s="25" t="b">
        <f t="shared" ref="J251:J270" si="212">IF(B251=1,H251*D$11,IF(B251=2,H251*D$12,IF(B251=3,H251*D$13,IF(B251=4,H251*D$14,IF(B251=5,H251*D$15,IF(B251=6,H251*D$16,IF(B251=7,H251*D$17,IF(B251=8,H251*D$18))))))))</f>
        <v>0</v>
      </c>
      <c r="K251" s="44" t="b">
        <f>IF(B251=1,$J$11,IF(B251=2,$J$12,IF(B251=3,$J$13,IF(B251=4,$J$14,IF(B251=5,$J$15,IF(B251=6,$J$16,IF(B251=7,$J$17,IF(B251=8,$J$18))))))))</f>
        <v>0</v>
      </c>
      <c r="L251" s="44">
        <f>(J251*K251)*I251</f>
        <v>0</v>
      </c>
      <c r="M251" s="159">
        <f>L251*(1/$B$6)</f>
        <v>0</v>
      </c>
      <c r="N251" s="159">
        <f>M251/1000</f>
        <v>0</v>
      </c>
      <c r="O251" s="35"/>
      <c r="P251" s="44" t="b">
        <f>IF(B251=1, N251)</f>
        <v>0</v>
      </c>
      <c r="Q251" s="44" t="b">
        <f>IF(B251=2, N251)</f>
        <v>0</v>
      </c>
      <c r="R251" s="44" t="b">
        <f>IF(B251=3, N251)</f>
        <v>0</v>
      </c>
      <c r="S251" s="44" t="b">
        <f>IF(B251=4, N251)</f>
        <v>0</v>
      </c>
      <c r="T251" s="44" t="b">
        <f>IF(B251=5, N251)</f>
        <v>0</v>
      </c>
      <c r="U251" s="44" t="b">
        <f>IF(B251=6, N251)</f>
        <v>0</v>
      </c>
      <c r="V251" s="44" t="b">
        <f>IF(B251=7, N251)</f>
        <v>0</v>
      </c>
      <c r="W251" s="44" t="b">
        <f>IF(B251=8, N251)</f>
        <v>0</v>
      </c>
      <c r="X251" s="35"/>
      <c r="Y251" s="35"/>
      <c r="Z251"/>
      <c r="AB251" s="36"/>
      <c r="AC251" s="3"/>
      <c r="AE251" s="13"/>
      <c r="AI251" s="3"/>
      <c r="AK251"/>
    </row>
    <row r="252" spans="1:41" x14ac:dyDescent="0.3">
      <c r="A252" s="30">
        <v>10</v>
      </c>
      <c r="B252" s="47"/>
      <c r="C252" s="47"/>
      <c r="D252" s="47"/>
      <c r="E252" s="47"/>
      <c r="F252" s="30">
        <f t="shared" si="210"/>
        <v>0</v>
      </c>
      <c r="G252" s="30">
        <f t="shared" ref="G252:G270" si="213">F252/2</f>
        <v>0</v>
      </c>
      <c r="H252" s="25">
        <f t="shared" si="211"/>
        <v>0</v>
      </c>
      <c r="I252" s="30">
        <f t="shared" ref="I252:I270" si="214">IF(B252=1,$G$11,IF(B252=2,$G$12,IF(B252=3,$G$13,IF(B252=4,$G$14,IF(B252=5,$G$15,IF(B252=6,$G$16,IF(B252=7,$G$17,IF(B252=8,$G$18,))))))))</f>
        <v>0</v>
      </c>
      <c r="J252" s="25" t="b">
        <f t="shared" si="212"/>
        <v>0</v>
      </c>
      <c r="K252" s="44" t="b">
        <f t="shared" ref="K252:K270" si="215">IF(B252=1,$J$11,IF(B252=2,$J$12,IF(B252=3,$J$13,IF(B252=4,$J$14,IF(B252=5,$J$15,IF(B252=6,$J$16,IF(B252=7,$J$17,IF(B252=8,$J$18))))))))</f>
        <v>0</v>
      </c>
      <c r="L252" s="44">
        <f t="shared" ref="L252:L270" si="216">(J252*K252)*I252</f>
        <v>0</v>
      </c>
      <c r="M252" s="159">
        <f t="shared" ref="M252:M270" si="217">L252*(1/$B$6)</f>
        <v>0</v>
      </c>
      <c r="N252" s="159">
        <f t="shared" ref="N252:N270" si="218">M252/1000</f>
        <v>0</v>
      </c>
      <c r="O252" s="35"/>
      <c r="P252" s="44" t="b">
        <f t="shared" ref="P252:P270" si="219">IF(B252=1, N252)</f>
        <v>0</v>
      </c>
      <c r="Q252" s="44" t="b">
        <f t="shared" ref="Q252:Q270" si="220">IF(B252=2, N252)</f>
        <v>0</v>
      </c>
      <c r="R252" s="44" t="b">
        <f t="shared" ref="R252:R270" si="221">IF(B252=3, N252)</f>
        <v>0</v>
      </c>
      <c r="S252" s="44" t="b">
        <f t="shared" ref="S252:S270" si="222">IF(B252=4, N252)</f>
        <v>0</v>
      </c>
      <c r="T252" s="44" t="b">
        <f t="shared" ref="T252:T270" si="223">IF(B252=5, N252)</f>
        <v>0</v>
      </c>
      <c r="U252" s="44" t="b">
        <f t="shared" ref="U252:U270" si="224">IF(B252=6, N252)</f>
        <v>0</v>
      </c>
      <c r="V252" s="44" t="b">
        <f t="shared" ref="V252:V270" si="225">IF(B252=7, N252)</f>
        <v>0</v>
      </c>
      <c r="W252" s="44" t="b">
        <f t="shared" ref="W252:W270" si="226">IF(B252=8, N252)</f>
        <v>0</v>
      </c>
      <c r="X252" s="35"/>
      <c r="Y252" s="35"/>
      <c r="Z252"/>
      <c r="AB252" s="36"/>
      <c r="AC252" s="3"/>
      <c r="AE252" s="13"/>
      <c r="AI252" s="3"/>
      <c r="AK252"/>
    </row>
    <row r="253" spans="1:41" x14ac:dyDescent="0.3">
      <c r="A253" s="30">
        <v>10</v>
      </c>
      <c r="B253" s="47"/>
      <c r="C253" s="47"/>
      <c r="D253" s="47"/>
      <c r="E253" s="47"/>
      <c r="F253" s="30">
        <f t="shared" si="210"/>
        <v>0</v>
      </c>
      <c r="G253" s="30">
        <f t="shared" si="213"/>
        <v>0</v>
      </c>
      <c r="H253" s="25">
        <f t="shared" si="211"/>
        <v>0</v>
      </c>
      <c r="I253" s="30">
        <f t="shared" si="214"/>
        <v>0</v>
      </c>
      <c r="J253" s="25" t="b">
        <f t="shared" si="212"/>
        <v>0</v>
      </c>
      <c r="K253" s="44" t="b">
        <f t="shared" si="215"/>
        <v>0</v>
      </c>
      <c r="L253" s="44">
        <f t="shared" si="216"/>
        <v>0</v>
      </c>
      <c r="M253" s="159">
        <f t="shared" si="217"/>
        <v>0</v>
      </c>
      <c r="N253" s="159">
        <f t="shared" si="218"/>
        <v>0</v>
      </c>
      <c r="O253" s="35"/>
      <c r="P253" s="44" t="b">
        <f t="shared" si="219"/>
        <v>0</v>
      </c>
      <c r="Q253" s="44" t="b">
        <f t="shared" si="220"/>
        <v>0</v>
      </c>
      <c r="R253" s="44" t="b">
        <f t="shared" si="221"/>
        <v>0</v>
      </c>
      <c r="S253" s="44" t="b">
        <f t="shared" si="222"/>
        <v>0</v>
      </c>
      <c r="T253" s="44" t="b">
        <f t="shared" si="223"/>
        <v>0</v>
      </c>
      <c r="U253" s="44" t="b">
        <f t="shared" si="224"/>
        <v>0</v>
      </c>
      <c r="V253" s="44" t="b">
        <f t="shared" si="225"/>
        <v>0</v>
      </c>
      <c r="W253" s="44" t="b">
        <f t="shared" si="226"/>
        <v>0</v>
      </c>
      <c r="X253" s="35"/>
      <c r="Y253" s="35"/>
      <c r="Z253"/>
      <c r="AB253" s="36"/>
      <c r="AC253" s="3"/>
      <c r="AE253" s="13"/>
      <c r="AI253" s="3"/>
      <c r="AK253"/>
    </row>
    <row r="254" spans="1:41" x14ac:dyDescent="0.3">
      <c r="A254" s="30">
        <v>10</v>
      </c>
      <c r="B254" s="47"/>
      <c r="C254" s="47"/>
      <c r="D254" s="47"/>
      <c r="E254" s="47"/>
      <c r="F254" s="30">
        <f t="shared" si="210"/>
        <v>0</v>
      </c>
      <c r="G254" s="30">
        <f t="shared" si="213"/>
        <v>0</v>
      </c>
      <c r="H254" s="25">
        <f t="shared" si="211"/>
        <v>0</v>
      </c>
      <c r="I254" s="30">
        <f t="shared" si="214"/>
        <v>0</v>
      </c>
      <c r="J254" s="25" t="b">
        <f t="shared" si="212"/>
        <v>0</v>
      </c>
      <c r="K254" s="44" t="b">
        <f t="shared" si="215"/>
        <v>0</v>
      </c>
      <c r="L254" s="44">
        <f t="shared" si="216"/>
        <v>0</v>
      </c>
      <c r="M254" s="159">
        <f t="shared" si="217"/>
        <v>0</v>
      </c>
      <c r="N254" s="159">
        <f t="shared" si="218"/>
        <v>0</v>
      </c>
      <c r="O254" s="35"/>
      <c r="P254" s="44" t="b">
        <f t="shared" si="219"/>
        <v>0</v>
      </c>
      <c r="Q254" s="44" t="b">
        <f t="shared" si="220"/>
        <v>0</v>
      </c>
      <c r="R254" s="44" t="b">
        <f t="shared" si="221"/>
        <v>0</v>
      </c>
      <c r="S254" s="44" t="b">
        <f t="shared" si="222"/>
        <v>0</v>
      </c>
      <c r="T254" s="44" t="b">
        <f t="shared" si="223"/>
        <v>0</v>
      </c>
      <c r="U254" s="44" t="b">
        <f t="shared" si="224"/>
        <v>0</v>
      </c>
      <c r="V254" s="44" t="b">
        <f t="shared" si="225"/>
        <v>0</v>
      </c>
      <c r="W254" s="44" t="b">
        <f t="shared" si="226"/>
        <v>0</v>
      </c>
      <c r="X254" s="35"/>
      <c r="Y254" s="35"/>
      <c r="Z254"/>
      <c r="AB254" s="36"/>
      <c r="AC254" s="3"/>
      <c r="AE254" s="13"/>
      <c r="AI254" s="3"/>
      <c r="AK254"/>
    </row>
    <row r="255" spans="1:41" x14ac:dyDescent="0.3">
      <c r="A255" s="30">
        <v>10</v>
      </c>
      <c r="B255" s="47"/>
      <c r="C255" s="47"/>
      <c r="D255" s="47"/>
      <c r="E255" s="47"/>
      <c r="F255" s="30">
        <f t="shared" si="210"/>
        <v>0</v>
      </c>
      <c r="G255" s="30">
        <f t="shared" si="213"/>
        <v>0</v>
      </c>
      <c r="H255" s="25">
        <f t="shared" si="211"/>
        <v>0</v>
      </c>
      <c r="I255" s="30">
        <f t="shared" si="214"/>
        <v>0</v>
      </c>
      <c r="J255" s="25" t="b">
        <f t="shared" si="212"/>
        <v>0</v>
      </c>
      <c r="K255" s="44" t="b">
        <f t="shared" si="215"/>
        <v>0</v>
      </c>
      <c r="L255" s="44">
        <f t="shared" si="216"/>
        <v>0</v>
      </c>
      <c r="M255" s="159">
        <f t="shared" si="217"/>
        <v>0</v>
      </c>
      <c r="N255" s="159">
        <f t="shared" si="218"/>
        <v>0</v>
      </c>
      <c r="O255" s="35"/>
      <c r="P255" s="44" t="b">
        <f t="shared" si="219"/>
        <v>0</v>
      </c>
      <c r="Q255" s="44" t="b">
        <f t="shared" si="220"/>
        <v>0</v>
      </c>
      <c r="R255" s="44" t="b">
        <f t="shared" si="221"/>
        <v>0</v>
      </c>
      <c r="S255" s="44" t="b">
        <f t="shared" si="222"/>
        <v>0</v>
      </c>
      <c r="T255" s="44" t="b">
        <f t="shared" si="223"/>
        <v>0</v>
      </c>
      <c r="U255" s="44" t="b">
        <f t="shared" si="224"/>
        <v>0</v>
      </c>
      <c r="V255" s="44" t="b">
        <f t="shared" si="225"/>
        <v>0</v>
      </c>
      <c r="W255" s="44" t="b">
        <f t="shared" si="226"/>
        <v>0</v>
      </c>
      <c r="X255" s="35"/>
      <c r="Y255" s="35"/>
      <c r="Z255"/>
      <c r="AB255" s="36"/>
      <c r="AC255" s="3"/>
      <c r="AE255" s="13"/>
      <c r="AI255" s="3"/>
      <c r="AK255"/>
    </row>
    <row r="256" spans="1:41" x14ac:dyDescent="0.3">
      <c r="A256" s="30">
        <v>10</v>
      </c>
      <c r="B256" s="47"/>
      <c r="C256" s="47"/>
      <c r="D256" s="47"/>
      <c r="E256" s="47"/>
      <c r="F256" s="30">
        <f t="shared" si="210"/>
        <v>0</v>
      </c>
      <c r="G256" s="30">
        <f t="shared" si="213"/>
        <v>0</v>
      </c>
      <c r="H256" s="25">
        <f t="shared" si="211"/>
        <v>0</v>
      </c>
      <c r="I256" s="30">
        <f t="shared" si="214"/>
        <v>0</v>
      </c>
      <c r="J256" s="25" t="b">
        <f t="shared" si="212"/>
        <v>0</v>
      </c>
      <c r="K256" s="44" t="b">
        <f t="shared" si="215"/>
        <v>0</v>
      </c>
      <c r="L256" s="44">
        <f t="shared" si="216"/>
        <v>0</v>
      </c>
      <c r="M256" s="159">
        <f t="shared" si="217"/>
        <v>0</v>
      </c>
      <c r="N256" s="159">
        <f t="shared" si="218"/>
        <v>0</v>
      </c>
      <c r="O256" s="35"/>
      <c r="P256" s="44" t="b">
        <f t="shared" si="219"/>
        <v>0</v>
      </c>
      <c r="Q256" s="44" t="b">
        <f t="shared" si="220"/>
        <v>0</v>
      </c>
      <c r="R256" s="44" t="b">
        <f t="shared" si="221"/>
        <v>0</v>
      </c>
      <c r="S256" s="44" t="b">
        <f t="shared" si="222"/>
        <v>0</v>
      </c>
      <c r="T256" s="44" t="b">
        <f t="shared" si="223"/>
        <v>0</v>
      </c>
      <c r="U256" s="44" t="b">
        <f t="shared" si="224"/>
        <v>0</v>
      </c>
      <c r="V256" s="44" t="b">
        <f t="shared" si="225"/>
        <v>0</v>
      </c>
      <c r="W256" s="44" t="b">
        <f t="shared" si="226"/>
        <v>0</v>
      </c>
      <c r="X256" s="35"/>
      <c r="Y256" s="35"/>
      <c r="Z256"/>
      <c r="AB256" s="36"/>
      <c r="AC256" s="3"/>
      <c r="AE256" s="13"/>
      <c r="AI256" s="3"/>
      <c r="AK256"/>
      <c r="AN256" s="3"/>
      <c r="AO256" s="3"/>
    </row>
    <row r="257" spans="1:41" x14ac:dyDescent="0.3">
      <c r="A257" s="30">
        <v>10</v>
      </c>
      <c r="B257" s="47"/>
      <c r="C257" s="47"/>
      <c r="D257" s="47"/>
      <c r="E257" s="47"/>
      <c r="F257" s="30">
        <f t="shared" si="210"/>
        <v>0</v>
      </c>
      <c r="G257" s="30">
        <f t="shared" si="213"/>
        <v>0</v>
      </c>
      <c r="H257" s="25">
        <f t="shared" si="211"/>
        <v>0</v>
      </c>
      <c r="I257" s="30">
        <f t="shared" si="214"/>
        <v>0</v>
      </c>
      <c r="J257" s="25" t="b">
        <f t="shared" si="212"/>
        <v>0</v>
      </c>
      <c r="K257" s="44" t="b">
        <f t="shared" si="215"/>
        <v>0</v>
      </c>
      <c r="L257" s="44">
        <f t="shared" si="216"/>
        <v>0</v>
      </c>
      <c r="M257" s="159">
        <f t="shared" si="217"/>
        <v>0</v>
      </c>
      <c r="N257" s="159">
        <f t="shared" si="218"/>
        <v>0</v>
      </c>
      <c r="O257" s="35"/>
      <c r="P257" s="44" t="b">
        <f t="shared" si="219"/>
        <v>0</v>
      </c>
      <c r="Q257" s="44" t="b">
        <f t="shared" si="220"/>
        <v>0</v>
      </c>
      <c r="R257" s="44" t="b">
        <f t="shared" si="221"/>
        <v>0</v>
      </c>
      <c r="S257" s="44" t="b">
        <f t="shared" si="222"/>
        <v>0</v>
      </c>
      <c r="T257" s="44" t="b">
        <f t="shared" si="223"/>
        <v>0</v>
      </c>
      <c r="U257" s="44" t="b">
        <f t="shared" si="224"/>
        <v>0</v>
      </c>
      <c r="V257" s="44" t="b">
        <f t="shared" si="225"/>
        <v>0</v>
      </c>
      <c r="W257" s="44" t="b">
        <f t="shared" si="226"/>
        <v>0</v>
      </c>
      <c r="X257" s="35"/>
      <c r="Y257" s="35"/>
      <c r="Z257"/>
      <c r="AB257" s="36"/>
      <c r="AC257" s="3"/>
      <c r="AE257" s="13"/>
      <c r="AI257" s="3"/>
      <c r="AK257"/>
      <c r="AN257" s="3"/>
      <c r="AO257" s="3"/>
    </row>
    <row r="258" spans="1:41" x14ac:dyDescent="0.3">
      <c r="A258" s="30">
        <v>10</v>
      </c>
      <c r="B258" s="47"/>
      <c r="C258" s="47"/>
      <c r="D258" s="47"/>
      <c r="E258" s="47"/>
      <c r="F258" s="30">
        <f t="shared" si="210"/>
        <v>0</v>
      </c>
      <c r="G258" s="30">
        <f t="shared" si="213"/>
        <v>0</v>
      </c>
      <c r="H258" s="25">
        <f t="shared" si="211"/>
        <v>0</v>
      </c>
      <c r="I258" s="30">
        <f t="shared" si="214"/>
        <v>0</v>
      </c>
      <c r="J258" s="25" t="b">
        <f t="shared" si="212"/>
        <v>0</v>
      </c>
      <c r="K258" s="44" t="b">
        <f t="shared" si="215"/>
        <v>0</v>
      </c>
      <c r="L258" s="44">
        <f t="shared" si="216"/>
        <v>0</v>
      </c>
      <c r="M258" s="159">
        <f t="shared" si="217"/>
        <v>0</v>
      </c>
      <c r="N258" s="159">
        <f t="shared" si="218"/>
        <v>0</v>
      </c>
      <c r="O258" s="35"/>
      <c r="P258" s="44" t="b">
        <f t="shared" si="219"/>
        <v>0</v>
      </c>
      <c r="Q258" s="44" t="b">
        <f t="shared" si="220"/>
        <v>0</v>
      </c>
      <c r="R258" s="44" t="b">
        <f t="shared" si="221"/>
        <v>0</v>
      </c>
      <c r="S258" s="44" t="b">
        <f t="shared" si="222"/>
        <v>0</v>
      </c>
      <c r="T258" s="44" t="b">
        <f t="shared" si="223"/>
        <v>0</v>
      </c>
      <c r="U258" s="44" t="b">
        <f t="shared" si="224"/>
        <v>0</v>
      </c>
      <c r="V258" s="44" t="b">
        <f t="shared" si="225"/>
        <v>0</v>
      </c>
      <c r="W258" s="44" t="b">
        <f t="shared" si="226"/>
        <v>0</v>
      </c>
      <c r="X258" s="35"/>
      <c r="Y258" s="35"/>
      <c r="Z258"/>
      <c r="AB258" s="36"/>
      <c r="AC258" s="3"/>
      <c r="AE258" s="13"/>
      <c r="AI258" s="3"/>
      <c r="AK258"/>
    </row>
    <row r="259" spans="1:41" x14ac:dyDescent="0.3">
      <c r="A259" s="30">
        <v>10</v>
      </c>
      <c r="B259" s="47"/>
      <c r="C259" s="47"/>
      <c r="D259" s="47"/>
      <c r="E259" s="47"/>
      <c r="F259" s="30">
        <f t="shared" si="210"/>
        <v>0</v>
      </c>
      <c r="G259" s="30">
        <f t="shared" si="213"/>
        <v>0</v>
      </c>
      <c r="H259" s="25">
        <f t="shared" si="211"/>
        <v>0</v>
      </c>
      <c r="I259" s="30">
        <f t="shared" si="214"/>
        <v>0</v>
      </c>
      <c r="J259" s="25" t="b">
        <f t="shared" si="212"/>
        <v>0</v>
      </c>
      <c r="K259" s="44" t="b">
        <f t="shared" si="215"/>
        <v>0</v>
      </c>
      <c r="L259" s="44">
        <f t="shared" si="216"/>
        <v>0</v>
      </c>
      <c r="M259" s="159">
        <f t="shared" si="217"/>
        <v>0</v>
      </c>
      <c r="N259" s="159">
        <f t="shared" si="218"/>
        <v>0</v>
      </c>
      <c r="O259" s="35"/>
      <c r="P259" s="44" t="b">
        <f t="shared" si="219"/>
        <v>0</v>
      </c>
      <c r="Q259" s="44" t="b">
        <f t="shared" si="220"/>
        <v>0</v>
      </c>
      <c r="R259" s="44" t="b">
        <f t="shared" si="221"/>
        <v>0</v>
      </c>
      <c r="S259" s="44" t="b">
        <f t="shared" si="222"/>
        <v>0</v>
      </c>
      <c r="T259" s="44" t="b">
        <f t="shared" si="223"/>
        <v>0</v>
      </c>
      <c r="U259" s="44" t="b">
        <f t="shared" si="224"/>
        <v>0</v>
      </c>
      <c r="V259" s="44" t="b">
        <f t="shared" si="225"/>
        <v>0</v>
      </c>
      <c r="W259" s="44" t="b">
        <f t="shared" si="226"/>
        <v>0</v>
      </c>
      <c r="X259" s="35"/>
      <c r="Y259" s="35"/>
      <c r="Z259"/>
      <c r="AB259" s="36"/>
      <c r="AC259" s="3"/>
      <c r="AE259" s="13"/>
      <c r="AI259" s="3"/>
      <c r="AK259"/>
    </row>
    <row r="260" spans="1:41" x14ac:dyDescent="0.3">
      <c r="A260" s="30">
        <v>10</v>
      </c>
      <c r="B260" s="47"/>
      <c r="C260" s="47"/>
      <c r="D260" s="47"/>
      <c r="E260" s="47"/>
      <c r="F260" s="30">
        <f t="shared" si="210"/>
        <v>0</v>
      </c>
      <c r="G260" s="30">
        <f t="shared" si="213"/>
        <v>0</v>
      </c>
      <c r="H260" s="25">
        <f t="shared" si="211"/>
        <v>0</v>
      </c>
      <c r="I260" s="30">
        <f t="shared" si="214"/>
        <v>0</v>
      </c>
      <c r="J260" s="25" t="b">
        <f t="shared" si="212"/>
        <v>0</v>
      </c>
      <c r="K260" s="44" t="b">
        <f t="shared" si="215"/>
        <v>0</v>
      </c>
      <c r="L260" s="44">
        <f t="shared" si="216"/>
        <v>0</v>
      </c>
      <c r="M260" s="159">
        <f t="shared" si="217"/>
        <v>0</v>
      </c>
      <c r="N260" s="159">
        <f t="shared" si="218"/>
        <v>0</v>
      </c>
      <c r="O260" s="35"/>
      <c r="P260" s="44" t="b">
        <f t="shared" si="219"/>
        <v>0</v>
      </c>
      <c r="Q260" s="44" t="b">
        <f t="shared" si="220"/>
        <v>0</v>
      </c>
      <c r="R260" s="44" t="b">
        <f t="shared" si="221"/>
        <v>0</v>
      </c>
      <c r="S260" s="44" t="b">
        <f t="shared" si="222"/>
        <v>0</v>
      </c>
      <c r="T260" s="44" t="b">
        <f t="shared" si="223"/>
        <v>0</v>
      </c>
      <c r="U260" s="44" t="b">
        <f t="shared" si="224"/>
        <v>0</v>
      </c>
      <c r="V260" s="44" t="b">
        <f t="shared" si="225"/>
        <v>0</v>
      </c>
      <c r="W260" s="44" t="b">
        <f t="shared" si="226"/>
        <v>0</v>
      </c>
      <c r="X260" s="35"/>
      <c r="Y260" s="35"/>
      <c r="Z260"/>
      <c r="AB260" s="36"/>
      <c r="AC260" s="3"/>
      <c r="AE260" s="13"/>
      <c r="AI260" s="3"/>
      <c r="AK260"/>
    </row>
    <row r="261" spans="1:41" x14ac:dyDescent="0.3">
      <c r="A261" s="30">
        <v>10</v>
      </c>
      <c r="B261" s="47"/>
      <c r="C261" s="47"/>
      <c r="D261" s="47"/>
      <c r="E261" s="47"/>
      <c r="F261" s="30">
        <f t="shared" si="210"/>
        <v>0</v>
      </c>
      <c r="G261" s="30">
        <f t="shared" si="213"/>
        <v>0</v>
      </c>
      <c r="H261" s="25">
        <f t="shared" si="211"/>
        <v>0</v>
      </c>
      <c r="I261" s="30">
        <f t="shared" si="214"/>
        <v>0</v>
      </c>
      <c r="J261" s="25" t="b">
        <f t="shared" si="212"/>
        <v>0</v>
      </c>
      <c r="K261" s="44" t="b">
        <f t="shared" si="215"/>
        <v>0</v>
      </c>
      <c r="L261" s="44">
        <f t="shared" si="216"/>
        <v>0</v>
      </c>
      <c r="M261" s="159">
        <f t="shared" si="217"/>
        <v>0</v>
      </c>
      <c r="N261" s="159">
        <f t="shared" si="218"/>
        <v>0</v>
      </c>
      <c r="O261" s="35"/>
      <c r="P261" s="44" t="b">
        <f t="shared" si="219"/>
        <v>0</v>
      </c>
      <c r="Q261" s="44" t="b">
        <f t="shared" si="220"/>
        <v>0</v>
      </c>
      <c r="R261" s="44" t="b">
        <f t="shared" si="221"/>
        <v>0</v>
      </c>
      <c r="S261" s="44" t="b">
        <f t="shared" si="222"/>
        <v>0</v>
      </c>
      <c r="T261" s="44" t="b">
        <f t="shared" si="223"/>
        <v>0</v>
      </c>
      <c r="U261" s="44" t="b">
        <f t="shared" si="224"/>
        <v>0</v>
      </c>
      <c r="V261" s="44" t="b">
        <f t="shared" si="225"/>
        <v>0</v>
      </c>
      <c r="W261" s="44" t="b">
        <f t="shared" si="226"/>
        <v>0</v>
      </c>
      <c r="X261" s="35"/>
      <c r="Y261" s="35"/>
      <c r="Z261"/>
      <c r="AB261" s="36"/>
      <c r="AC261" s="3"/>
      <c r="AE261" s="13"/>
      <c r="AI261" s="3"/>
      <c r="AK261"/>
    </row>
    <row r="262" spans="1:41" x14ac:dyDescent="0.3">
      <c r="A262" s="30">
        <v>10</v>
      </c>
      <c r="B262" s="47"/>
      <c r="C262" s="47"/>
      <c r="D262" s="47"/>
      <c r="E262" s="47"/>
      <c r="F262" s="30">
        <f t="shared" si="210"/>
        <v>0</v>
      </c>
      <c r="G262" s="30">
        <f t="shared" si="213"/>
        <v>0</v>
      </c>
      <c r="H262" s="25">
        <f t="shared" si="211"/>
        <v>0</v>
      </c>
      <c r="I262" s="30">
        <f t="shared" si="214"/>
        <v>0</v>
      </c>
      <c r="J262" s="25" t="b">
        <f t="shared" si="212"/>
        <v>0</v>
      </c>
      <c r="K262" s="44" t="b">
        <f t="shared" si="215"/>
        <v>0</v>
      </c>
      <c r="L262" s="44">
        <f t="shared" si="216"/>
        <v>0</v>
      </c>
      <c r="M262" s="159">
        <f t="shared" si="217"/>
        <v>0</v>
      </c>
      <c r="N262" s="159">
        <f t="shared" si="218"/>
        <v>0</v>
      </c>
      <c r="O262" s="35"/>
      <c r="P262" s="44" t="b">
        <f t="shared" si="219"/>
        <v>0</v>
      </c>
      <c r="Q262" s="44" t="b">
        <f t="shared" si="220"/>
        <v>0</v>
      </c>
      <c r="R262" s="44" t="b">
        <f t="shared" si="221"/>
        <v>0</v>
      </c>
      <c r="S262" s="44" t="b">
        <f t="shared" si="222"/>
        <v>0</v>
      </c>
      <c r="T262" s="44" t="b">
        <f t="shared" si="223"/>
        <v>0</v>
      </c>
      <c r="U262" s="44" t="b">
        <f t="shared" si="224"/>
        <v>0</v>
      </c>
      <c r="V262" s="44" t="b">
        <f t="shared" si="225"/>
        <v>0</v>
      </c>
      <c r="W262" s="44" t="b">
        <f t="shared" si="226"/>
        <v>0</v>
      </c>
      <c r="X262" s="35"/>
      <c r="Y262" s="35"/>
      <c r="Z262"/>
      <c r="AB262" s="36"/>
      <c r="AC262" s="3"/>
      <c r="AE262" s="13"/>
      <c r="AI262" s="3"/>
      <c r="AK262"/>
    </row>
    <row r="263" spans="1:41" x14ac:dyDescent="0.3">
      <c r="A263" s="30">
        <v>10</v>
      </c>
      <c r="B263" s="47"/>
      <c r="C263" s="47"/>
      <c r="D263" s="47"/>
      <c r="E263" s="47"/>
      <c r="F263" s="30">
        <f t="shared" si="210"/>
        <v>0</v>
      </c>
      <c r="G263" s="30">
        <f t="shared" si="213"/>
        <v>0</v>
      </c>
      <c r="H263" s="25">
        <f t="shared" si="211"/>
        <v>0</v>
      </c>
      <c r="I263" s="30">
        <f t="shared" si="214"/>
        <v>0</v>
      </c>
      <c r="J263" s="25" t="b">
        <f t="shared" si="212"/>
        <v>0</v>
      </c>
      <c r="K263" s="44" t="b">
        <f t="shared" si="215"/>
        <v>0</v>
      </c>
      <c r="L263" s="44">
        <f t="shared" si="216"/>
        <v>0</v>
      </c>
      <c r="M263" s="159">
        <f t="shared" si="217"/>
        <v>0</v>
      </c>
      <c r="N263" s="159">
        <f t="shared" si="218"/>
        <v>0</v>
      </c>
      <c r="O263" s="35"/>
      <c r="P263" s="44" t="b">
        <f t="shared" si="219"/>
        <v>0</v>
      </c>
      <c r="Q263" s="44" t="b">
        <f t="shared" si="220"/>
        <v>0</v>
      </c>
      <c r="R263" s="44" t="b">
        <f t="shared" si="221"/>
        <v>0</v>
      </c>
      <c r="S263" s="44" t="b">
        <f t="shared" si="222"/>
        <v>0</v>
      </c>
      <c r="T263" s="44" t="b">
        <f t="shared" si="223"/>
        <v>0</v>
      </c>
      <c r="U263" s="44" t="b">
        <f t="shared" si="224"/>
        <v>0</v>
      </c>
      <c r="V263" s="44" t="b">
        <f t="shared" si="225"/>
        <v>0</v>
      </c>
      <c r="W263" s="44" t="b">
        <f t="shared" si="226"/>
        <v>0</v>
      </c>
      <c r="X263" s="35"/>
      <c r="Y263" s="35"/>
      <c r="Z263"/>
      <c r="AB263" s="36"/>
      <c r="AC263" s="3"/>
      <c r="AE263" s="13"/>
      <c r="AI263" s="3"/>
      <c r="AK263"/>
    </row>
    <row r="264" spans="1:41" x14ac:dyDescent="0.3">
      <c r="A264" s="30">
        <v>10</v>
      </c>
      <c r="B264" s="47"/>
      <c r="C264" s="47"/>
      <c r="D264" s="47"/>
      <c r="E264" s="47"/>
      <c r="F264" s="30">
        <f t="shared" si="210"/>
        <v>0</v>
      </c>
      <c r="G264" s="30">
        <f t="shared" si="213"/>
        <v>0</v>
      </c>
      <c r="H264" s="25">
        <f t="shared" si="211"/>
        <v>0</v>
      </c>
      <c r="I264" s="30">
        <f t="shared" si="214"/>
        <v>0</v>
      </c>
      <c r="J264" s="25" t="b">
        <f t="shared" si="212"/>
        <v>0</v>
      </c>
      <c r="K264" s="44" t="b">
        <f t="shared" si="215"/>
        <v>0</v>
      </c>
      <c r="L264" s="44">
        <f t="shared" si="216"/>
        <v>0</v>
      </c>
      <c r="M264" s="159">
        <f t="shared" si="217"/>
        <v>0</v>
      </c>
      <c r="N264" s="159">
        <f t="shared" si="218"/>
        <v>0</v>
      </c>
      <c r="O264" s="35"/>
      <c r="P264" s="44" t="b">
        <f t="shared" si="219"/>
        <v>0</v>
      </c>
      <c r="Q264" s="44" t="b">
        <f t="shared" si="220"/>
        <v>0</v>
      </c>
      <c r="R264" s="44" t="b">
        <f t="shared" si="221"/>
        <v>0</v>
      </c>
      <c r="S264" s="44" t="b">
        <f t="shared" si="222"/>
        <v>0</v>
      </c>
      <c r="T264" s="44" t="b">
        <f t="shared" si="223"/>
        <v>0</v>
      </c>
      <c r="U264" s="44" t="b">
        <f t="shared" si="224"/>
        <v>0</v>
      </c>
      <c r="V264" s="44" t="b">
        <f t="shared" si="225"/>
        <v>0</v>
      </c>
      <c r="W264" s="44" t="b">
        <f t="shared" si="226"/>
        <v>0</v>
      </c>
      <c r="X264" s="35"/>
      <c r="Y264" s="35"/>
      <c r="Z264"/>
      <c r="AA264"/>
      <c r="AB264"/>
      <c r="AC264"/>
      <c r="AD264"/>
      <c r="AE264"/>
      <c r="AF264"/>
      <c r="AG264"/>
      <c r="AH264"/>
      <c r="AI264"/>
      <c r="AJ264"/>
      <c r="AK264"/>
    </row>
    <row r="265" spans="1:41" x14ac:dyDescent="0.3">
      <c r="A265" s="30">
        <v>10</v>
      </c>
      <c r="B265" s="47"/>
      <c r="C265" s="47"/>
      <c r="D265" s="47"/>
      <c r="E265" s="47"/>
      <c r="F265" s="30">
        <f t="shared" si="210"/>
        <v>0</v>
      </c>
      <c r="G265" s="30">
        <f t="shared" si="213"/>
        <v>0</v>
      </c>
      <c r="H265" s="25">
        <f t="shared" si="211"/>
        <v>0</v>
      </c>
      <c r="I265" s="30">
        <f t="shared" si="214"/>
        <v>0</v>
      </c>
      <c r="J265" s="25" t="b">
        <f t="shared" si="212"/>
        <v>0</v>
      </c>
      <c r="K265" s="44" t="b">
        <f t="shared" si="215"/>
        <v>0</v>
      </c>
      <c r="L265" s="44">
        <f t="shared" si="216"/>
        <v>0</v>
      </c>
      <c r="M265" s="159">
        <f t="shared" si="217"/>
        <v>0</v>
      </c>
      <c r="N265" s="159">
        <f t="shared" si="218"/>
        <v>0</v>
      </c>
      <c r="O265" s="35"/>
      <c r="P265" s="44" t="b">
        <f t="shared" si="219"/>
        <v>0</v>
      </c>
      <c r="Q265" s="44" t="b">
        <f t="shared" si="220"/>
        <v>0</v>
      </c>
      <c r="R265" s="44" t="b">
        <f t="shared" si="221"/>
        <v>0</v>
      </c>
      <c r="S265" s="44" t="b">
        <f t="shared" si="222"/>
        <v>0</v>
      </c>
      <c r="T265" s="44" t="b">
        <f t="shared" si="223"/>
        <v>0</v>
      </c>
      <c r="U265" s="44" t="b">
        <f t="shared" si="224"/>
        <v>0</v>
      </c>
      <c r="V265" s="44" t="b">
        <f t="shared" si="225"/>
        <v>0</v>
      </c>
      <c r="W265" s="44" t="b">
        <f t="shared" si="226"/>
        <v>0</v>
      </c>
      <c r="X265" s="35"/>
      <c r="Y265" s="35"/>
      <c r="Z265"/>
      <c r="AB265" s="36"/>
      <c r="AC265" s="3"/>
      <c r="AE265" s="13"/>
      <c r="AI265" s="3"/>
      <c r="AK265"/>
    </row>
    <row r="266" spans="1:41" x14ac:dyDescent="0.3">
      <c r="A266" s="30">
        <v>10</v>
      </c>
      <c r="B266" s="47"/>
      <c r="C266" s="47"/>
      <c r="D266" s="47"/>
      <c r="E266" s="47"/>
      <c r="F266" s="30">
        <f t="shared" si="210"/>
        <v>0</v>
      </c>
      <c r="G266" s="30">
        <f t="shared" si="213"/>
        <v>0</v>
      </c>
      <c r="H266" s="25">
        <f t="shared" si="211"/>
        <v>0</v>
      </c>
      <c r="I266" s="30">
        <f t="shared" si="214"/>
        <v>0</v>
      </c>
      <c r="J266" s="25" t="b">
        <f t="shared" si="212"/>
        <v>0</v>
      </c>
      <c r="K266" s="44" t="b">
        <f t="shared" si="215"/>
        <v>0</v>
      </c>
      <c r="L266" s="44">
        <f t="shared" si="216"/>
        <v>0</v>
      </c>
      <c r="M266" s="159">
        <f t="shared" si="217"/>
        <v>0</v>
      </c>
      <c r="N266" s="159">
        <f t="shared" si="218"/>
        <v>0</v>
      </c>
      <c r="O266" s="35"/>
      <c r="P266" s="44" t="b">
        <f t="shared" si="219"/>
        <v>0</v>
      </c>
      <c r="Q266" s="44" t="b">
        <f t="shared" si="220"/>
        <v>0</v>
      </c>
      <c r="R266" s="44" t="b">
        <f t="shared" si="221"/>
        <v>0</v>
      </c>
      <c r="S266" s="44" t="b">
        <f t="shared" si="222"/>
        <v>0</v>
      </c>
      <c r="T266" s="44" t="b">
        <f t="shared" si="223"/>
        <v>0</v>
      </c>
      <c r="U266" s="44" t="b">
        <f t="shared" si="224"/>
        <v>0</v>
      </c>
      <c r="V266" s="44" t="b">
        <f t="shared" si="225"/>
        <v>0</v>
      </c>
      <c r="W266" s="44" t="b">
        <f t="shared" si="226"/>
        <v>0</v>
      </c>
      <c r="X266" s="35"/>
      <c r="Y266" s="35"/>
      <c r="Z266"/>
      <c r="AA266"/>
      <c r="AB266"/>
      <c r="AC266"/>
      <c r="AD266"/>
      <c r="AE266"/>
      <c r="AF266"/>
      <c r="AG266"/>
      <c r="AH266"/>
      <c r="AI266"/>
      <c r="AJ266"/>
      <c r="AK266"/>
    </row>
    <row r="267" spans="1:41" x14ac:dyDescent="0.3">
      <c r="A267" s="30">
        <v>10</v>
      </c>
      <c r="B267" s="47"/>
      <c r="C267" s="47"/>
      <c r="D267" s="47"/>
      <c r="E267" s="47"/>
      <c r="F267" s="30">
        <f t="shared" si="210"/>
        <v>0</v>
      </c>
      <c r="G267" s="30">
        <f t="shared" si="213"/>
        <v>0</v>
      </c>
      <c r="H267" s="25">
        <f t="shared" si="211"/>
        <v>0</v>
      </c>
      <c r="I267" s="30">
        <f t="shared" si="214"/>
        <v>0</v>
      </c>
      <c r="J267" s="25" t="b">
        <f t="shared" si="212"/>
        <v>0</v>
      </c>
      <c r="K267" s="44" t="b">
        <f t="shared" si="215"/>
        <v>0</v>
      </c>
      <c r="L267" s="44">
        <f t="shared" si="216"/>
        <v>0</v>
      </c>
      <c r="M267" s="159">
        <f t="shared" si="217"/>
        <v>0</v>
      </c>
      <c r="N267" s="159">
        <f t="shared" si="218"/>
        <v>0</v>
      </c>
      <c r="O267" s="35"/>
      <c r="P267" s="44" t="b">
        <f t="shared" si="219"/>
        <v>0</v>
      </c>
      <c r="Q267" s="44" t="b">
        <f t="shared" si="220"/>
        <v>0</v>
      </c>
      <c r="R267" s="44" t="b">
        <f t="shared" si="221"/>
        <v>0</v>
      </c>
      <c r="S267" s="44" t="b">
        <f t="shared" si="222"/>
        <v>0</v>
      </c>
      <c r="T267" s="44" t="b">
        <f t="shared" si="223"/>
        <v>0</v>
      </c>
      <c r="U267" s="44" t="b">
        <f t="shared" si="224"/>
        <v>0</v>
      </c>
      <c r="V267" s="44" t="b">
        <f t="shared" si="225"/>
        <v>0</v>
      </c>
      <c r="W267" s="44" t="b">
        <f t="shared" si="226"/>
        <v>0</v>
      </c>
      <c r="X267" s="35"/>
      <c r="Y267" s="35"/>
      <c r="Z267"/>
      <c r="AA267"/>
      <c r="AB267"/>
      <c r="AC267"/>
      <c r="AD267"/>
      <c r="AE267"/>
      <c r="AF267"/>
      <c r="AG267"/>
      <c r="AH267"/>
      <c r="AI267"/>
      <c r="AJ267"/>
      <c r="AK267"/>
    </row>
    <row r="268" spans="1:41" x14ac:dyDescent="0.3">
      <c r="A268" s="30">
        <v>10</v>
      </c>
      <c r="B268" s="47"/>
      <c r="C268" s="47"/>
      <c r="D268" s="47"/>
      <c r="E268" s="47"/>
      <c r="F268" s="30">
        <f t="shared" si="210"/>
        <v>0</v>
      </c>
      <c r="G268" s="30">
        <f t="shared" si="213"/>
        <v>0</v>
      </c>
      <c r="H268" s="25">
        <f t="shared" si="211"/>
        <v>0</v>
      </c>
      <c r="I268" s="30">
        <f t="shared" si="214"/>
        <v>0</v>
      </c>
      <c r="J268" s="25" t="b">
        <f t="shared" si="212"/>
        <v>0</v>
      </c>
      <c r="K268" s="44" t="b">
        <f t="shared" si="215"/>
        <v>0</v>
      </c>
      <c r="L268" s="44">
        <f t="shared" si="216"/>
        <v>0</v>
      </c>
      <c r="M268" s="159">
        <f t="shared" si="217"/>
        <v>0</v>
      </c>
      <c r="N268" s="159">
        <f t="shared" si="218"/>
        <v>0</v>
      </c>
      <c r="O268" s="35"/>
      <c r="P268" s="44" t="b">
        <f t="shared" si="219"/>
        <v>0</v>
      </c>
      <c r="Q268" s="44" t="b">
        <f t="shared" si="220"/>
        <v>0</v>
      </c>
      <c r="R268" s="44" t="b">
        <f t="shared" si="221"/>
        <v>0</v>
      </c>
      <c r="S268" s="44" t="b">
        <f t="shared" si="222"/>
        <v>0</v>
      </c>
      <c r="T268" s="44" t="b">
        <f t="shared" si="223"/>
        <v>0</v>
      </c>
      <c r="U268" s="44" t="b">
        <f t="shared" si="224"/>
        <v>0</v>
      </c>
      <c r="V268" s="44" t="b">
        <f t="shared" si="225"/>
        <v>0</v>
      </c>
      <c r="W268" s="44" t="b">
        <f t="shared" si="226"/>
        <v>0</v>
      </c>
      <c r="X268" s="35"/>
      <c r="Y268" s="35"/>
      <c r="Z268"/>
      <c r="AA268"/>
      <c r="AB268"/>
      <c r="AC268"/>
      <c r="AD268"/>
      <c r="AE268"/>
      <c r="AF268"/>
      <c r="AG268"/>
      <c r="AH268"/>
      <c r="AI268"/>
      <c r="AJ268"/>
      <c r="AK268"/>
    </row>
    <row r="269" spans="1:41" x14ac:dyDescent="0.3">
      <c r="A269" s="30">
        <v>10</v>
      </c>
      <c r="B269" s="47"/>
      <c r="C269" s="47"/>
      <c r="D269" s="47"/>
      <c r="E269" s="47"/>
      <c r="F269" s="30">
        <f t="shared" si="210"/>
        <v>0</v>
      </c>
      <c r="G269" s="30">
        <f t="shared" si="213"/>
        <v>0</v>
      </c>
      <c r="H269" s="25">
        <f t="shared" si="211"/>
        <v>0</v>
      </c>
      <c r="I269" s="30">
        <f t="shared" si="214"/>
        <v>0</v>
      </c>
      <c r="J269" s="25" t="b">
        <f t="shared" si="212"/>
        <v>0</v>
      </c>
      <c r="K269" s="44" t="b">
        <f t="shared" si="215"/>
        <v>0</v>
      </c>
      <c r="L269" s="44">
        <f t="shared" si="216"/>
        <v>0</v>
      </c>
      <c r="M269" s="159">
        <f t="shared" si="217"/>
        <v>0</v>
      </c>
      <c r="N269" s="159">
        <f t="shared" si="218"/>
        <v>0</v>
      </c>
      <c r="O269" s="35"/>
      <c r="P269" s="44" t="b">
        <f t="shared" si="219"/>
        <v>0</v>
      </c>
      <c r="Q269" s="44" t="b">
        <f t="shared" si="220"/>
        <v>0</v>
      </c>
      <c r="R269" s="44" t="b">
        <f t="shared" si="221"/>
        <v>0</v>
      </c>
      <c r="S269" s="44" t="b">
        <f t="shared" si="222"/>
        <v>0</v>
      </c>
      <c r="T269" s="44" t="b">
        <f t="shared" si="223"/>
        <v>0</v>
      </c>
      <c r="U269" s="44" t="b">
        <f t="shared" si="224"/>
        <v>0</v>
      </c>
      <c r="V269" s="44" t="b">
        <f t="shared" si="225"/>
        <v>0</v>
      </c>
      <c r="W269" s="44" t="b">
        <f t="shared" si="226"/>
        <v>0</v>
      </c>
      <c r="X269" s="35"/>
      <c r="Y269" s="35"/>
      <c r="Z269"/>
      <c r="AA269"/>
      <c r="AB269"/>
      <c r="AC269"/>
      <c r="AD269"/>
      <c r="AE269"/>
      <c r="AF269"/>
      <c r="AG269"/>
      <c r="AH269"/>
      <c r="AI269"/>
      <c r="AJ269"/>
      <c r="AK269"/>
    </row>
    <row r="270" spans="1:41" x14ac:dyDescent="0.3">
      <c r="A270" s="30">
        <v>10</v>
      </c>
      <c r="B270" s="47"/>
      <c r="C270" s="47"/>
      <c r="D270" s="47"/>
      <c r="E270" s="47"/>
      <c r="F270" s="30">
        <f t="shared" si="210"/>
        <v>0</v>
      </c>
      <c r="G270" s="30">
        <f t="shared" si="213"/>
        <v>0</v>
      </c>
      <c r="H270" s="25">
        <f t="shared" si="211"/>
        <v>0</v>
      </c>
      <c r="I270" s="30">
        <f t="shared" si="214"/>
        <v>0</v>
      </c>
      <c r="J270" s="25" t="b">
        <f t="shared" si="212"/>
        <v>0</v>
      </c>
      <c r="K270" s="44" t="b">
        <f t="shared" si="215"/>
        <v>0</v>
      </c>
      <c r="L270" s="44">
        <f t="shared" si="216"/>
        <v>0</v>
      </c>
      <c r="M270" s="159">
        <f t="shared" si="217"/>
        <v>0</v>
      </c>
      <c r="N270" s="160">
        <f t="shared" si="218"/>
        <v>0</v>
      </c>
      <c r="O270" s="35"/>
      <c r="P270" s="44" t="b">
        <f t="shared" si="219"/>
        <v>0</v>
      </c>
      <c r="Q270" s="44" t="b">
        <f t="shared" si="220"/>
        <v>0</v>
      </c>
      <c r="R270" s="44" t="b">
        <f t="shared" si="221"/>
        <v>0</v>
      </c>
      <c r="S270" s="44" t="b">
        <f t="shared" si="222"/>
        <v>0</v>
      </c>
      <c r="T270" s="44" t="b">
        <f t="shared" si="223"/>
        <v>0</v>
      </c>
      <c r="U270" s="44" t="b">
        <f t="shared" si="224"/>
        <v>0</v>
      </c>
      <c r="V270" s="44" t="b">
        <f t="shared" si="225"/>
        <v>0</v>
      </c>
      <c r="W270" s="44" t="b">
        <f t="shared" si="226"/>
        <v>0</v>
      </c>
      <c r="X270" s="35"/>
      <c r="Y270" s="35"/>
      <c r="Z270"/>
      <c r="AB270" s="36"/>
      <c r="AC270" s="3"/>
      <c r="AE270" s="13"/>
      <c r="AI270" s="3"/>
      <c r="AK270"/>
    </row>
    <row r="271" spans="1:41" x14ac:dyDescent="0.3">
      <c r="B271" s="4" t="s">
        <v>99</v>
      </c>
      <c r="C271" s="37">
        <f>COUNT(B251:B270)</f>
        <v>0</v>
      </c>
      <c r="D271" s="37"/>
      <c r="E271" s="37"/>
      <c r="F271" s="37"/>
      <c r="G271" s="37"/>
      <c r="L271" s="63" t="s">
        <v>236</v>
      </c>
      <c r="M271" s="161" t="str">
        <f>IF($A251&lt;=$B$5,SUM(M251:M270),"")</f>
        <v/>
      </c>
      <c r="N271" s="161" t="str">
        <f>IF($A251&lt;=$B$5,SUM(N251:N270),"")</f>
        <v/>
      </c>
      <c r="O271" s="35"/>
      <c r="P271" s="163">
        <f>SUM(P251:P270)</f>
        <v>0</v>
      </c>
      <c r="Q271" s="164">
        <f t="shared" ref="Q271" si="227">SUM(Q251:Q270)</f>
        <v>0</v>
      </c>
      <c r="R271" s="164">
        <f t="shared" ref="R271" si="228">SUM(R251:R270)</f>
        <v>0</v>
      </c>
      <c r="S271" s="164">
        <f t="shared" ref="S271" si="229">SUM(S251:S270)</f>
        <v>0</v>
      </c>
      <c r="T271" s="164">
        <f t="shared" ref="T271" si="230">SUM(T251:T270)</f>
        <v>0</v>
      </c>
      <c r="U271" s="164">
        <f t="shared" ref="U271" si="231">SUM(U251:U270)</f>
        <v>0</v>
      </c>
      <c r="V271" s="164">
        <f t="shared" ref="V271" si="232">SUM(V251:V270)</f>
        <v>0</v>
      </c>
      <c r="W271" s="164">
        <f t="shared" ref="W271" si="233">SUM(W251:W270)</f>
        <v>0</v>
      </c>
      <c r="X271" s="35"/>
      <c r="Y271" s="35"/>
      <c r="Z271" s="35"/>
      <c r="AC271"/>
      <c r="AD271"/>
      <c r="AE271"/>
      <c r="AF271"/>
      <c r="AG271"/>
      <c r="AH271"/>
      <c r="AI271"/>
      <c r="AJ271"/>
      <c r="AK271"/>
    </row>
    <row r="272" spans="1:41" x14ac:dyDescent="0.3">
      <c r="P272" s="156"/>
      <c r="Q272" s="156"/>
      <c r="R272" s="156"/>
      <c r="S272" s="156"/>
      <c r="T272" s="156"/>
      <c r="U272" s="156"/>
      <c r="V272" s="156"/>
      <c r="W272" s="156"/>
      <c r="X272" s="64"/>
      <c r="Y272" s="64"/>
      <c r="Z272" s="64"/>
      <c r="AL272" s="34"/>
      <c r="AM272" s="34"/>
    </row>
    <row r="273" spans="1:39" x14ac:dyDescent="0.3">
      <c r="A273" s="287" t="s">
        <v>668</v>
      </c>
      <c r="B273" s="287"/>
      <c r="X273" s="35"/>
      <c r="Y273" s="35"/>
      <c r="Z273" s="35"/>
      <c r="AL273" s="34"/>
      <c r="AM273" s="34"/>
    </row>
    <row r="274" spans="1:39" x14ac:dyDescent="0.3">
      <c r="A274" s="312" t="s">
        <v>4</v>
      </c>
      <c r="B274" s="313" t="s">
        <v>4</v>
      </c>
      <c r="C274" s="315" t="s">
        <v>605</v>
      </c>
      <c r="X274" s="35"/>
      <c r="Y274" s="35"/>
      <c r="Z274" s="35"/>
      <c r="AL274" s="34"/>
      <c r="AM274" s="34"/>
    </row>
    <row r="275" spans="1:39" ht="31.5" customHeight="1" x14ac:dyDescent="0.3">
      <c r="A275" s="312"/>
      <c r="B275" s="314"/>
      <c r="C275" s="316"/>
      <c r="X275" s="35"/>
      <c r="Y275" s="35"/>
      <c r="Z275" s="35"/>
      <c r="AL275" s="34"/>
      <c r="AM275" s="34"/>
    </row>
    <row r="276" spans="1:39" x14ac:dyDescent="0.3">
      <c r="A276" s="48">
        <v>1</v>
      </c>
      <c r="B276" s="178" t="str">
        <f>IF($A$11="","",(A11))</f>
        <v/>
      </c>
      <c r="C276" s="163" t="e">
        <f>(P55+P79+P103+P127+P151+P175+P199+P223+P247+P271)/$B$5</f>
        <v>#DIV/0!</v>
      </c>
      <c r="D276" s="37"/>
      <c r="X276" s="35"/>
      <c r="Y276" s="35"/>
      <c r="Z276" s="35"/>
      <c r="AL276" s="34"/>
      <c r="AM276" s="34"/>
    </row>
    <row r="277" spans="1:39" x14ac:dyDescent="0.3">
      <c r="A277" s="48">
        <v>2</v>
      </c>
      <c r="B277" s="178" t="str">
        <f>IF($A$12="","",(A12))</f>
        <v/>
      </c>
      <c r="C277" s="163" t="e">
        <f>(Q55+Q79+Q103+Q127+Q151+Q175+Q199+Q223+Q247+Q271)/$B$5</f>
        <v>#DIV/0!</v>
      </c>
      <c r="D277" s="37"/>
      <c r="X277" s="35"/>
      <c r="Y277" s="35"/>
      <c r="Z277" s="35"/>
      <c r="AL277" s="34"/>
      <c r="AM277" s="34"/>
    </row>
    <row r="278" spans="1:39" x14ac:dyDescent="0.3">
      <c r="A278" s="48">
        <v>3</v>
      </c>
      <c r="B278" s="178" t="str">
        <f>IF($A$13="","",(A13))</f>
        <v/>
      </c>
      <c r="C278" s="163" t="e">
        <f>(R55+R79+R103+R127+R151+R175+R199+R223+R247+R271)/$B$5</f>
        <v>#DIV/0!</v>
      </c>
      <c r="D278" s="37"/>
      <c r="X278" s="35"/>
      <c r="Y278" s="35"/>
      <c r="Z278" s="35"/>
      <c r="AL278" s="34"/>
      <c r="AM278" s="34"/>
    </row>
    <row r="279" spans="1:39" x14ac:dyDescent="0.3">
      <c r="A279" s="48">
        <v>4</v>
      </c>
      <c r="B279" s="178" t="str">
        <f>IF($A$14="","",(A14))</f>
        <v/>
      </c>
      <c r="C279" s="163" t="e">
        <f>(S55+S79+S103+S127+S151+S175+S199+S223+S247+S271)/$B$5</f>
        <v>#DIV/0!</v>
      </c>
      <c r="D279" s="37"/>
      <c r="X279" s="35"/>
      <c r="Y279" s="35"/>
      <c r="Z279" s="35"/>
      <c r="AL279" s="34"/>
      <c r="AM279" s="34"/>
    </row>
    <row r="280" spans="1:39" x14ac:dyDescent="0.3">
      <c r="A280" s="48">
        <v>5</v>
      </c>
      <c r="B280" s="178" t="str">
        <f>IF($A$15="","",(A15))</f>
        <v/>
      </c>
      <c r="C280" s="163" t="e">
        <f>(T55+T79+T103+T127+T151+T175+T199+T223+T247+T271)/$B$5</f>
        <v>#DIV/0!</v>
      </c>
      <c r="D280" s="37"/>
      <c r="X280" s="35"/>
      <c r="Y280" s="35"/>
      <c r="Z280" s="35"/>
      <c r="AL280" s="34"/>
      <c r="AM280" s="34"/>
    </row>
    <row r="281" spans="1:39" x14ac:dyDescent="0.3">
      <c r="A281" s="48">
        <v>6</v>
      </c>
      <c r="B281" s="178" t="str">
        <f>IF($A$16="","",(A16))</f>
        <v/>
      </c>
      <c r="C281" s="163" t="e">
        <f>(U55+U79+U103+U127+U151+U175+U199+U223+U247+U271)/$B$5</f>
        <v>#DIV/0!</v>
      </c>
      <c r="D281" s="37"/>
      <c r="X281" s="35"/>
      <c r="Y281" s="35"/>
      <c r="Z281" s="35"/>
      <c r="AL281" s="34"/>
      <c r="AM281" s="34"/>
    </row>
    <row r="282" spans="1:39" x14ac:dyDescent="0.3">
      <c r="A282" s="48">
        <v>7</v>
      </c>
      <c r="B282" s="178" t="str">
        <f>IF($A$17="","",(A17))</f>
        <v/>
      </c>
      <c r="C282" s="163" t="e">
        <f>(V55+V79+V103+V127+V151+V175+V199+V223+V247+V271)/$B$5</f>
        <v>#DIV/0!</v>
      </c>
      <c r="D282" s="37"/>
      <c r="X282" s="35"/>
      <c r="Y282" s="35"/>
      <c r="Z282" s="35"/>
      <c r="AL282" s="34"/>
      <c r="AM282" s="34"/>
    </row>
    <row r="283" spans="1:39" x14ac:dyDescent="0.3">
      <c r="A283" s="48">
        <v>8</v>
      </c>
      <c r="B283" s="178" t="str">
        <f>IF($A$18="","",(A18))</f>
        <v/>
      </c>
      <c r="C283" s="163" t="e">
        <f>(W55+W79+W103+W127+W151+W175+W199+W223+W247+W271)/$B$5</f>
        <v>#DIV/0!</v>
      </c>
      <c r="D283" s="37"/>
      <c r="X283" s="35"/>
      <c r="Y283" s="35"/>
      <c r="Z283" s="35"/>
      <c r="AL283" s="34"/>
      <c r="AM283" s="34"/>
    </row>
    <row r="284" spans="1:39" x14ac:dyDescent="0.3">
      <c r="X284" s="35"/>
      <c r="Y284" s="35"/>
      <c r="Z284" s="35"/>
      <c r="AL284" s="34"/>
      <c r="AM284" s="34"/>
    </row>
    <row r="285" spans="1:39" ht="16.8" x14ac:dyDescent="0.3">
      <c r="A285" s="279" t="s">
        <v>618</v>
      </c>
      <c r="B285" s="279"/>
      <c r="C285" s="4"/>
      <c r="D285" s="4"/>
      <c r="E285"/>
      <c r="F285"/>
      <c r="G285"/>
      <c r="H285"/>
      <c r="I285"/>
      <c r="J285"/>
      <c r="K285"/>
      <c r="L285"/>
      <c r="M285" s="2"/>
      <c r="N285" s="2"/>
      <c r="X285" s="35"/>
      <c r="Y285" s="35"/>
      <c r="Z285" s="35"/>
      <c r="AL285" s="34"/>
      <c r="AM285" s="34"/>
    </row>
    <row r="286" spans="1:39" x14ac:dyDescent="0.3">
      <c r="A286" s="312" t="s">
        <v>4</v>
      </c>
      <c r="B286" s="313" t="s">
        <v>4</v>
      </c>
      <c r="C286" s="82" t="s">
        <v>7</v>
      </c>
      <c r="D286" s="82" t="s">
        <v>8</v>
      </c>
      <c r="E286" s="11" t="s">
        <v>9</v>
      </c>
      <c r="F286" s="82" t="s">
        <v>10</v>
      </c>
      <c r="G286" s="82" t="s">
        <v>11</v>
      </c>
      <c r="H286" s="82" t="s">
        <v>12</v>
      </c>
      <c r="I286" s="82" t="s">
        <v>13</v>
      </c>
      <c r="J286" s="82" t="s">
        <v>14</v>
      </c>
      <c r="K286" s="82" t="s">
        <v>15</v>
      </c>
      <c r="L286" s="82" t="s">
        <v>16</v>
      </c>
      <c r="M286" s="208" t="s">
        <v>17</v>
      </c>
      <c r="N286" s="208" t="s">
        <v>18</v>
      </c>
      <c r="X286" s="35"/>
      <c r="Y286" s="35"/>
      <c r="Z286" s="35"/>
      <c r="AL286" s="34"/>
      <c r="AM286" s="34"/>
    </row>
    <row r="287" spans="1:39" x14ac:dyDescent="0.3">
      <c r="A287" s="312"/>
      <c r="B287" s="314"/>
      <c r="C287" s="12" t="s">
        <v>20</v>
      </c>
      <c r="D287" s="12" t="s">
        <v>21</v>
      </c>
      <c r="E287" s="12" t="s">
        <v>731</v>
      </c>
      <c r="F287" s="12" t="s">
        <v>732</v>
      </c>
      <c r="G287" s="12" t="s">
        <v>24</v>
      </c>
      <c r="H287" s="12" t="s">
        <v>25</v>
      </c>
      <c r="I287" s="12" t="s">
        <v>26</v>
      </c>
      <c r="J287" s="12" t="s">
        <v>27</v>
      </c>
      <c r="K287" s="12" t="s">
        <v>28</v>
      </c>
      <c r="L287" s="12" t="s">
        <v>29</v>
      </c>
      <c r="M287" s="12" t="s">
        <v>30</v>
      </c>
      <c r="N287" s="12" t="s">
        <v>31</v>
      </c>
      <c r="AL287" s="34"/>
      <c r="AM287" s="34"/>
    </row>
    <row r="288" spans="1:39" x14ac:dyDescent="0.3">
      <c r="A288" s="48">
        <v>1</v>
      </c>
      <c r="B288" s="178" t="str">
        <f>IF($A$11="","",(A11))</f>
        <v/>
      </c>
      <c r="C288" s="44" t="e">
        <f t="shared" ref="C288:N288" si="234">$C$276*C23</f>
        <v>#DIV/0!</v>
      </c>
      <c r="D288" s="44" t="e">
        <f t="shared" si="234"/>
        <v>#DIV/0!</v>
      </c>
      <c r="E288" s="44" t="e">
        <f t="shared" si="234"/>
        <v>#DIV/0!</v>
      </c>
      <c r="F288" s="44" t="e">
        <f t="shared" si="234"/>
        <v>#DIV/0!</v>
      </c>
      <c r="G288" s="44" t="e">
        <f t="shared" si="234"/>
        <v>#DIV/0!</v>
      </c>
      <c r="H288" s="44" t="e">
        <f t="shared" si="234"/>
        <v>#DIV/0!</v>
      </c>
      <c r="I288" s="44" t="e">
        <f t="shared" si="234"/>
        <v>#DIV/0!</v>
      </c>
      <c r="J288" s="44" t="e">
        <f t="shared" si="234"/>
        <v>#DIV/0!</v>
      </c>
      <c r="K288" s="44" t="e">
        <f t="shared" si="234"/>
        <v>#DIV/0!</v>
      </c>
      <c r="L288" s="44" t="e">
        <f t="shared" si="234"/>
        <v>#DIV/0!</v>
      </c>
      <c r="M288" s="44" t="e">
        <f t="shared" si="234"/>
        <v>#DIV/0!</v>
      </c>
      <c r="N288" s="44" t="e">
        <f t="shared" si="234"/>
        <v>#DIV/0!</v>
      </c>
      <c r="O288" s="35"/>
      <c r="AL288" s="34"/>
      <c r="AM288" s="34"/>
    </row>
    <row r="289" spans="1:39" x14ac:dyDescent="0.3">
      <c r="A289" s="48">
        <v>2</v>
      </c>
      <c r="B289" s="178" t="str">
        <f>IF($A$12="","",(A12))</f>
        <v/>
      </c>
      <c r="C289" s="44" t="e">
        <f t="shared" ref="C289:N289" si="235">$C$277*C24</f>
        <v>#DIV/0!</v>
      </c>
      <c r="D289" s="44" t="e">
        <f t="shared" si="235"/>
        <v>#DIV/0!</v>
      </c>
      <c r="E289" s="44" t="e">
        <f t="shared" si="235"/>
        <v>#DIV/0!</v>
      </c>
      <c r="F289" s="44" t="e">
        <f t="shared" si="235"/>
        <v>#DIV/0!</v>
      </c>
      <c r="G289" s="44" t="e">
        <f t="shared" si="235"/>
        <v>#DIV/0!</v>
      </c>
      <c r="H289" s="44" t="e">
        <f t="shared" si="235"/>
        <v>#DIV/0!</v>
      </c>
      <c r="I289" s="44" t="e">
        <f t="shared" si="235"/>
        <v>#DIV/0!</v>
      </c>
      <c r="J289" s="44" t="e">
        <f t="shared" si="235"/>
        <v>#DIV/0!</v>
      </c>
      <c r="K289" s="44" t="e">
        <f t="shared" si="235"/>
        <v>#DIV/0!</v>
      </c>
      <c r="L289" s="44" t="e">
        <f t="shared" si="235"/>
        <v>#DIV/0!</v>
      </c>
      <c r="M289" s="44" t="e">
        <f t="shared" si="235"/>
        <v>#DIV/0!</v>
      </c>
      <c r="N289" s="44" t="e">
        <f t="shared" si="235"/>
        <v>#DIV/0!</v>
      </c>
      <c r="AL289" s="34"/>
      <c r="AM289" s="34"/>
    </row>
    <row r="290" spans="1:39" x14ac:dyDescent="0.3">
      <c r="A290" s="48">
        <v>3</v>
      </c>
      <c r="B290" s="178" t="str">
        <f>IF($A$13="","",(A13))</f>
        <v/>
      </c>
      <c r="C290" s="44" t="e">
        <f t="shared" ref="C290:N290" si="236">$C$278*C25</f>
        <v>#DIV/0!</v>
      </c>
      <c r="D290" s="44" t="e">
        <f t="shared" si="236"/>
        <v>#DIV/0!</v>
      </c>
      <c r="E290" s="44" t="e">
        <f t="shared" si="236"/>
        <v>#DIV/0!</v>
      </c>
      <c r="F290" s="44" t="e">
        <f t="shared" si="236"/>
        <v>#DIV/0!</v>
      </c>
      <c r="G290" s="44" t="e">
        <f t="shared" si="236"/>
        <v>#DIV/0!</v>
      </c>
      <c r="H290" s="44" t="e">
        <f t="shared" si="236"/>
        <v>#DIV/0!</v>
      </c>
      <c r="I290" s="44" t="e">
        <f t="shared" si="236"/>
        <v>#DIV/0!</v>
      </c>
      <c r="J290" s="44" t="e">
        <f t="shared" si="236"/>
        <v>#DIV/0!</v>
      </c>
      <c r="K290" s="44" t="e">
        <f t="shared" si="236"/>
        <v>#DIV/0!</v>
      </c>
      <c r="L290" s="44" t="e">
        <f t="shared" si="236"/>
        <v>#DIV/0!</v>
      </c>
      <c r="M290" s="44" t="e">
        <f t="shared" si="236"/>
        <v>#DIV/0!</v>
      </c>
      <c r="N290" s="44" t="e">
        <f t="shared" si="236"/>
        <v>#DIV/0!</v>
      </c>
      <c r="AL290" s="34"/>
      <c r="AM290" s="34"/>
    </row>
    <row r="291" spans="1:39" x14ac:dyDescent="0.3">
      <c r="A291" s="48">
        <v>4</v>
      </c>
      <c r="B291" s="178" t="str">
        <f>IF($A$14="","",(A14))</f>
        <v/>
      </c>
      <c r="C291" s="44" t="e">
        <f t="shared" ref="C291:N291" si="237">$C$279*C26</f>
        <v>#DIV/0!</v>
      </c>
      <c r="D291" s="44" t="e">
        <f t="shared" si="237"/>
        <v>#DIV/0!</v>
      </c>
      <c r="E291" s="44" t="e">
        <f t="shared" si="237"/>
        <v>#DIV/0!</v>
      </c>
      <c r="F291" s="44" t="e">
        <f t="shared" si="237"/>
        <v>#DIV/0!</v>
      </c>
      <c r="G291" s="44" t="e">
        <f t="shared" si="237"/>
        <v>#DIV/0!</v>
      </c>
      <c r="H291" s="44" t="e">
        <f t="shared" si="237"/>
        <v>#DIV/0!</v>
      </c>
      <c r="I291" s="44" t="e">
        <f t="shared" si="237"/>
        <v>#DIV/0!</v>
      </c>
      <c r="J291" s="44" t="e">
        <f t="shared" si="237"/>
        <v>#DIV/0!</v>
      </c>
      <c r="K291" s="44" t="e">
        <f t="shared" si="237"/>
        <v>#DIV/0!</v>
      </c>
      <c r="L291" s="44" t="e">
        <f t="shared" si="237"/>
        <v>#DIV/0!</v>
      </c>
      <c r="M291" s="44" t="e">
        <f t="shared" si="237"/>
        <v>#DIV/0!</v>
      </c>
      <c r="N291" s="44" t="e">
        <f t="shared" si="237"/>
        <v>#DIV/0!</v>
      </c>
      <c r="AL291" s="34"/>
      <c r="AM291" s="34"/>
    </row>
    <row r="292" spans="1:39" x14ac:dyDescent="0.3">
      <c r="A292" s="48">
        <v>5</v>
      </c>
      <c r="B292" s="178" t="str">
        <f>IF($A$15="","",(A15))</f>
        <v/>
      </c>
      <c r="C292" s="44" t="e">
        <f t="shared" ref="C292:N292" si="238">$C$280*C27</f>
        <v>#DIV/0!</v>
      </c>
      <c r="D292" s="44" t="e">
        <f t="shared" si="238"/>
        <v>#DIV/0!</v>
      </c>
      <c r="E292" s="44" t="e">
        <f t="shared" si="238"/>
        <v>#DIV/0!</v>
      </c>
      <c r="F292" s="44" t="e">
        <f t="shared" si="238"/>
        <v>#DIV/0!</v>
      </c>
      <c r="G292" s="44" t="e">
        <f t="shared" si="238"/>
        <v>#DIV/0!</v>
      </c>
      <c r="H292" s="44" t="e">
        <f t="shared" si="238"/>
        <v>#DIV/0!</v>
      </c>
      <c r="I292" s="44" t="e">
        <f t="shared" si="238"/>
        <v>#DIV/0!</v>
      </c>
      <c r="J292" s="44" t="e">
        <f t="shared" si="238"/>
        <v>#DIV/0!</v>
      </c>
      <c r="K292" s="44" t="e">
        <f t="shared" si="238"/>
        <v>#DIV/0!</v>
      </c>
      <c r="L292" s="44" t="e">
        <f t="shared" si="238"/>
        <v>#DIV/0!</v>
      </c>
      <c r="M292" s="44" t="e">
        <f t="shared" si="238"/>
        <v>#DIV/0!</v>
      </c>
      <c r="N292" s="44" t="e">
        <f t="shared" si="238"/>
        <v>#DIV/0!</v>
      </c>
      <c r="AL292" s="34"/>
      <c r="AM292" s="34"/>
    </row>
    <row r="293" spans="1:39" x14ac:dyDescent="0.3">
      <c r="A293" s="48">
        <v>6</v>
      </c>
      <c r="B293" s="178" t="str">
        <f>IF($A$16="","",(A16))</f>
        <v/>
      </c>
      <c r="C293" s="44" t="e">
        <f t="shared" ref="C293:N293" si="239">$C$281*C28</f>
        <v>#DIV/0!</v>
      </c>
      <c r="D293" s="44" t="e">
        <f t="shared" si="239"/>
        <v>#DIV/0!</v>
      </c>
      <c r="E293" s="44" t="e">
        <f t="shared" si="239"/>
        <v>#DIV/0!</v>
      </c>
      <c r="F293" s="44" t="e">
        <f t="shared" si="239"/>
        <v>#DIV/0!</v>
      </c>
      <c r="G293" s="44" t="e">
        <f t="shared" si="239"/>
        <v>#DIV/0!</v>
      </c>
      <c r="H293" s="44" t="e">
        <f t="shared" si="239"/>
        <v>#DIV/0!</v>
      </c>
      <c r="I293" s="44" t="e">
        <f t="shared" si="239"/>
        <v>#DIV/0!</v>
      </c>
      <c r="J293" s="44" t="e">
        <f t="shared" si="239"/>
        <v>#DIV/0!</v>
      </c>
      <c r="K293" s="44" t="e">
        <f t="shared" si="239"/>
        <v>#DIV/0!</v>
      </c>
      <c r="L293" s="44" t="e">
        <f t="shared" si="239"/>
        <v>#DIV/0!</v>
      </c>
      <c r="M293" s="44" t="e">
        <f t="shared" si="239"/>
        <v>#DIV/0!</v>
      </c>
      <c r="N293" s="44" t="e">
        <f t="shared" si="239"/>
        <v>#DIV/0!</v>
      </c>
      <c r="AL293" s="34"/>
      <c r="AM293" s="34"/>
    </row>
    <row r="294" spans="1:39" x14ac:dyDescent="0.3">
      <c r="A294" s="48">
        <v>7</v>
      </c>
      <c r="B294" s="178" t="str">
        <f>IF($A$17="","",(A17))</f>
        <v/>
      </c>
      <c r="C294" s="44" t="e">
        <f t="shared" ref="C294:N294" si="240">$C$282*C29</f>
        <v>#DIV/0!</v>
      </c>
      <c r="D294" s="44" t="e">
        <f t="shared" si="240"/>
        <v>#DIV/0!</v>
      </c>
      <c r="E294" s="44" t="e">
        <f t="shared" si="240"/>
        <v>#DIV/0!</v>
      </c>
      <c r="F294" s="44" t="e">
        <f t="shared" si="240"/>
        <v>#DIV/0!</v>
      </c>
      <c r="G294" s="44" t="e">
        <f t="shared" si="240"/>
        <v>#DIV/0!</v>
      </c>
      <c r="H294" s="44" t="e">
        <f t="shared" si="240"/>
        <v>#DIV/0!</v>
      </c>
      <c r="I294" s="44" t="e">
        <f t="shared" si="240"/>
        <v>#DIV/0!</v>
      </c>
      <c r="J294" s="44" t="e">
        <f t="shared" si="240"/>
        <v>#DIV/0!</v>
      </c>
      <c r="K294" s="44" t="e">
        <f t="shared" si="240"/>
        <v>#DIV/0!</v>
      </c>
      <c r="L294" s="44" t="e">
        <f t="shared" si="240"/>
        <v>#DIV/0!</v>
      </c>
      <c r="M294" s="44" t="e">
        <f t="shared" si="240"/>
        <v>#DIV/0!</v>
      </c>
      <c r="N294" s="44" t="e">
        <f t="shared" si="240"/>
        <v>#DIV/0!</v>
      </c>
      <c r="AL294" s="34"/>
      <c r="AM294" s="34"/>
    </row>
    <row r="295" spans="1:39" x14ac:dyDescent="0.3">
      <c r="A295" s="48">
        <v>8</v>
      </c>
      <c r="B295" s="178" t="str">
        <f>IF($A$18="","",(A18))</f>
        <v/>
      </c>
      <c r="C295" s="44" t="e">
        <f t="shared" ref="C295:N295" si="241">$C$283*C30</f>
        <v>#DIV/0!</v>
      </c>
      <c r="D295" s="44" t="e">
        <f t="shared" si="241"/>
        <v>#DIV/0!</v>
      </c>
      <c r="E295" s="44" t="e">
        <f t="shared" si="241"/>
        <v>#DIV/0!</v>
      </c>
      <c r="F295" s="44" t="e">
        <f t="shared" si="241"/>
        <v>#DIV/0!</v>
      </c>
      <c r="G295" s="44" t="e">
        <f t="shared" si="241"/>
        <v>#DIV/0!</v>
      </c>
      <c r="H295" s="44" t="e">
        <f t="shared" si="241"/>
        <v>#DIV/0!</v>
      </c>
      <c r="I295" s="44" t="e">
        <f t="shared" si="241"/>
        <v>#DIV/0!</v>
      </c>
      <c r="J295" s="44" t="e">
        <f t="shared" si="241"/>
        <v>#DIV/0!</v>
      </c>
      <c r="K295" s="44" t="e">
        <f t="shared" si="241"/>
        <v>#DIV/0!</v>
      </c>
      <c r="L295" s="44" t="e">
        <f t="shared" si="241"/>
        <v>#DIV/0!</v>
      </c>
      <c r="M295" s="44" t="e">
        <f t="shared" si="241"/>
        <v>#DIV/0!</v>
      </c>
      <c r="N295" s="44" t="e">
        <f t="shared" si="241"/>
        <v>#DIV/0!</v>
      </c>
      <c r="AL295" s="34"/>
      <c r="AM295" s="34"/>
    </row>
    <row r="296" spans="1:39" x14ac:dyDescent="0.3">
      <c r="A296" s="38"/>
      <c r="B296" s="38"/>
      <c r="C296" s="35"/>
      <c r="D296" s="35"/>
      <c r="E296" s="35"/>
      <c r="F296" s="35"/>
      <c r="G296" s="35"/>
      <c r="H296" s="35"/>
      <c r="I296" s="35"/>
      <c r="J296" s="35"/>
      <c r="K296" s="35"/>
      <c r="L296" s="35"/>
      <c r="AL296" s="34"/>
      <c r="AM296" s="34"/>
    </row>
    <row r="297" spans="1:39" x14ac:dyDescent="0.3">
      <c r="B297" s="14"/>
      <c r="O297" s="14" t="s">
        <v>236</v>
      </c>
      <c r="AL297" s="34"/>
      <c r="AM297" s="34"/>
    </row>
    <row r="298" spans="1:39" s="75" customFormat="1" ht="38.4" customHeight="1" x14ac:dyDescent="0.3">
      <c r="A298" s="307" t="s">
        <v>667</v>
      </c>
      <c r="B298" s="307"/>
      <c r="C298" s="206">
        <f>IF($B$4="",0,SUM(C288:C295))</f>
        <v>0</v>
      </c>
      <c r="D298" s="206">
        <f t="shared" ref="D298:N298" si="242">IF($B$4="",0,SUM(D288:D295))</f>
        <v>0</v>
      </c>
      <c r="E298" s="206">
        <f t="shared" si="242"/>
        <v>0</v>
      </c>
      <c r="F298" s="206">
        <f t="shared" si="242"/>
        <v>0</v>
      </c>
      <c r="G298" s="206">
        <f t="shared" si="242"/>
        <v>0</v>
      </c>
      <c r="H298" s="206">
        <f t="shared" si="242"/>
        <v>0</v>
      </c>
      <c r="I298" s="206">
        <f t="shared" si="242"/>
        <v>0</v>
      </c>
      <c r="J298" s="206">
        <f t="shared" si="242"/>
        <v>0</v>
      </c>
      <c r="K298" s="206">
        <f t="shared" si="242"/>
        <v>0</v>
      </c>
      <c r="L298" s="206">
        <f t="shared" si="242"/>
        <v>0</v>
      </c>
      <c r="M298" s="206">
        <f t="shared" si="242"/>
        <v>0</v>
      </c>
      <c r="N298" s="206">
        <f t="shared" si="242"/>
        <v>0</v>
      </c>
      <c r="O298" s="162">
        <f>SUM(C298:N298)</f>
        <v>0</v>
      </c>
      <c r="P298" s="165"/>
      <c r="Q298" s="165"/>
      <c r="R298" s="165"/>
      <c r="S298" s="165"/>
      <c r="T298" s="165"/>
      <c r="U298" s="165"/>
      <c r="V298" s="165"/>
      <c r="W298" s="165"/>
      <c r="X298" s="62"/>
      <c r="Y298" s="62"/>
      <c r="Z298" s="62"/>
      <c r="AA298" s="62"/>
      <c r="AB298" s="62"/>
      <c r="AC298" s="71"/>
      <c r="AD298" s="72"/>
      <c r="AE298" s="72"/>
      <c r="AF298" s="73"/>
      <c r="AG298" s="73"/>
      <c r="AH298" s="73"/>
      <c r="AI298" s="73"/>
      <c r="AJ298" s="72"/>
      <c r="AK298" s="72"/>
      <c r="AL298" s="74"/>
      <c r="AM298" s="74"/>
    </row>
    <row r="299" spans="1:39" x14ac:dyDescent="0.3">
      <c r="A299" s="54"/>
      <c r="B299" s="54"/>
      <c r="C299" s="284"/>
      <c r="D299" s="284"/>
      <c r="E299" s="284"/>
      <c r="F299" s="284"/>
      <c r="G299" s="284"/>
      <c r="AL299" s="34"/>
      <c r="AM299" s="34"/>
    </row>
    <row r="300" spans="1:39" x14ac:dyDescent="0.3">
      <c r="AL300" s="34"/>
      <c r="AM300" s="34"/>
    </row>
    <row r="301" spans="1:39" x14ac:dyDescent="0.3">
      <c r="AL301" s="34"/>
      <c r="AM301" s="34"/>
    </row>
    <row r="302" spans="1:39" x14ac:dyDescent="0.3">
      <c r="AL302" s="34"/>
      <c r="AM302" s="34"/>
    </row>
    <row r="303" spans="1:39" x14ac:dyDescent="0.3">
      <c r="AL303" s="34"/>
      <c r="AM303" s="34"/>
    </row>
    <row r="304" spans="1:39" x14ac:dyDescent="0.3">
      <c r="AL304" s="34"/>
      <c r="AM304" s="34"/>
    </row>
    <row r="305" spans="38:39" x14ac:dyDescent="0.3">
      <c r="AL305" s="34"/>
      <c r="AM305" s="34"/>
    </row>
    <row r="306" spans="38:39" x14ac:dyDescent="0.3">
      <c r="AL306" s="34"/>
      <c r="AM306" s="34"/>
    </row>
    <row r="307" spans="38:39" x14ac:dyDescent="0.3">
      <c r="AL307" s="34"/>
      <c r="AM307" s="34"/>
    </row>
    <row r="308" spans="38:39" x14ac:dyDescent="0.3">
      <c r="AL308" s="34"/>
      <c r="AM308" s="34"/>
    </row>
    <row r="309" spans="38:39" x14ac:dyDescent="0.3">
      <c r="AL309" s="34"/>
      <c r="AM309" s="34"/>
    </row>
    <row r="310" spans="38:39" x14ac:dyDescent="0.3">
      <c r="AL310" s="34"/>
      <c r="AM310" s="34"/>
    </row>
    <row r="311" spans="38:39" x14ac:dyDescent="0.3">
      <c r="AL311" s="34"/>
      <c r="AM311" s="34"/>
    </row>
    <row r="312" spans="38:39" x14ac:dyDescent="0.3">
      <c r="AL312" s="34"/>
      <c r="AM312" s="34"/>
    </row>
    <row r="313" spans="38:39" x14ac:dyDescent="0.3">
      <c r="AL313" s="34"/>
      <c r="AM313" s="34"/>
    </row>
    <row r="314" spans="38:39" x14ac:dyDescent="0.3">
      <c r="AL314" s="34"/>
      <c r="AM314" s="34"/>
    </row>
    <row r="315" spans="38:39" x14ac:dyDescent="0.3">
      <c r="AL315" s="34"/>
      <c r="AM315" s="34"/>
    </row>
    <row r="316" spans="38:39" x14ac:dyDescent="0.3">
      <c r="AL316" s="34"/>
      <c r="AM316" s="34"/>
    </row>
    <row r="317" spans="38:39" x14ac:dyDescent="0.3">
      <c r="AL317" s="34"/>
      <c r="AM317" s="34"/>
    </row>
    <row r="318" spans="38:39" x14ac:dyDescent="0.3">
      <c r="AL318" s="34"/>
      <c r="AM318" s="34"/>
    </row>
    <row r="319" spans="38:39" x14ac:dyDescent="0.3">
      <c r="AL319" s="34"/>
      <c r="AM319" s="34"/>
    </row>
    <row r="320" spans="38:39" x14ac:dyDescent="0.3">
      <c r="AL320" s="34"/>
      <c r="AM320" s="34"/>
    </row>
    <row r="321" spans="38:39" x14ac:dyDescent="0.3">
      <c r="AL321" s="34"/>
      <c r="AM321" s="34"/>
    </row>
    <row r="322" spans="38:39" x14ac:dyDescent="0.3">
      <c r="AL322" s="34"/>
      <c r="AM322" s="34"/>
    </row>
    <row r="323" spans="38:39" x14ac:dyDescent="0.3">
      <c r="AL323" s="34"/>
      <c r="AM323" s="34"/>
    </row>
    <row r="324" spans="38:39" x14ac:dyDescent="0.3">
      <c r="AL324" s="34"/>
      <c r="AM324" s="34"/>
    </row>
    <row r="325" spans="38:39" x14ac:dyDescent="0.3">
      <c r="AL325" s="34"/>
      <c r="AM325" s="34"/>
    </row>
    <row r="326" spans="38:39" x14ac:dyDescent="0.3">
      <c r="AL326" s="34"/>
      <c r="AM326" s="34"/>
    </row>
    <row r="327" spans="38:39" x14ac:dyDescent="0.3">
      <c r="AL327" s="34"/>
      <c r="AM327" s="34"/>
    </row>
    <row r="328" spans="38:39" x14ac:dyDescent="0.3">
      <c r="AL328" s="34"/>
      <c r="AM328" s="34"/>
    </row>
    <row r="329" spans="38:39" x14ac:dyDescent="0.3">
      <c r="AL329" s="34"/>
      <c r="AM329" s="34"/>
    </row>
    <row r="330" spans="38:39" x14ac:dyDescent="0.3">
      <c r="AL330" s="34"/>
      <c r="AM330" s="34"/>
    </row>
    <row r="331" spans="38:39" x14ac:dyDescent="0.3">
      <c r="AL331" s="34"/>
      <c r="AM331" s="34"/>
    </row>
    <row r="332" spans="38:39" x14ac:dyDescent="0.3">
      <c r="AL332" s="34"/>
      <c r="AM332" s="34"/>
    </row>
    <row r="333" spans="38:39" x14ac:dyDescent="0.3">
      <c r="AL333" s="34"/>
      <c r="AM333" s="34"/>
    </row>
    <row r="334" spans="38:39" x14ac:dyDescent="0.3">
      <c r="AL334" s="34"/>
      <c r="AM334" s="34"/>
    </row>
    <row r="335" spans="38:39" x14ac:dyDescent="0.3">
      <c r="AL335" s="34"/>
      <c r="AM335" s="34"/>
    </row>
    <row r="336" spans="38:39" x14ac:dyDescent="0.3">
      <c r="AL336" s="34"/>
      <c r="AM336" s="34"/>
    </row>
    <row r="337" spans="38:39" x14ac:dyDescent="0.3">
      <c r="AL337" s="34"/>
      <c r="AM337" s="34"/>
    </row>
    <row r="338" spans="38:39" x14ac:dyDescent="0.3">
      <c r="AL338" s="34"/>
      <c r="AM338" s="34"/>
    </row>
    <row r="339" spans="38:39" x14ac:dyDescent="0.3">
      <c r="AL339" s="34"/>
      <c r="AM339" s="34"/>
    </row>
    <row r="340" spans="38:39" x14ac:dyDescent="0.3">
      <c r="AL340" s="34"/>
      <c r="AM340" s="34"/>
    </row>
    <row r="341" spans="38:39" x14ac:dyDescent="0.3">
      <c r="AL341" s="34"/>
      <c r="AM341" s="34"/>
    </row>
    <row r="342" spans="38:39" x14ac:dyDescent="0.3">
      <c r="AL342" s="34"/>
      <c r="AM342" s="34"/>
    </row>
    <row r="343" spans="38:39" x14ac:dyDescent="0.3">
      <c r="AL343" s="34"/>
      <c r="AM343" s="34"/>
    </row>
    <row r="344" spans="38:39" x14ac:dyDescent="0.3">
      <c r="AL344" s="34"/>
      <c r="AM344" s="34"/>
    </row>
  </sheetData>
  <mergeCells count="136">
    <mergeCell ref="A17:B17"/>
    <mergeCell ref="A18:B18"/>
    <mergeCell ref="E18:F18"/>
    <mergeCell ref="P81:W81"/>
    <mergeCell ref="D20:N20"/>
    <mergeCell ref="A20:C20"/>
    <mergeCell ref="D8:L8"/>
    <mergeCell ref="A8:C8"/>
    <mergeCell ref="K12:L12"/>
    <mergeCell ref="K13:L13"/>
    <mergeCell ref="K14:L14"/>
    <mergeCell ref="K15:L15"/>
    <mergeCell ref="K16:L16"/>
    <mergeCell ref="K17:L17"/>
    <mergeCell ref="K18:L18"/>
    <mergeCell ref="H12:I12"/>
    <mergeCell ref="H13:I13"/>
    <mergeCell ref="H14:I14"/>
    <mergeCell ref="H15:I15"/>
    <mergeCell ref="H16:I16"/>
    <mergeCell ref="H17:I17"/>
    <mergeCell ref="K11:L11"/>
    <mergeCell ref="H9:I10"/>
    <mergeCell ref="J9:J10"/>
    <mergeCell ref="J129:L129"/>
    <mergeCell ref="M129:N129"/>
    <mergeCell ref="P129:W129"/>
    <mergeCell ref="A153:A154"/>
    <mergeCell ref="B153:B154"/>
    <mergeCell ref="C153:E153"/>
    <mergeCell ref="F153:H153"/>
    <mergeCell ref="I153:I154"/>
    <mergeCell ref="J153:L153"/>
    <mergeCell ref="M153:N153"/>
    <mergeCell ref="P153:W153"/>
    <mergeCell ref="A129:A130"/>
    <mergeCell ref="B129:B130"/>
    <mergeCell ref="C129:E129"/>
    <mergeCell ref="F129:H129"/>
    <mergeCell ref="I129:I130"/>
    <mergeCell ref="A9:B10"/>
    <mergeCell ref="H11:I11"/>
    <mergeCell ref="A11:B11"/>
    <mergeCell ref="A12:B12"/>
    <mergeCell ref="A13:B13"/>
    <mergeCell ref="A14:B14"/>
    <mergeCell ref="A15:B15"/>
    <mergeCell ref="A16:B16"/>
    <mergeCell ref="E11:F11"/>
    <mergeCell ref="E12:F12"/>
    <mergeCell ref="E13:F13"/>
    <mergeCell ref="E14:F14"/>
    <mergeCell ref="E16:F16"/>
    <mergeCell ref="E15:F15"/>
    <mergeCell ref="E10:F10"/>
    <mergeCell ref="D9:F9"/>
    <mergeCell ref="G9:G10"/>
    <mergeCell ref="P57:W57"/>
    <mergeCell ref="C57:E57"/>
    <mergeCell ref="F57:H57"/>
    <mergeCell ref="I57:I58"/>
    <mergeCell ref="I105:I106"/>
    <mergeCell ref="P105:W105"/>
    <mergeCell ref="J105:L105"/>
    <mergeCell ref="I81:I82"/>
    <mergeCell ref="C9:C10"/>
    <mergeCell ref="P33:W33"/>
    <mergeCell ref="J33:L33"/>
    <mergeCell ref="I33:I34"/>
    <mergeCell ref="M33:N33"/>
    <mergeCell ref="M105:N105"/>
    <mergeCell ref="H18:I18"/>
    <mergeCell ref="J57:L57"/>
    <mergeCell ref="M57:N57"/>
    <mergeCell ref="J81:L81"/>
    <mergeCell ref="M81:N81"/>
    <mergeCell ref="C33:E33"/>
    <mergeCell ref="F33:H33"/>
    <mergeCell ref="E17:F17"/>
    <mergeCell ref="K9:L10"/>
    <mergeCell ref="I201:I202"/>
    <mergeCell ref="J201:L201"/>
    <mergeCell ref="M201:N201"/>
    <mergeCell ref="P201:W201"/>
    <mergeCell ref="A177:A178"/>
    <mergeCell ref="B177:B178"/>
    <mergeCell ref="C177:E177"/>
    <mergeCell ref="F177:H177"/>
    <mergeCell ref="I177:I178"/>
    <mergeCell ref="J177:L177"/>
    <mergeCell ref="M177:N177"/>
    <mergeCell ref="P177:W177"/>
    <mergeCell ref="A201:A202"/>
    <mergeCell ref="B201:B202"/>
    <mergeCell ref="C201:E201"/>
    <mergeCell ref="F201:H201"/>
    <mergeCell ref="J225:L225"/>
    <mergeCell ref="M225:N225"/>
    <mergeCell ref="P225:W225"/>
    <mergeCell ref="A249:A250"/>
    <mergeCell ref="B249:B250"/>
    <mergeCell ref="C249:E249"/>
    <mergeCell ref="F249:H249"/>
    <mergeCell ref="I249:I250"/>
    <mergeCell ref="J249:L249"/>
    <mergeCell ref="M249:N249"/>
    <mergeCell ref="P249:W249"/>
    <mergeCell ref="A225:A226"/>
    <mergeCell ref="B225:B226"/>
    <mergeCell ref="C225:E225"/>
    <mergeCell ref="F225:H225"/>
    <mergeCell ref="I225:I226"/>
    <mergeCell ref="C299:G299"/>
    <mergeCell ref="A298:B298"/>
    <mergeCell ref="A286:A287"/>
    <mergeCell ref="B286:B287"/>
    <mergeCell ref="C274:C275"/>
    <mergeCell ref="A273:B273"/>
    <mergeCell ref="B21:B22"/>
    <mergeCell ref="B274:B275"/>
    <mergeCell ref="A274:A275"/>
    <mergeCell ref="A21:A22"/>
    <mergeCell ref="A57:A58"/>
    <mergeCell ref="B57:B58"/>
    <mergeCell ref="A81:A82"/>
    <mergeCell ref="B81:B82"/>
    <mergeCell ref="C81:E81"/>
    <mergeCell ref="F81:H81"/>
    <mergeCell ref="A32:C32"/>
    <mergeCell ref="A285:B285"/>
    <mergeCell ref="A105:A106"/>
    <mergeCell ref="B105:B106"/>
    <mergeCell ref="C105:E105"/>
    <mergeCell ref="F105:H105"/>
    <mergeCell ref="B33:B34"/>
    <mergeCell ref="A33:A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U237"/>
  <sheetViews>
    <sheetView zoomScale="70" zoomScaleNormal="70" workbookViewId="0">
      <pane xSplit="1" topLeftCell="B1" activePane="topRight" state="frozen"/>
      <selection pane="topRight" activeCell="B69" sqref="B69"/>
    </sheetView>
  </sheetViews>
  <sheetFormatPr defaultColWidth="9.33203125" defaultRowHeight="13.8" x14ac:dyDescent="0.25"/>
  <cols>
    <col min="1" max="1" width="35.44140625" style="50" customWidth="1"/>
    <col min="2" max="2" width="22.44140625" style="3" customWidth="1"/>
    <col min="3" max="3" width="26" style="14" customWidth="1"/>
    <col min="4" max="4" width="17.6640625" style="3" customWidth="1"/>
    <col min="5" max="5" width="16.33203125" style="46" customWidth="1"/>
    <col min="6" max="6" width="23.5546875" style="46" customWidth="1"/>
    <col min="7" max="7" width="26.5546875" style="34" customWidth="1"/>
    <col min="8" max="8" width="8.88671875" style="34" customWidth="1"/>
    <col min="9" max="9" width="6.6640625" style="34" customWidth="1"/>
    <col min="10" max="10" width="21.33203125" style="35" customWidth="1"/>
    <col min="11" max="11" width="64" style="49" customWidth="1"/>
    <col min="12" max="12" width="7.6640625" style="34" customWidth="1"/>
    <col min="13" max="13" width="6.88671875" style="152" customWidth="1"/>
    <col min="14" max="15" width="22.33203125" style="36" customWidth="1"/>
    <col min="16" max="16" width="20" style="36" customWidth="1"/>
    <col min="17" max="17" width="14.33203125" style="39" customWidth="1"/>
    <col min="18" max="18" width="5.44140625" style="3" customWidth="1"/>
    <col min="19" max="19" width="5.6640625" style="3" customWidth="1"/>
    <col min="20" max="23" width="18.6640625" style="86" customWidth="1"/>
    <col min="24" max="26" width="18.6640625" style="37" customWidth="1"/>
    <col min="27" max="27" width="21.33203125" style="37" customWidth="1"/>
    <col min="28" max="28" width="18.33203125" style="37" customWidth="1"/>
    <col min="29" max="29" width="19.5546875" style="37" customWidth="1"/>
    <col min="30" max="30" width="19.33203125" style="37" customWidth="1"/>
    <col min="31" max="31" width="19.44140625" style="37" customWidth="1"/>
    <col min="32" max="32" width="62" style="3" customWidth="1"/>
    <col min="33" max="36" width="9.33203125" style="3"/>
    <col min="37" max="37" width="12.6640625" style="31" customWidth="1"/>
    <col min="38" max="16384" width="9.33203125" style="3"/>
  </cols>
  <sheetData>
    <row r="1" spans="1:38" ht="20.399999999999999" x14ac:dyDescent="0.35">
      <c r="A1" s="254" t="s">
        <v>223</v>
      </c>
      <c r="E1" s="34"/>
      <c r="F1" s="34"/>
    </row>
    <row r="2" spans="1:38" x14ac:dyDescent="0.25">
      <c r="A2" s="76"/>
      <c r="E2" s="34"/>
      <c r="F2" s="34"/>
      <c r="T2" s="377"/>
      <c r="U2" s="377"/>
      <c r="V2" s="377"/>
      <c r="W2" s="377"/>
      <c r="X2" s="377"/>
      <c r="Y2" s="377"/>
      <c r="Z2" s="377"/>
      <c r="AA2" s="377"/>
      <c r="AB2" s="377"/>
      <c r="AC2" s="377"/>
      <c r="AD2" s="377"/>
      <c r="AE2" s="377"/>
    </row>
    <row r="3" spans="1:38" x14ac:dyDescent="0.25">
      <c r="E3" s="34"/>
      <c r="F3" s="34"/>
      <c r="J3" s="366"/>
      <c r="K3" s="366"/>
      <c r="L3" s="366"/>
      <c r="N3" s="14"/>
      <c r="O3" s="14"/>
      <c r="P3" s="14"/>
      <c r="T3" s="37"/>
      <c r="U3" s="37"/>
      <c r="V3" s="89"/>
      <c r="W3" s="37"/>
    </row>
    <row r="4" spans="1:38" x14ac:dyDescent="0.25">
      <c r="A4" s="57" t="s">
        <v>175</v>
      </c>
      <c r="B4" s="57" t="s">
        <v>176</v>
      </c>
      <c r="C4" s="57" t="s">
        <v>807</v>
      </c>
      <c r="D4" s="342" t="s">
        <v>806</v>
      </c>
      <c r="E4" s="342"/>
      <c r="F4" s="342"/>
      <c r="G4" s="378" t="s">
        <v>178</v>
      </c>
      <c r="H4" s="379"/>
      <c r="I4" s="78"/>
      <c r="J4" s="348" t="s">
        <v>808</v>
      </c>
      <c r="K4" s="348"/>
      <c r="L4" s="54"/>
      <c r="M4" s="153"/>
      <c r="N4" s="154"/>
      <c r="O4" s="154"/>
      <c r="P4" s="87"/>
      <c r="Q4" s="87"/>
      <c r="R4" s="155"/>
      <c r="S4" s="87"/>
      <c r="T4" s="3"/>
      <c r="U4" s="37"/>
      <c r="V4" s="37"/>
      <c r="W4" s="37"/>
      <c r="AF4" s="37"/>
      <c r="AK4" s="3"/>
      <c r="AL4" s="31"/>
    </row>
    <row r="5" spans="1:38" x14ac:dyDescent="0.25">
      <c r="A5" s="77" t="s">
        <v>103</v>
      </c>
      <c r="B5" s="9" t="s">
        <v>75</v>
      </c>
      <c r="C5" s="134" t="s">
        <v>809</v>
      </c>
      <c r="D5" s="367" t="s">
        <v>169</v>
      </c>
      <c r="E5" s="367"/>
      <c r="F5" s="367"/>
      <c r="G5" s="358" t="s">
        <v>167</v>
      </c>
      <c r="H5" s="360"/>
      <c r="I5" s="78"/>
      <c r="J5" s="347" t="s">
        <v>780</v>
      </c>
      <c r="K5" s="347"/>
      <c r="M5" s="31"/>
      <c r="N5" s="84"/>
      <c r="O5" s="84"/>
      <c r="Q5" s="36"/>
      <c r="R5" s="39"/>
      <c r="T5" s="3"/>
      <c r="X5" s="86"/>
      <c r="AF5" s="37"/>
      <c r="AK5" s="3"/>
      <c r="AL5" s="31"/>
    </row>
    <row r="6" spans="1:38" x14ac:dyDescent="0.25">
      <c r="A6" s="77" t="s">
        <v>104</v>
      </c>
      <c r="B6" s="9" t="s">
        <v>75</v>
      </c>
      <c r="C6" s="134" t="s">
        <v>809</v>
      </c>
      <c r="D6" s="367" t="s">
        <v>165</v>
      </c>
      <c r="E6" s="367"/>
      <c r="F6" s="367"/>
      <c r="G6" s="358" t="s">
        <v>166</v>
      </c>
      <c r="H6" s="360"/>
      <c r="I6" s="78"/>
      <c r="J6" s="347" t="s">
        <v>781</v>
      </c>
      <c r="K6" s="347"/>
      <c r="M6" s="31"/>
      <c r="N6" s="84"/>
      <c r="O6" s="84"/>
      <c r="Q6" s="36"/>
      <c r="R6" s="39"/>
      <c r="T6" s="3"/>
      <c r="X6" s="86"/>
      <c r="AF6" s="37"/>
      <c r="AK6" s="3"/>
      <c r="AL6" s="31"/>
    </row>
    <row r="7" spans="1:38" ht="12.6" customHeight="1" x14ac:dyDescent="0.25">
      <c r="A7" s="77" t="s">
        <v>105</v>
      </c>
      <c r="B7" s="9" t="s">
        <v>75</v>
      </c>
      <c r="C7" s="134" t="s">
        <v>812</v>
      </c>
      <c r="D7" s="367" t="s">
        <v>170</v>
      </c>
      <c r="E7" s="367"/>
      <c r="F7" s="367"/>
      <c r="G7" s="358" t="s">
        <v>168</v>
      </c>
      <c r="H7" s="360"/>
      <c r="I7" s="78"/>
      <c r="J7" s="80" t="s">
        <v>781</v>
      </c>
      <c r="K7" s="80"/>
      <c r="L7" s="40"/>
      <c r="M7" s="103"/>
      <c r="N7" s="84"/>
      <c r="O7" s="84"/>
      <c r="P7" s="4"/>
      <c r="Q7" s="4"/>
      <c r="R7" s="39"/>
      <c r="S7" s="42"/>
      <c r="T7" s="42"/>
      <c r="W7" s="37"/>
      <c r="AF7" s="37"/>
      <c r="AK7" s="3"/>
      <c r="AL7" s="31"/>
    </row>
    <row r="8" spans="1:38" ht="13.8" customHeight="1" x14ac:dyDescent="0.25">
      <c r="A8" s="77" t="s">
        <v>106</v>
      </c>
      <c r="B8" s="9" t="s">
        <v>188</v>
      </c>
      <c r="C8" s="134" t="s">
        <v>809</v>
      </c>
      <c r="D8" s="376" t="s">
        <v>768</v>
      </c>
      <c r="E8" s="376"/>
      <c r="F8" s="376"/>
      <c r="G8" s="358" t="s">
        <v>779</v>
      </c>
      <c r="H8" s="360"/>
      <c r="I8" s="78"/>
      <c r="J8" s="347" t="s">
        <v>779</v>
      </c>
      <c r="K8" s="347"/>
      <c r="L8" s="40"/>
      <c r="M8" s="103"/>
      <c r="N8" s="84"/>
      <c r="O8" s="84"/>
      <c r="P8" s="4"/>
      <c r="Q8" s="4"/>
      <c r="R8" s="39"/>
      <c r="S8" s="42"/>
      <c r="T8" s="42"/>
      <c r="W8" s="37"/>
      <c r="AF8" s="37"/>
      <c r="AK8" s="3"/>
      <c r="AL8" s="31"/>
    </row>
    <row r="9" spans="1:38" ht="13.8" customHeight="1" x14ac:dyDescent="0.25">
      <c r="A9" s="77" t="s">
        <v>107</v>
      </c>
      <c r="B9" s="9" t="s">
        <v>200</v>
      </c>
      <c r="C9" s="80" t="s">
        <v>822</v>
      </c>
      <c r="D9" s="376" t="s">
        <v>171</v>
      </c>
      <c r="E9" s="376"/>
      <c r="F9" s="376"/>
      <c r="G9" s="358" t="s">
        <v>172</v>
      </c>
      <c r="H9" s="360"/>
      <c r="I9" s="78"/>
      <c r="J9" s="346" t="s">
        <v>179</v>
      </c>
      <c r="K9" s="346"/>
      <c r="L9" s="40"/>
      <c r="M9" s="103"/>
      <c r="N9" s="84"/>
      <c r="O9" s="84"/>
      <c r="P9" s="4"/>
      <c r="Q9" s="4"/>
      <c r="R9" s="39"/>
      <c r="S9" s="42"/>
      <c r="T9" s="42"/>
      <c r="W9" s="37"/>
      <c r="AF9" s="37"/>
      <c r="AK9" s="3"/>
      <c r="AL9" s="31"/>
    </row>
    <row r="10" spans="1:38" x14ac:dyDescent="0.25">
      <c r="A10" s="77" t="s">
        <v>108</v>
      </c>
      <c r="B10" s="9" t="s">
        <v>188</v>
      </c>
      <c r="C10" s="134" t="s">
        <v>814</v>
      </c>
      <c r="D10" s="376" t="s">
        <v>769</v>
      </c>
      <c r="E10" s="376"/>
      <c r="F10" s="376"/>
      <c r="G10" s="358" t="s">
        <v>782</v>
      </c>
      <c r="H10" s="360"/>
      <c r="I10" s="78"/>
      <c r="J10" s="347" t="s">
        <v>782</v>
      </c>
      <c r="K10" s="347"/>
      <c r="L10" s="40"/>
      <c r="M10" s="103"/>
      <c r="N10" s="84"/>
      <c r="O10" s="84"/>
      <c r="P10" s="4"/>
      <c r="Q10" s="4"/>
      <c r="R10" s="39"/>
      <c r="S10" s="42"/>
      <c r="T10" s="42"/>
      <c r="W10" s="37"/>
      <c r="AF10" s="37"/>
      <c r="AK10" s="3"/>
      <c r="AL10" s="31"/>
    </row>
    <row r="11" spans="1:38" x14ac:dyDescent="0.25">
      <c r="A11" s="77" t="s">
        <v>109</v>
      </c>
      <c r="B11" s="9" t="s">
        <v>200</v>
      </c>
      <c r="C11" s="80" t="s">
        <v>811</v>
      </c>
      <c r="D11" s="376" t="s">
        <v>174</v>
      </c>
      <c r="E11" s="376"/>
      <c r="F11" s="376"/>
      <c r="G11" s="358" t="s">
        <v>173</v>
      </c>
      <c r="H11" s="360"/>
      <c r="I11" s="78"/>
      <c r="J11" s="346" t="s">
        <v>179</v>
      </c>
      <c r="K11" s="346"/>
      <c r="L11" s="40"/>
      <c r="M11" s="103"/>
      <c r="N11" s="84"/>
      <c r="O11" s="84"/>
      <c r="P11" s="4"/>
      <c r="Q11" s="4"/>
      <c r="R11" s="39"/>
      <c r="S11" s="42"/>
      <c r="T11" s="42"/>
      <c r="W11" s="37"/>
      <c r="AF11" s="37"/>
      <c r="AK11" s="3"/>
      <c r="AL11" s="31"/>
    </row>
    <row r="12" spans="1:38" x14ac:dyDescent="0.25">
      <c r="A12" s="77" t="s">
        <v>110</v>
      </c>
      <c r="B12" s="9" t="s">
        <v>181</v>
      </c>
      <c r="C12" s="80" t="s">
        <v>812</v>
      </c>
      <c r="D12" s="376" t="s">
        <v>182</v>
      </c>
      <c r="E12" s="376"/>
      <c r="F12" s="376"/>
      <c r="G12" s="358" t="s">
        <v>180</v>
      </c>
      <c r="H12" s="360"/>
      <c r="I12" s="78"/>
      <c r="J12" s="346" t="s">
        <v>179</v>
      </c>
      <c r="K12" s="346"/>
      <c r="L12" s="40"/>
      <c r="M12" s="103"/>
      <c r="N12" s="84"/>
      <c r="O12" s="84"/>
      <c r="P12" s="4"/>
      <c r="Q12" s="4"/>
      <c r="R12" s="39"/>
      <c r="S12" s="42"/>
      <c r="T12" s="42"/>
      <c r="W12" s="37"/>
      <c r="AF12" s="37"/>
      <c r="AK12" s="3"/>
      <c r="AL12" s="13"/>
    </row>
    <row r="13" spans="1:38" x14ac:dyDescent="0.25">
      <c r="A13" s="77" t="s">
        <v>111</v>
      </c>
      <c r="B13" s="9" t="s">
        <v>183</v>
      </c>
      <c r="C13" s="80" t="s">
        <v>809</v>
      </c>
      <c r="D13" s="376" t="s">
        <v>185</v>
      </c>
      <c r="E13" s="376"/>
      <c r="F13" s="376"/>
      <c r="G13" s="358" t="s">
        <v>184</v>
      </c>
      <c r="H13" s="360"/>
      <c r="I13" s="78"/>
      <c r="J13" s="346"/>
      <c r="K13" s="346"/>
      <c r="L13" s="36"/>
      <c r="M13" s="103"/>
      <c r="N13" s="84"/>
      <c r="O13" s="84"/>
      <c r="P13" s="4"/>
      <c r="Q13" s="4"/>
      <c r="R13" s="39"/>
      <c r="S13" s="42"/>
      <c r="T13" s="42"/>
      <c r="W13" s="37"/>
      <c r="AF13" s="37"/>
      <c r="AG13" s="36"/>
      <c r="AK13" s="3"/>
      <c r="AL13" s="13"/>
    </row>
    <row r="14" spans="1:38" x14ac:dyDescent="0.25">
      <c r="A14" s="77" t="s">
        <v>113</v>
      </c>
      <c r="B14" s="9" t="s">
        <v>188</v>
      </c>
      <c r="C14" s="80" t="s">
        <v>810</v>
      </c>
      <c r="D14" s="376" t="s">
        <v>189</v>
      </c>
      <c r="E14" s="376"/>
      <c r="F14" s="376"/>
      <c r="G14" s="358" t="s">
        <v>187</v>
      </c>
      <c r="H14" s="360"/>
      <c r="I14" s="78"/>
      <c r="J14" s="347" t="s">
        <v>781</v>
      </c>
      <c r="K14" s="347"/>
      <c r="L14" s="40"/>
      <c r="M14" s="103"/>
      <c r="N14" s="84"/>
      <c r="O14" s="84"/>
      <c r="P14" s="3"/>
      <c r="Q14" s="4"/>
      <c r="R14" s="39"/>
      <c r="T14" s="42"/>
      <c r="W14" s="37"/>
      <c r="AF14" s="37"/>
      <c r="AK14" s="3"/>
      <c r="AL14" s="13"/>
    </row>
    <row r="15" spans="1:38" x14ac:dyDescent="0.25">
      <c r="A15" s="77" t="s">
        <v>114</v>
      </c>
      <c r="B15" s="9" t="s">
        <v>75</v>
      </c>
      <c r="C15" s="80" t="s">
        <v>822</v>
      </c>
      <c r="D15" s="376" t="s">
        <v>190</v>
      </c>
      <c r="E15" s="376"/>
      <c r="F15" s="376"/>
      <c r="G15" s="358" t="s">
        <v>191</v>
      </c>
      <c r="H15" s="360"/>
      <c r="I15" s="78"/>
      <c r="J15" s="347" t="s">
        <v>781</v>
      </c>
      <c r="K15" s="347"/>
      <c r="L15" s="40"/>
      <c r="M15" s="103"/>
      <c r="N15" s="84"/>
      <c r="O15" s="84"/>
      <c r="Q15" s="4"/>
      <c r="R15" s="39"/>
      <c r="S15" s="42"/>
      <c r="T15" s="42"/>
      <c r="W15" s="37"/>
      <c r="AF15" s="37"/>
      <c r="AK15" s="3"/>
      <c r="AL15" s="13"/>
    </row>
    <row r="16" spans="1:38" x14ac:dyDescent="0.25">
      <c r="A16" s="77" t="s">
        <v>115</v>
      </c>
      <c r="B16" s="9" t="s">
        <v>200</v>
      </c>
      <c r="C16" s="80" t="s">
        <v>809</v>
      </c>
      <c r="D16" s="376" t="s">
        <v>193</v>
      </c>
      <c r="E16" s="376"/>
      <c r="F16" s="376"/>
      <c r="G16" s="358" t="s">
        <v>192</v>
      </c>
      <c r="H16" s="360"/>
      <c r="I16" s="78"/>
      <c r="J16" s="347" t="s">
        <v>783</v>
      </c>
      <c r="K16" s="347"/>
      <c r="L16" s="40"/>
      <c r="M16" s="103"/>
      <c r="N16" s="84"/>
      <c r="O16" s="84"/>
      <c r="Q16" s="4"/>
      <c r="R16" s="39"/>
      <c r="S16" s="42"/>
      <c r="T16" s="42"/>
      <c r="W16" s="37"/>
      <c r="AF16" s="37"/>
      <c r="AK16" s="3"/>
      <c r="AL16" s="13"/>
    </row>
    <row r="17" spans="1:38" x14ac:dyDescent="0.25">
      <c r="A17" s="77" t="s">
        <v>116</v>
      </c>
      <c r="B17" s="9" t="s">
        <v>183</v>
      </c>
      <c r="C17" s="80" t="s">
        <v>810</v>
      </c>
      <c r="D17" s="376" t="s">
        <v>194</v>
      </c>
      <c r="E17" s="376"/>
      <c r="F17" s="376"/>
      <c r="G17" s="358" t="s">
        <v>195</v>
      </c>
      <c r="H17" s="360"/>
      <c r="I17" s="78"/>
      <c r="J17" s="347" t="s">
        <v>784</v>
      </c>
      <c r="K17" s="347"/>
      <c r="L17" s="40"/>
      <c r="M17" s="103"/>
      <c r="N17" s="84"/>
      <c r="O17" s="84"/>
      <c r="Q17" s="4"/>
      <c r="R17" s="39"/>
      <c r="S17" s="42"/>
      <c r="T17" s="42"/>
      <c r="W17" s="37"/>
      <c r="AF17" s="37"/>
      <c r="AK17" s="3"/>
      <c r="AL17" s="13"/>
    </row>
    <row r="18" spans="1:38" x14ac:dyDescent="0.25">
      <c r="A18" s="77" t="s">
        <v>117</v>
      </c>
      <c r="B18" s="9" t="s">
        <v>75</v>
      </c>
      <c r="C18" s="80" t="s">
        <v>822</v>
      </c>
      <c r="D18" s="376" t="s">
        <v>199</v>
      </c>
      <c r="E18" s="376"/>
      <c r="F18" s="376"/>
      <c r="G18" s="358" t="s">
        <v>196</v>
      </c>
      <c r="H18" s="360"/>
      <c r="I18" s="78"/>
      <c r="J18" s="347" t="s">
        <v>781</v>
      </c>
      <c r="K18" s="347"/>
      <c r="L18" s="40"/>
      <c r="M18" s="103"/>
      <c r="N18" s="84"/>
      <c r="O18" s="84"/>
      <c r="Q18" s="4"/>
      <c r="R18" s="39"/>
      <c r="S18" s="42"/>
      <c r="T18" s="42"/>
      <c r="W18" s="37"/>
      <c r="AF18" s="37"/>
      <c r="AK18" s="3"/>
      <c r="AL18" s="13"/>
    </row>
    <row r="19" spans="1:38" x14ac:dyDescent="0.25">
      <c r="A19" s="77" t="s">
        <v>118</v>
      </c>
      <c r="B19" s="9" t="s">
        <v>200</v>
      </c>
      <c r="C19" s="80" t="s">
        <v>809</v>
      </c>
      <c r="D19" s="376" t="s">
        <v>198</v>
      </c>
      <c r="E19" s="376"/>
      <c r="F19" s="376"/>
      <c r="G19" s="358" t="s">
        <v>197</v>
      </c>
      <c r="H19" s="360"/>
      <c r="I19" s="78"/>
      <c r="J19" s="346" t="s">
        <v>179</v>
      </c>
      <c r="K19" s="346"/>
      <c r="L19" s="40"/>
      <c r="M19" s="103"/>
      <c r="N19" s="84"/>
      <c r="O19" s="84"/>
      <c r="Q19" s="4"/>
      <c r="R19" s="39"/>
      <c r="T19" s="42"/>
      <c r="W19" s="37"/>
      <c r="AF19" s="37"/>
      <c r="AK19" s="3"/>
      <c r="AL19" s="13"/>
    </row>
    <row r="20" spans="1:38" x14ac:dyDescent="0.25">
      <c r="A20" s="77" t="s">
        <v>119</v>
      </c>
      <c r="B20" s="9" t="s">
        <v>188</v>
      </c>
      <c r="C20" s="80" t="s">
        <v>822</v>
      </c>
      <c r="D20" s="376" t="s">
        <v>202</v>
      </c>
      <c r="E20" s="376"/>
      <c r="F20" s="376"/>
      <c r="G20" s="358" t="s">
        <v>201</v>
      </c>
      <c r="H20" s="360"/>
      <c r="I20" s="78"/>
      <c r="J20" s="346" t="s">
        <v>179</v>
      </c>
      <c r="K20" s="346"/>
      <c r="L20" s="40"/>
      <c r="M20" s="103"/>
      <c r="N20" s="84"/>
      <c r="O20" s="84"/>
      <c r="Q20" s="4"/>
      <c r="R20" s="39"/>
      <c r="S20" s="42"/>
      <c r="T20" s="42"/>
      <c r="W20" s="37"/>
      <c r="AF20" s="37"/>
      <c r="AK20" s="3"/>
      <c r="AL20" s="13"/>
    </row>
    <row r="21" spans="1:38" x14ac:dyDescent="0.25">
      <c r="A21" s="77" t="s">
        <v>120</v>
      </c>
      <c r="B21" s="9" t="s">
        <v>75</v>
      </c>
      <c r="C21" s="80" t="s">
        <v>821</v>
      </c>
      <c r="D21" s="376" t="s">
        <v>770</v>
      </c>
      <c r="E21" s="376"/>
      <c r="F21" s="376"/>
      <c r="G21" s="358" t="s">
        <v>269</v>
      </c>
      <c r="H21" s="360"/>
      <c r="I21" s="78"/>
      <c r="J21" s="347" t="s">
        <v>785</v>
      </c>
      <c r="K21" s="347"/>
      <c r="L21" s="40"/>
      <c r="M21" s="103"/>
      <c r="N21" s="84"/>
      <c r="O21" s="84"/>
      <c r="P21" s="4"/>
      <c r="Q21" s="4"/>
      <c r="R21" s="39"/>
      <c r="S21" s="42"/>
      <c r="T21" s="42"/>
      <c r="W21" s="37"/>
      <c r="AF21" s="37"/>
      <c r="AK21" s="3"/>
      <c r="AL21" s="31"/>
    </row>
    <row r="22" spans="1:38" x14ac:dyDescent="0.25">
      <c r="A22" s="77" t="s">
        <v>121</v>
      </c>
      <c r="B22" s="9" t="s">
        <v>183</v>
      </c>
      <c r="C22" s="80" t="s">
        <v>810</v>
      </c>
      <c r="D22" s="376" t="s">
        <v>204</v>
      </c>
      <c r="E22" s="376"/>
      <c r="F22" s="376"/>
      <c r="G22" s="358" t="s">
        <v>203</v>
      </c>
      <c r="H22" s="360"/>
      <c r="I22" s="78"/>
      <c r="J22" s="347" t="s">
        <v>781</v>
      </c>
      <c r="K22" s="347"/>
      <c r="L22" s="40"/>
      <c r="M22" s="103"/>
      <c r="N22" s="84"/>
      <c r="O22" s="84"/>
      <c r="P22" s="4"/>
      <c r="Q22" s="4"/>
      <c r="R22" s="39"/>
      <c r="S22" s="42"/>
      <c r="T22" s="42"/>
      <c r="W22" s="37"/>
      <c r="AF22" s="37"/>
      <c r="AK22" s="3"/>
      <c r="AL22" s="31"/>
    </row>
    <row r="23" spans="1:38" x14ac:dyDescent="0.25">
      <c r="A23" s="77" t="s">
        <v>122</v>
      </c>
      <c r="B23" s="9" t="s">
        <v>205</v>
      </c>
      <c r="C23" s="80" t="s">
        <v>249</v>
      </c>
      <c r="D23" s="376" t="s">
        <v>206</v>
      </c>
      <c r="E23" s="376"/>
      <c r="F23" s="376"/>
      <c r="G23" s="358" t="s">
        <v>203</v>
      </c>
      <c r="H23" s="360"/>
      <c r="I23" s="78"/>
      <c r="J23" s="346" t="s">
        <v>179</v>
      </c>
      <c r="K23" s="346"/>
      <c r="L23" s="40"/>
      <c r="M23" s="103"/>
      <c r="N23" s="84"/>
      <c r="O23" s="84"/>
      <c r="P23" s="4"/>
      <c r="Q23" s="4"/>
      <c r="R23" s="39"/>
      <c r="S23" s="42"/>
      <c r="T23" s="42"/>
      <c r="W23" s="37"/>
      <c r="AF23" s="37"/>
      <c r="AK23" s="3"/>
      <c r="AL23" s="31"/>
    </row>
    <row r="24" spans="1:38" x14ac:dyDescent="0.25">
      <c r="A24" s="77" t="s">
        <v>123</v>
      </c>
      <c r="B24" s="9" t="s">
        <v>200</v>
      </c>
      <c r="C24" s="80" t="s">
        <v>249</v>
      </c>
      <c r="D24" s="376" t="s">
        <v>207</v>
      </c>
      <c r="E24" s="376"/>
      <c r="F24" s="376"/>
      <c r="G24" s="358" t="s">
        <v>203</v>
      </c>
      <c r="H24" s="360"/>
      <c r="I24" s="78"/>
      <c r="J24" s="346" t="s">
        <v>179</v>
      </c>
      <c r="K24" s="346"/>
      <c r="L24" s="40"/>
      <c r="M24" s="103"/>
      <c r="N24" s="84"/>
      <c r="O24" s="84"/>
      <c r="P24" s="4"/>
      <c r="Q24" s="4"/>
      <c r="R24" s="39"/>
      <c r="S24" s="42"/>
      <c r="T24" s="42"/>
      <c r="W24" s="37"/>
      <c r="AF24" s="37"/>
      <c r="AK24" s="3"/>
      <c r="AL24" s="31"/>
    </row>
    <row r="25" spans="1:38" x14ac:dyDescent="0.25">
      <c r="A25" s="77" t="s">
        <v>124</v>
      </c>
      <c r="B25" s="9" t="s">
        <v>188</v>
      </c>
      <c r="C25" s="80" t="s">
        <v>809</v>
      </c>
      <c r="D25" s="376" t="s">
        <v>209</v>
      </c>
      <c r="E25" s="376"/>
      <c r="F25" s="376"/>
      <c r="G25" s="358" t="s">
        <v>208</v>
      </c>
      <c r="H25" s="360"/>
      <c r="I25" s="78"/>
      <c r="J25" s="346"/>
      <c r="K25" s="346"/>
      <c r="L25" s="40"/>
      <c r="M25" s="103"/>
      <c r="N25" s="84"/>
      <c r="O25" s="84"/>
      <c r="P25" s="3"/>
      <c r="Q25" s="4"/>
      <c r="R25" s="39"/>
      <c r="T25" s="42"/>
      <c r="W25" s="37"/>
      <c r="AF25" s="37"/>
      <c r="AK25" s="3"/>
      <c r="AL25" s="31"/>
    </row>
    <row r="26" spans="1:38" x14ac:dyDescent="0.25">
      <c r="A26" s="77" t="s">
        <v>125</v>
      </c>
      <c r="B26" s="9" t="s">
        <v>210</v>
      </c>
      <c r="C26" s="80" t="s">
        <v>809</v>
      </c>
      <c r="D26" s="376" t="s">
        <v>771</v>
      </c>
      <c r="E26" s="376"/>
      <c r="F26" s="376"/>
      <c r="G26" s="358"/>
      <c r="H26" s="360"/>
      <c r="I26" s="78"/>
      <c r="J26" s="346"/>
      <c r="K26" s="346"/>
      <c r="L26" s="40"/>
      <c r="M26" s="103"/>
      <c r="N26" s="84"/>
      <c r="O26" s="84"/>
      <c r="P26" s="4"/>
      <c r="Q26" s="4"/>
      <c r="R26" s="39"/>
      <c r="S26" s="42"/>
      <c r="T26" s="42"/>
      <c r="W26" s="37"/>
      <c r="AF26" s="37"/>
      <c r="AK26" s="3"/>
      <c r="AL26" s="31"/>
    </row>
    <row r="27" spans="1:38" x14ac:dyDescent="0.25">
      <c r="A27" s="77" t="s">
        <v>126</v>
      </c>
      <c r="B27" s="9" t="s">
        <v>213</v>
      </c>
      <c r="C27" s="80" t="s">
        <v>822</v>
      </c>
      <c r="D27" s="376" t="s">
        <v>212</v>
      </c>
      <c r="E27" s="376"/>
      <c r="F27" s="376"/>
      <c r="G27" s="358" t="s">
        <v>211</v>
      </c>
      <c r="H27" s="360"/>
      <c r="I27" s="78"/>
      <c r="J27" s="346" t="s">
        <v>179</v>
      </c>
      <c r="K27" s="346"/>
      <c r="L27" s="40"/>
      <c r="M27" s="103"/>
      <c r="N27" s="84"/>
      <c r="O27" s="84"/>
      <c r="P27" s="4"/>
      <c r="Q27" s="4"/>
      <c r="R27" s="39"/>
      <c r="S27" s="42"/>
      <c r="T27" s="42"/>
      <c r="W27" s="37"/>
      <c r="AF27" s="37"/>
      <c r="AJ27" s="13"/>
      <c r="AK27" s="3"/>
      <c r="AL27" s="31"/>
    </row>
    <row r="28" spans="1:38" x14ac:dyDescent="0.25">
      <c r="A28" s="77" t="s">
        <v>127</v>
      </c>
      <c r="B28" s="9" t="s">
        <v>183</v>
      </c>
      <c r="C28" s="80" t="s">
        <v>809</v>
      </c>
      <c r="D28" s="376" t="s">
        <v>215</v>
      </c>
      <c r="E28" s="376"/>
      <c r="F28" s="376"/>
      <c r="G28" s="358" t="s">
        <v>214</v>
      </c>
      <c r="H28" s="360"/>
      <c r="I28" s="78"/>
      <c r="J28" s="346" t="s">
        <v>179</v>
      </c>
      <c r="K28" s="346"/>
      <c r="L28" s="40"/>
      <c r="M28" s="103"/>
      <c r="N28" s="84"/>
      <c r="O28" s="84"/>
      <c r="P28" s="41"/>
      <c r="Q28" s="41"/>
      <c r="R28" s="39"/>
      <c r="S28" s="4"/>
      <c r="T28" s="4"/>
      <c r="X28" s="86"/>
      <c r="AF28" s="37"/>
      <c r="AJ28" s="13"/>
      <c r="AK28" s="3"/>
      <c r="AL28" s="31"/>
    </row>
    <row r="29" spans="1:38" x14ac:dyDescent="0.25">
      <c r="A29" s="77" t="s">
        <v>128</v>
      </c>
      <c r="B29" s="9" t="s">
        <v>188</v>
      </c>
      <c r="C29" s="134" t="s">
        <v>820</v>
      </c>
      <c r="D29" s="367" t="s">
        <v>772</v>
      </c>
      <c r="E29" s="367"/>
      <c r="F29" s="367"/>
      <c r="G29" s="358" t="s">
        <v>786</v>
      </c>
      <c r="H29" s="360"/>
      <c r="I29" s="78"/>
      <c r="J29" s="347" t="s">
        <v>786</v>
      </c>
      <c r="K29" s="347"/>
      <c r="L29" s="40"/>
      <c r="M29" s="103"/>
      <c r="N29" s="84"/>
      <c r="O29" s="84"/>
      <c r="P29" s="41"/>
      <c r="Q29" s="41"/>
      <c r="R29" s="39"/>
      <c r="S29" s="4"/>
      <c r="T29" s="4"/>
      <c r="X29" s="86"/>
      <c r="AF29" s="37"/>
      <c r="AJ29" s="13"/>
      <c r="AK29" s="3"/>
      <c r="AL29" s="31"/>
    </row>
    <row r="30" spans="1:38" x14ac:dyDescent="0.25">
      <c r="A30" s="77" t="s">
        <v>130</v>
      </c>
      <c r="B30" s="9" t="s">
        <v>183</v>
      </c>
      <c r="C30" s="134" t="s">
        <v>809</v>
      </c>
      <c r="D30" s="367" t="s">
        <v>217</v>
      </c>
      <c r="E30" s="367"/>
      <c r="F30" s="367"/>
      <c r="G30" s="358" t="s">
        <v>216</v>
      </c>
      <c r="H30" s="360"/>
      <c r="I30" s="78"/>
      <c r="J30" s="347" t="s">
        <v>781</v>
      </c>
      <c r="K30" s="347"/>
      <c r="L30" s="40"/>
      <c r="M30" s="103"/>
      <c r="N30" s="84"/>
      <c r="O30" s="84"/>
      <c r="P30" s="41"/>
      <c r="Q30" s="41"/>
      <c r="R30" s="39"/>
      <c r="S30" s="4"/>
      <c r="T30" s="4"/>
      <c r="X30" s="86"/>
      <c r="AF30" s="37"/>
      <c r="AJ30" s="13"/>
      <c r="AK30" s="3"/>
      <c r="AL30" s="31"/>
    </row>
    <row r="31" spans="1:38" x14ac:dyDescent="0.25">
      <c r="A31" s="77" t="s">
        <v>131</v>
      </c>
      <c r="B31" s="9" t="s">
        <v>183</v>
      </c>
      <c r="C31" s="134" t="s">
        <v>810</v>
      </c>
      <c r="D31" s="367" t="s">
        <v>639</v>
      </c>
      <c r="E31" s="367"/>
      <c r="F31" s="367"/>
      <c r="G31" s="358" t="s">
        <v>218</v>
      </c>
      <c r="H31" s="360"/>
      <c r="I31" s="78"/>
      <c r="J31" s="346"/>
      <c r="K31" s="346"/>
      <c r="L31" s="36"/>
      <c r="M31" s="103"/>
      <c r="N31" s="84"/>
      <c r="O31" s="84"/>
      <c r="Q31" s="41"/>
      <c r="R31" s="39"/>
      <c r="S31" s="36"/>
      <c r="T31" s="4"/>
      <c r="X31" s="86"/>
      <c r="AF31" s="37"/>
      <c r="AG31" s="36"/>
      <c r="AJ31" s="13"/>
      <c r="AK31" s="3"/>
      <c r="AL31" s="31"/>
    </row>
    <row r="32" spans="1:38" x14ac:dyDescent="0.25">
      <c r="A32" s="77" t="s">
        <v>132</v>
      </c>
      <c r="B32" s="9" t="s">
        <v>75</v>
      </c>
      <c r="C32" s="134" t="s">
        <v>249</v>
      </c>
      <c r="D32" s="367" t="s">
        <v>244</v>
      </c>
      <c r="E32" s="367"/>
      <c r="F32" s="367"/>
      <c r="G32" s="358" t="s">
        <v>581</v>
      </c>
      <c r="H32" s="354"/>
      <c r="I32" s="78"/>
      <c r="J32" s="346"/>
      <c r="K32" s="346"/>
      <c r="L32" s="40"/>
      <c r="M32" s="103"/>
      <c r="N32" s="84"/>
      <c r="O32" s="84"/>
      <c r="P32" s="41"/>
      <c r="Q32" s="41"/>
      <c r="R32" s="39"/>
      <c r="S32" s="4"/>
      <c r="T32" s="4"/>
      <c r="X32" s="86"/>
      <c r="AF32" s="37"/>
      <c r="AJ32" s="13"/>
      <c r="AK32" s="3"/>
      <c r="AL32" s="31"/>
    </row>
    <row r="33" spans="1:38" x14ac:dyDescent="0.25">
      <c r="A33" s="77" t="s">
        <v>133</v>
      </c>
      <c r="B33" s="9" t="s">
        <v>183</v>
      </c>
      <c r="C33" s="134" t="s">
        <v>810</v>
      </c>
      <c r="D33" s="367" t="s">
        <v>220</v>
      </c>
      <c r="E33" s="367"/>
      <c r="F33" s="367"/>
      <c r="G33" s="358" t="s">
        <v>219</v>
      </c>
      <c r="H33" s="360"/>
      <c r="I33" s="78"/>
      <c r="J33" s="346" t="s">
        <v>179</v>
      </c>
      <c r="K33" s="346"/>
      <c r="L33" s="40"/>
      <c r="M33" s="103"/>
      <c r="N33" s="84"/>
      <c r="O33" s="84"/>
      <c r="P33" s="41"/>
      <c r="Q33" s="41"/>
      <c r="R33" s="39"/>
      <c r="S33" s="4"/>
      <c r="T33" s="4"/>
      <c r="X33" s="86"/>
      <c r="AF33" s="37"/>
      <c r="AJ33" s="13"/>
      <c r="AK33" s="3"/>
      <c r="AL33" s="31"/>
    </row>
    <row r="34" spans="1:38" x14ac:dyDescent="0.25">
      <c r="A34" s="77" t="s">
        <v>134</v>
      </c>
      <c r="B34" s="9" t="s">
        <v>183</v>
      </c>
      <c r="C34" s="134" t="s">
        <v>810</v>
      </c>
      <c r="D34" s="367" t="s">
        <v>222</v>
      </c>
      <c r="E34" s="367"/>
      <c r="F34" s="367"/>
      <c r="G34" s="358" t="s">
        <v>221</v>
      </c>
      <c r="H34" s="360"/>
      <c r="I34" s="78"/>
      <c r="J34" s="346"/>
      <c r="K34" s="346"/>
      <c r="L34" s="36"/>
      <c r="M34" s="103"/>
      <c r="N34" s="84"/>
      <c r="O34" s="84"/>
      <c r="Q34" s="41"/>
      <c r="R34" s="39"/>
      <c r="S34" s="36"/>
      <c r="T34" s="4"/>
      <c r="X34" s="86"/>
      <c r="AF34" s="37"/>
      <c r="AG34" s="36"/>
      <c r="AI34" s="13"/>
      <c r="AJ34" s="13"/>
      <c r="AK34" s="3"/>
      <c r="AL34" s="31"/>
    </row>
    <row r="35" spans="1:38" x14ac:dyDescent="0.25">
      <c r="A35" s="77" t="s">
        <v>135</v>
      </c>
      <c r="B35" s="9" t="s">
        <v>75</v>
      </c>
      <c r="C35" s="134" t="s">
        <v>809</v>
      </c>
      <c r="D35" s="367" t="s">
        <v>241</v>
      </c>
      <c r="E35" s="367"/>
      <c r="F35" s="367"/>
      <c r="G35" s="358" t="s">
        <v>240</v>
      </c>
      <c r="H35" s="360"/>
      <c r="I35" s="78"/>
      <c r="J35" s="346"/>
      <c r="K35" s="346"/>
      <c r="L35" s="40"/>
      <c r="M35" s="103"/>
      <c r="N35" s="84"/>
      <c r="O35" s="84"/>
      <c r="P35" s="41"/>
      <c r="Q35" s="41"/>
      <c r="R35" s="39"/>
      <c r="S35" s="4"/>
      <c r="T35" s="4"/>
      <c r="X35" s="86"/>
      <c r="AF35" s="37"/>
      <c r="AI35" s="13"/>
      <c r="AJ35" s="13"/>
      <c r="AK35" s="3"/>
      <c r="AL35" s="31"/>
    </row>
    <row r="36" spans="1:38" ht="16.5" customHeight="1" x14ac:dyDescent="0.25">
      <c r="A36" s="77" t="s">
        <v>136</v>
      </c>
      <c r="B36" s="9" t="s">
        <v>200</v>
      </c>
      <c r="C36" s="134" t="s">
        <v>809</v>
      </c>
      <c r="D36" s="367" t="s">
        <v>243</v>
      </c>
      <c r="E36" s="367"/>
      <c r="F36" s="367"/>
      <c r="G36" s="358" t="s">
        <v>242</v>
      </c>
      <c r="H36" s="360"/>
      <c r="I36" s="78"/>
      <c r="J36" s="347" t="s">
        <v>787</v>
      </c>
      <c r="K36" s="347"/>
      <c r="L36" s="3"/>
      <c r="M36" s="31"/>
      <c r="N36" s="84"/>
      <c r="O36" s="84"/>
      <c r="P36" s="3"/>
      <c r="Q36" s="3"/>
      <c r="R36" s="39"/>
      <c r="T36" s="3"/>
      <c r="U36" s="37"/>
      <c r="V36" s="37"/>
      <c r="W36" s="37"/>
      <c r="AF36" s="37"/>
      <c r="AI36" s="13"/>
      <c r="AK36" s="3"/>
      <c r="AL36" s="31"/>
    </row>
    <row r="37" spans="1:38" x14ac:dyDescent="0.25">
      <c r="A37" s="77" t="s">
        <v>138</v>
      </c>
      <c r="B37" s="9" t="s">
        <v>188</v>
      </c>
      <c r="C37" s="134" t="s">
        <v>814</v>
      </c>
      <c r="D37" s="367" t="s">
        <v>769</v>
      </c>
      <c r="E37" s="367"/>
      <c r="F37" s="367"/>
      <c r="G37" s="358" t="s">
        <v>782</v>
      </c>
      <c r="H37" s="360"/>
      <c r="I37" s="78"/>
      <c r="J37" s="347" t="s">
        <v>782</v>
      </c>
      <c r="K37" s="347"/>
      <c r="L37" s="3"/>
      <c r="M37" s="31"/>
      <c r="N37" s="84"/>
      <c r="O37" s="84"/>
      <c r="P37" s="3"/>
      <c r="Q37" s="3"/>
      <c r="R37" s="39"/>
      <c r="T37" s="3"/>
      <c r="U37" s="37"/>
      <c r="V37" s="37"/>
      <c r="W37" s="37"/>
      <c r="AF37" s="37"/>
      <c r="AI37" s="13"/>
      <c r="AK37" s="3"/>
      <c r="AL37" s="31"/>
    </row>
    <row r="38" spans="1:38" x14ac:dyDescent="0.25">
      <c r="A38" s="77" t="s">
        <v>139</v>
      </c>
      <c r="B38" s="9" t="s">
        <v>247</v>
      </c>
      <c r="C38" s="134" t="s">
        <v>249</v>
      </c>
      <c r="D38" s="367" t="s">
        <v>244</v>
      </c>
      <c r="E38" s="367"/>
      <c r="F38" s="367"/>
      <c r="G38" s="361"/>
      <c r="H38" s="362"/>
      <c r="I38" s="78"/>
      <c r="J38" s="281" t="s">
        <v>179</v>
      </c>
      <c r="K38" s="281"/>
      <c r="L38" s="3"/>
      <c r="M38" s="31"/>
      <c r="N38" s="84"/>
      <c r="O38" s="84"/>
      <c r="P38" s="3"/>
      <c r="Q38" s="3"/>
      <c r="R38" s="39"/>
      <c r="T38" s="3"/>
      <c r="U38" s="37"/>
      <c r="V38" s="37"/>
      <c r="W38" s="37"/>
      <c r="AF38" s="37"/>
      <c r="AI38" s="13"/>
      <c r="AK38" s="3"/>
      <c r="AL38" s="31"/>
    </row>
    <row r="39" spans="1:38" x14ac:dyDescent="0.25">
      <c r="A39" s="77" t="s">
        <v>140</v>
      </c>
      <c r="B39" s="9" t="s">
        <v>75</v>
      </c>
      <c r="C39" s="134" t="s">
        <v>815</v>
      </c>
      <c r="D39" s="367" t="s">
        <v>773</v>
      </c>
      <c r="E39" s="367"/>
      <c r="F39" s="367"/>
      <c r="G39" s="358" t="s">
        <v>788</v>
      </c>
      <c r="H39" s="360"/>
      <c r="I39" s="78"/>
      <c r="J39" s="347" t="s">
        <v>788</v>
      </c>
      <c r="K39" s="347"/>
      <c r="L39" s="3"/>
      <c r="M39" s="31"/>
      <c r="N39" s="84"/>
      <c r="O39" s="84"/>
      <c r="P39" s="3"/>
      <c r="Q39" s="3"/>
      <c r="R39" s="39"/>
      <c r="T39" s="3"/>
      <c r="U39" s="37"/>
      <c r="V39" s="37"/>
      <c r="W39" s="37"/>
      <c r="AF39" s="37"/>
      <c r="AI39" s="13"/>
      <c r="AK39" s="3"/>
      <c r="AL39" s="31"/>
    </row>
    <row r="40" spans="1:38" x14ac:dyDescent="0.25">
      <c r="A40" s="77" t="s">
        <v>141</v>
      </c>
      <c r="B40" s="9" t="s">
        <v>188</v>
      </c>
      <c r="C40" s="134" t="s">
        <v>810</v>
      </c>
      <c r="D40" s="367" t="s">
        <v>246</v>
      </c>
      <c r="E40" s="367"/>
      <c r="F40" s="367"/>
      <c r="G40" s="358" t="s">
        <v>245</v>
      </c>
      <c r="H40" s="360"/>
      <c r="I40" s="78"/>
      <c r="J40" s="281"/>
      <c r="K40" s="281"/>
      <c r="L40" s="3"/>
      <c r="M40" s="31"/>
      <c r="N40" s="84"/>
      <c r="O40" s="84"/>
      <c r="P40" s="3"/>
      <c r="Q40" s="3"/>
      <c r="R40" s="39"/>
      <c r="T40" s="3"/>
      <c r="U40" s="37"/>
      <c r="V40" s="37"/>
      <c r="W40" s="37"/>
      <c r="AF40" s="37"/>
      <c r="AI40" s="13"/>
      <c r="AK40" s="3"/>
      <c r="AL40" s="31"/>
    </row>
    <row r="41" spans="1:38" x14ac:dyDescent="0.25">
      <c r="A41" s="77" t="s">
        <v>142</v>
      </c>
      <c r="B41" s="9" t="s">
        <v>183</v>
      </c>
      <c r="C41" s="134" t="s">
        <v>819</v>
      </c>
      <c r="D41" s="367" t="s">
        <v>774</v>
      </c>
      <c r="E41" s="367"/>
      <c r="F41" s="367"/>
      <c r="G41" s="358" t="s">
        <v>789</v>
      </c>
      <c r="H41" s="360"/>
      <c r="I41" s="78"/>
      <c r="J41" s="347" t="s">
        <v>789</v>
      </c>
      <c r="K41" s="347"/>
      <c r="L41" s="3"/>
      <c r="M41" s="31"/>
      <c r="N41" s="84"/>
      <c r="O41" s="84"/>
      <c r="P41" s="3"/>
      <c r="Q41" s="3"/>
      <c r="R41" s="39"/>
      <c r="T41" s="3"/>
      <c r="U41" s="37"/>
      <c r="V41" s="37"/>
      <c r="W41" s="37"/>
      <c r="AF41" s="37"/>
      <c r="AI41" s="13"/>
      <c r="AK41" s="3"/>
      <c r="AL41" s="31"/>
    </row>
    <row r="42" spans="1:38" x14ac:dyDescent="0.25">
      <c r="A42" s="77" t="s">
        <v>144</v>
      </c>
      <c r="B42" s="9" t="s">
        <v>248</v>
      </c>
      <c r="C42" s="134" t="s">
        <v>249</v>
      </c>
      <c r="D42" s="367" t="s">
        <v>249</v>
      </c>
      <c r="E42" s="367"/>
      <c r="F42" s="367"/>
      <c r="G42" s="361"/>
      <c r="H42" s="362"/>
      <c r="I42" s="78"/>
      <c r="J42" s="281"/>
      <c r="K42" s="281"/>
      <c r="L42" s="3"/>
      <c r="M42" s="31"/>
      <c r="N42" s="84"/>
      <c r="O42" s="84"/>
      <c r="P42" s="3"/>
      <c r="Q42" s="3"/>
      <c r="R42" s="39"/>
      <c r="T42" s="3"/>
      <c r="U42" s="37"/>
      <c r="V42" s="37"/>
      <c r="W42" s="37"/>
      <c r="AF42" s="37"/>
      <c r="AI42" s="13"/>
      <c r="AK42" s="3"/>
      <c r="AL42" s="31"/>
    </row>
    <row r="43" spans="1:38" x14ac:dyDescent="0.25">
      <c r="A43" s="77" t="s">
        <v>145</v>
      </c>
      <c r="B43" s="9" t="s">
        <v>188</v>
      </c>
      <c r="C43" s="134" t="s">
        <v>816</v>
      </c>
      <c r="D43" s="367" t="s">
        <v>775</v>
      </c>
      <c r="E43" s="367"/>
      <c r="F43" s="367"/>
      <c r="G43" s="361" t="s">
        <v>790</v>
      </c>
      <c r="H43" s="362"/>
      <c r="I43" s="78"/>
      <c r="J43" s="281" t="s">
        <v>790</v>
      </c>
      <c r="K43" s="281"/>
      <c r="L43" s="3"/>
      <c r="M43" s="31"/>
      <c r="N43" s="84"/>
      <c r="O43" s="84"/>
      <c r="P43" s="3"/>
      <c r="Q43" s="3"/>
      <c r="R43" s="39"/>
      <c r="T43" s="3"/>
      <c r="U43" s="37"/>
      <c r="V43" s="37"/>
      <c r="W43" s="37"/>
      <c r="AF43" s="37"/>
      <c r="AK43" s="3"/>
      <c r="AL43" s="31"/>
    </row>
    <row r="44" spans="1:38" x14ac:dyDescent="0.25">
      <c r="A44" s="77" t="s">
        <v>146</v>
      </c>
      <c r="B44" s="9" t="s">
        <v>183</v>
      </c>
      <c r="C44" s="134" t="s">
        <v>817</v>
      </c>
      <c r="D44" s="367" t="s">
        <v>776</v>
      </c>
      <c r="E44" s="367"/>
      <c r="F44" s="367"/>
      <c r="G44" s="361" t="s">
        <v>268</v>
      </c>
      <c r="H44" s="362"/>
      <c r="I44" s="78"/>
      <c r="J44" s="281" t="s">
        <v>791</v>
      </c>
      <c r="K44" s="281"/>
      <c r="L44" s="3"/>
      <c r="M44" s="31"/>
      <c r="N44" s="84"/>
      <c r="O44" s="84"/>
      <c r="P44" s="3"/>
      <c r="Q44" s="3"/>
      <c r="R44" s="39"/>
      <c r="T44" s="3"/>
      <c r="U44" s="37"/>
      <c r="V44" s="37"/>
      <c r="W44" s="37"/>
      <c r="AF44" s="37"/>
      <c r="AK44" s="3"/>
      <c r="AL44" s="31"/>
    </row>
    <row r="45" spans="1:38" x14ac:dyDescent="0.25">
      <c r="A45" s="77" t="s">
        <v>147</v>
      </c>
      <c r="B45" s="9" t="s">
        <v>200</v>
      </c>
      <c r="C45" s="134" t="s">
        <v>810</v>
      </c>
      <c r="D45" s="367" t="s">
        <v>250</v>
      </c>
      <c r="E45" s="367"/>
      <c r="F45" s="367"/>
      <c r="G45" s="361" t="s">
        <v>251</v>
      </c>
      <c r="H45" s="362"/>
      <c r="I45" s="78"/>
      <c r="J45" s="347"/>
      <c r="K45" s="347"/>
      <c r="L45" s="3"/>
      <c r="M45" s="31"/>
      <c r="N45" s="84"/>
      <c r="O45" s="84"/>
      <c r="P45" s="3"/>
      <c r="Q45" s="3"/>
      <c r="R45" s="39"/>
      <c r="T45" s="3"/>
      <c r="U45" s="37"/>
      <c r="V45" s="37"/>
      <c r="W45" s="37"/>
      <c r="AF45" s="37"/>
      <c r="AK45" s="3"/>
      <c r="AL45" s="31"/>
    </row>
    <row r="46" spans="1:38" x14ac:dyDescent="0.25">
      <c r="A46" s="77" t="s">
        <v>148</v>
      </c>
      <c r="B46" s="9" t="s">
        <v>75</v>
      </c>
      <c r="C46" s="134" t="s">
        <v>810</v>
      </c>
      <c r="D46" s="367" t="s">
        <v>250</v>
      </c>
      <c r="E46" s="367"/>
      <c r="F46" s="367"/>
      <c r="G46" s="361" t="s">
        <v>251</v>
      </c>
      <c r="H46" s="362"/>
      <c r="I46" s="78"/>
      <c r="J46" s="281"/>
      <c r="K46" s="281"/>
      <c r="L46" s="3"/>
      <c r="M46" s="31"/>
      <c r="N46" s="84"/>
      <c r="O46" s="84"/>
      <c r="P46" s="3"/>
      <c r="Q46" s="3"/>
      <c r="R46" s="39"/>
      <c r="T46" s="3"/>
      <c r="U46" s="37"/>
      <c r="V46" s="37"/>
      <c r="W46" s="37"/>
      <c r="AF46" s="37"/>
      <c r="AK46" s="3"/>
      <c r="AL46" s="31"/>
    </row>
    <row r="47" spans="1:38" x14ac:dyDescent="0.25">
      <c r="A47" s="77" t="s">
        <v>149</v>
      </c>
      <c r="B47" s="9" t="s">
        <v>183</v>
      </c>
      <c r="C47" s="134" t="s">
        <v>249</v>
      </c>
      <c r="D47" s="367" t="s">
        <v>249</v>
      </c>
      <c r="E47" s="367"/>
      <c r="F47" s="367"/>
      <c r="G47" s="361"/>
      <c r="H47" s="362"/>
      <c r="I47" s="78"/>
      <c r="J47" s="281"/>
      <c r="K47" s="281"/>
      <c r="L47" s="3"/>
      <c r="M47" s="31"/>
      <c r="N47" s="84"/>
      <c r="O47" s="84"/>
      <c r="P47" s="3"/>
      <c r="Q47" s="3"/>
      <c r="R47" s="39"/>
      <c r="T47" s="3"/>
      <c r="U47" s="37"/>
      <c r="V47" s="37"/>
      <c r="W47" s="37"/>
      <c r="AF47" s="37"/>
      <c r="AK47" s="3"/>
      <c r="AL47" s="31"/>
    </row>
    <row r="48" spans="1:38" x14ac:dyDescent="0.25">
      <c r="A48" s="77" t="s">
        <v>150</v>
      </c>
      <c r="B48" s="9" t="s">
        <v>183</v>
      </c>
      <c r="C48" s="134" t="s">
        <v>812</v>
      </c>
      <c r="D48" s="367" t="s">
        <v>252</v>
      </c>
      <c r="E48" s="367"/>
      <c r="F48" s="367"/>
      <c r="G48" s="358" t="s">
        <v>167</v>
      </c>
      <c r="H48" s="360"/>
      <c r="I48" s="78"/>
      <c r="J48" s="281"/>
      <c r="K48" s="281"/>
      <c r="L48" s="3"/>
      <c r="M48" s="31"/>
      <c r="N48" s="84"/>
      <c r="O48" s="84"/>
      <c r="P48" s="3"/>
      <c r="Q48" s="3"/>
      <c r="R48" s="39"/>
      <c r="T48" s="3"/>
      <c r="U48" s="37"/>
      <c r="V48" s="37"/>
      <c r="W48" s="37"/>
      <c r="AF48" s="37"/>
      <c r="AK48" s="3"/>
      <c r="AL48" s="31"/>
    </row>
    <row r="49" spans="1:38" x14ac:dyDescent="0.25">
      <c r="A49" s="77" t="s">
        <v>151</v>
      </c>
      <c r="B49" s="9" t="s">
        <v>255</v>
      </c>
      <c r="C49" s="134" t="s">
        <v>249</v>
      </c>
      <c r="D49" s="367" t="s">
        <v>249</v>
      </c>
      <c r="E49" s="367"/>
      <c r="F49" s="367"/>
      <c r="G49" s="361" t="s">
        <v>254</v>
      </c>
      <c r="H49" s="362"/>
      <c r="I49" s="78"/>
      <c r="J49" s="281"/>
      <c r="K49" s="281"/>
      <c r="L49" s="3"/>
      <c r="M49" s="31"/>
      <c r="N49" s="84"/>
      <c r="O49" s="84"/>
      <c r="P49" s="3"/>
      <c r="Q49" s="3"/>
      <c r="R49" s="39"/>
      <c r="T49" s="3"/>
      <c r="U49" s="37"/>
      <c r="V49" s="37"/>
      <c r="W49" s="37"/>
      <c r="AF49" s="37"/>
      <c r="AK49" s="3"/>
      <c r="AL49" s="31"/>
    </row>
    <row r="50" spans="1:38" x14ac:dyDescent="0.25">
      <c r="A50" s="77" t="s">
        <v>153</v>
      </c>
      <c r="B50" s="9" t="s">
        <v>256</v>
      </c>
      <c r="C50" s="134" t="s">
        <v>810</v>
      </c>
      <c r="D50" s="367" t="s">
        <v>258</v>
      </c>
      <c r="E50" s="367"/>
      <c r="F50" s="367"/>
      <c r="G50" s="358" t="s">
        <v>257</v>
      </c>
      <c r="H50" s="360"/>
      <c r="I50" s="78"/>
      <c r="J50" s="281"/>
      <c r="K50" s="281"/>
      <c r="L50" s="39"/>
      <c r="N50" s="84"/>
      <c r="O50" s="84"/>
      <c r="P50" s="39"/>
      <c r="R50" s="39"/>
      <c r="S50" s="39"/>
      <c r="T50" s="39"/>
      <c r="U50" s="39"/>
      <c r="V50" s="39"/>
      <c r="W50" s="39"/>
      <c r="X50" s="39"/>
      <c r="Y50" s="39"/>
      <c r="Z50" s="39"/>
      <c r="AA50" s="39"/>
      <c r="AF50" s="37"/>
      <c r="AK50" s="3"/>
      <c r="AL50" s="31"/>
    </row>
    <row r="51" spans="1:38" x14ac:dyDescent="0.25">
      <c r="A51" s="77" t="s">
        <v>154</v>
      </c>
      <c r="B51" s="10" t="s">
        <v>188</v>
      </c>
      <c r="C51" s="134" t="s">
        <v>812</v>
      </c>
      <c r="D51" s="368" t="s">
        <v>260</v>
      </c>
      <c r="E51" s="368"/>
      <c r="F51" s="368"/>
      <c r="G51" s="358" t="s">
        <v>259</v>
      </c>
      <c r="H51" s="360"/>
      <c r="I51" s="78"/>
      <c r="J51" s="346"/>
      <c r="K51" s="346"/>
      <c r="L51" s="39"/>
      <c r="N51" s="84"/>
      <c r="O51" s="84"/>
      <c r="P51" s="39"/>
      <c r="R51" s="39"/>
      <c r="S51" s="39"/>
      <c r="T51" s="39"/>
      <c r="U51" s="39"/>
      <c r="V51" s="39"/>
      <c r="W51" s="39"/>
      <c r="X51" s="39"/>
      <c r="Y51" s="39"/>
      <c r="Z51" s="39"/>
      <c r="AA51" s="39"/>
      <c r="AF51" s="37"/>
      <c r="AK51" s="3"/>
      <c r="AL51" s="31"/>
    </row>
    <row r="52" spans="1:38" x14ac:dyDescent="0.25">
      <c r="A52" s="77" t="s">
        <v>156</v>
      </c>
      <c r="B52" s="10" t="s">
        <v>183</v>
      </c>
      <c r="C52" s="134" t="s">
        <v>809</v>
      </c>
      <c r="D52" s="368" t="s">
        <v>262</v>
      </c>
      <c r="E52" s="368"/>
      <c r="F52" s="368"/>
      <c r="G52" s="358" t="s">
        <v>261</v>
      </c>
      <c r="H52" s="360"/>
      <c r="I52" s="78"/>
      <c r="J52" s="346"/>
      <c r="K52" s="346"/>
      <c r="L52" s="39"/>
      <c r="N52" s="84"/>
      <c r="O52" s="84"/>
      <c r="P52" s="39"/>
      <c r="R52" s="39"/>
      <c r="S52" s="39"/>
      <c r="T52" s="39"/>
      <c r="U52" s="39"/>
      <c r="V52" s="39"/>
      <c r="W52" s="39"/>
      <c r="X52" s="39"/>
      <c r="Y52" s="39"/>
      <c r="Z52" s="39"/>
      <c r="AA52" s="39"/>
      <c r="AF52" s="37"/>
      <c r="AK52" s="3"/>
      <c r="AL52" s="31"/>
    </row>
    <row r="53" spans="1:38" x14ac:dyDescent="0.25">
      <c r="A53" s="77" t="s">
        <v>157</v>
      </c>
      <c r="B53" s="10" t="s">
        <v>75</v>
      </c>
      <c r="C53" s="134" t="s">
        <v>812</v>
      </c>
      <c r="D53" s="368" t="s">
        <v>264</v>
      </c>
      <c r="E53" s="368"/>
      <c r="F53" s="368"/>
      <c r="G53" s="358" t="s">
        <v>263</v>
      </c>
      <c r="H53" s="360"/>
      <c r="I53" s="78"/>
      <c r="J53" s="346"/>
      <c r="K53" s="346"/>
      <c r="L53" s="39"/>
      <c r="N53" s="84"/>
      <c r="O53" s="84"/>
      <c r="P53" s="39"/>
      <c r="R53" s="39"/>
      <c r="S53" s="39"/>
      <c r="T53" s="39"/>
      <c r="U53" s="39"/>
      <c r="V53" s="39"/>
      <c r="W53" s="39"/>
      <c r="X53" s="39"/>
      <c r="Y53" s="39"/>
      <c r="Z53" s="39"/>
      <c r="AA53" s="39"/>
      <c r="AF53" s="37"/>
      <c r="AK53" s="3"/>
      <c r="AL53" s="31"/>
    </row>
    <row r="54" spans="1:38" x14ac:dyDescent="0.25">
      <c r="A54" s="77" t="s">
        <v>158</v>
      </c>
      <c r="B54" s="9" t="s">
        <v>188</v>
      </c>
      <c r="C54" s="134" t="s">
        <v>818</v>
      </c>
      <c r="D54" s="368" t="s">
        <v>777</v>
      </c>
      <c r="E54" s="368"/>
      <c r="F54" s="368"/>
      <c r="G54" s="355" t="s">
        <v>779</v>
      </c>
      <c r="H54" s="357"/>
      <c r="I54" s="78"/>
      <c r="J54" s="347" t="s">
        <v>779</v>
      </c>
      <c r="K54" s="347"/>
      <c r="L54" s="39"/>
      <c r="N54" s="84"/>
      <c r="O54" s="84"/>
      <c r="P54" s="39"/>
      <c r="R54" s="39"/>
      <c r="S54" s="39"/>
      <c r="T54" s="39"/>
      <c r="U54" s="39"/>
      <c r="V54" s="39"/>
      <c r="W54" s="39"/>
      <c r="X54" s="39"/>
      <c r="Y54" s="39"/>
      <c r="Z54" s="39"/>
      <c r="AA54" s="39"/>
      <c r="AF54" s="37"/>
      <c r="AK54" s="3"/>
      <c r="AL54" s="31"/>
    </row>
    <row r="55" spans="1:38" x14ac:dyDescent="0.25">
      <c r="A55" s="77" t="s">
        <v>159</v>
      </c>
      <c r="B55" s="9" t="s">
        <v>188</v>
      </c>
      <c r="C55" s="134" t="s">
        <v>814</v>
      </c>
      <c r="D55" s="368" t="s">
        <v>778</v>
      </c>
      <c r="E55" s="368"/>
      <c r="F55" s="368"/>
      <c r="G55" s="355" t="s">
        <v>782</v>
      </c>
      <c r="H55" s="357"/>
      <c r="I55" s="78"/>
      <c r="J55" s="347" t="s">
        <v>782</v>
      </c>
      <c r="K55" s="347"/>
      <c r="L55" s="39"/>
      <c r="N55" s="84"/>
      <c r="O55" s="84"/>
      <c r="P55" s="39"/>
      <c r="R55" s="39"/>
      <c r="S55" s="39"/>
      <c r="T55" s="39"/>
      <c r="U55" s="39"/>
      <c r="V55" s="39"/>
      <c r="W55" s="39"/>
      <c r="X55" s="39"/>
      <c r="Y55" s="39"/>
      <c r="Z55" s="39"/>
      <c r="AA55" s="39"/>
      <c r="AF55" s="37"/>
      <c r="AK55" s="3"/>
      <c r="AL55" s="31"/>
    </row>
    <row r="56" spans="1:38" x14ac:dyDescent="0.25">
      <c r="A56" s="77" t="s">
        <v>161</v>
      </c>
      <c r="B56" s="9" t="s">
        <v>188</v>
      </c>
      <c r="C56" s="134" t="s">
        <v>810</v>
      </c>
      <c r="D56" s="367" t="s">
        <v>266</v>
      </c>
      <c r="E56" s="367"/>
      <c r="F56" s="367"/>
      <c r="G56" s="358" t="s">
        <v>265</v>
      </c>
      <c r="H56" s="360"/>
      <c r="I56" s="78"/>
      <c r="J56" s="346"/>
      <c r="K56" s="346"/>
      <c r="N56" s="84"/>
      <c r="O56" s="84"/>
      <c r="P56" s="3"/>
      <c r="Q56" s="36"/>
      <c r="R56" s="39"/>
      <c r="T56" s="3"/>
      <c r="X56" s="86"/>
      <c r="AF56" s="37"/>
      <c r="AK56" s="3"/>
      <c r="AL56" s="31"/>
    </row>
    <row r="57" spans="1:38" x14ac:dyDescent="0.25">
      <c r="A57" s="77" t="s">
        <v>162</v>
      </c>
      <c r="B57" s="9" t="s">
        <v>188</v>
      </c>
      <c r="C57" s="134" t="s">
        <v>814</v>
      </c>
      <c r="D57" s="368" t="s">
        <v>778</v>
      </c>
      <c r="E57" s="368"/>
      <c r="F57" s="368"/>
      <c r="G57" s="355" t="s">
        <v>782</v>
      </c>
      <c r="H57" s="357"/>
      <c r="I57" s="78"/>
      <c r="J57" s="347" t="s">
        <v>782</v>
      </c>
      <c r="K57" s="347"/>
      <c r="M57" s="31"/>
      <c r="N57" s="84"/>
      <c r="O57" s="84"/>
      <c r="Q57" s="36"/>
      <c r="R57" s="39"/>
      <c r="T57" s="3"/>
      <c r="X57" s="86"/>
      <c r="AA57" s="39"/>
      <c r="AB57" s="39"/>
      <c r="AF57" s="37"/>
      <c r="AK57" s="3"/>
      <c r="AL57" s="31"/>
    </row>
    <row r="58" spans="1:38" x14ac:dyDescent="0.25">
      <c r="A58" s="77" t="s">
        <v>163</v>
      </c>
      <c r="B58" s="9" t="s">
        <v>181</v>
      </c>
      <c r="C58" s="134" t="s">
        <v>815</v>
      </c>
      <c r="D58" s="368" t="s">
        <v>773</v>
      </c>
      <c r="E58" s="368"/>
      <c r="F58" s="368"/>
      <c r="G58" s="358" t="s">
        <v>788</v>
      </c>
      <c r="H58" s="360"/>
      <c r="I58" s="78"/>
      <c r="J58" s="347" t="s">
        <v>792</v>
      </c>
      <c r="K58" s="347"/>
      <c r="M58" s="31"/>
      <c r="N58" s="84"/>
      <c r="O58" s="84"/>
      <c r="Q58" s="36"/>
      <c r="R58" s="39"/>
      <c r="T58" s="3"/>
      <c r="X58" s="86"/>
      <c r="AA58" s="39"/>
      <c r="AB58" s="39"/>
      <c r="AF58" s="37"/>
      <c r="AK58" s="3"/>
      <c r="AL58" s="31"/>
    </row>
    <row r="59" spans="1:38" x14ac:dyDescent="0.25">
      <c r="A59" s="77" t="s">
        <v>164</v>
      </c>
      <c r="B59" s="9" t="s">
        <v>183</v>
      </c>
      <c r="C59" s="134" t="s">
        <v>249</v>
      </c>
      <c r="D59" s="367" t="s">
        <v>249</v>
      </c>
      <c r="E59" s="367"/>
      <c r="F59" s="367"/>
      <c r="G59" s="361" t="s">
        <v>267</v>
      </c>
      <c r="H59" s="362"/>
      <c r="I59" s="78"/>
      <c r="J59" s="347"/>
      <c r="K59" s="347"/>
      <c r="M59" s="31"/>
      <c r="N59" s="84"/>
      <c r="O59" s="84"/>
      <c r="Q59" s="36"/>
      <c r="R59" s="39"/>
      <c r="T59" s="3"/>
      <c r="X59" s="86"/>
      <c r="AA59" s="39"/>
      <c r="AB59" s="39"/>
      <c r="AF59" s="37"/>
      <c r="AK59" s="3"/>
      <c r="AL59" s="31"/>
    </row>
    <row r="60" spans="1:38" x14ac:dyDescent="0.25">
      <c r="D60" s="286"/>
      <c r="E60" s="286"/>
      <c r="F60" s="286"/>
      <c r="J60" s="39"/>
      <c r="Z60" s="39"/>
      <c r="AA60" s="39"/>
    </row>
    <row r="61" spans="1:38" x14ac:dyDescent="0.25">
      <c r="A61" s="256" t="s">
        <v>253</v>
      </c>
      <c r="D61" s="286"/>
      <c r="E61" s="286"/>
      <c r="F61" s="286"/>
      <c r="J61" s="39"/>
      <c r="Z61" s="39"/>
      <c r="AA61" s="39"/>
    </row>
    <row r="62" spans="1:38" x14ac:dyDescent="0.25">
      <c r="D62" s="286"/>
      <c r="E62" s="286"/>
      <c r="F62" s="286"/>
      <c r="J62" s="39"/>
      <c r="Z62" s="39"/>
      <c r="AA62" s="39"/>
    </row>
    <row r="63" spans="1:38" x14ac:dyDescent="0.25">
      <c r="A63" s="6" t="s">
        <v>112</v>
      </c>
      <c r="B63" s="4"/>
      <c r="C63" s="39"/>
      <c r="D63" s="375" t="s">
        <v>186</v>
      </c>
      <c r="E63" s="375"/>
      <c r="F63" s="375"/>
      <c r="H63" s="39"/>
      <c r="I63" s="39"/>
      <c r="J63" s="40"/>
      <c r="K63" s="119"/>
      <c r="L63" s="41"/>
      <c r="N63" s="4"/>
      <c r="O63" s="4"/>
      <c r="P63" s="4"/>
      <c r="R63" s="42"/>
      <c r="S63" s="42"/>
      <c r="V63" s="37"/>
      <c r="W63" s="37"/>
    </row>
    <row r="64" spans="1:38" x14ac:dyDescent="0.25">
      <c r="A64" s="6" t="s">
        <v>129</v>
      </c>
      <c r="B64" s="4"/>
      <c r="C64" s="37"/>
      <c r="D64" s="375" t="s">
        <v>186</v>
      </c>
      <c r="E64" s="375"/>
      <c r="F64" s="375"/>
      <c r="G64" s="40"/>
      <c r="H64" s="40"/>
      <c r="I64" s="40"/>
      <c r="J64" s="39"/>
      <c r="K64" s="119"/>
      <c r="L64" s="40"/>
      <c r="N64" s="41"/>
      <c r="O64" s="41"/>
      <c r="P64" s="41"/>
      <c r="R64" s="4"/>
      <c r="S64" s="4"/>
    </row>
    <row r="65" spans="1:44" x14ac:dyDescent="0.25">
      <c r="A65" s="6" t="s">
        <v>137</v>
      </c>
      <c r="D65" s="286" t="s">
        <v>186</v>
      </c>
      <c r="E65" s="286"/>
      <c r="F65" s="286"/>
      <c r="G65" s="3"/>
      <c r="H65" s="3"/>
      <c r="I65" s="3"/>
      <c r="J65" s="3"/>
      <c r="K65" s="117"/>
      <c r="L65" s="3"/>
      <c r="N65" s="3"/>
      <c r="O65" s="3"/>
      <c r="P65" s="3"/>
      <c r="T65" s="37"/>
      <c r="U65" s="37"/>
      <c r="V65" s="37"/>
      <c r="W65" s="37"/>
    </row>
    <row r="66" spans="1:44" x14ac:dyDescent="0.25">
      <c r="A66" s="6" t="s">
        <v>143</v>
      </c>
      <c r="D66" s="286" t="s">
        <v>186</v>
      </c>
      <c r="E66" s="286"/>
      <c r="F66" s="286"/>
      <c r="G66" s="3"/>
      <c r="H66" s="3"/>
      <c r="I66" s="3"/>
      <c r="J66" s="3"/>
      <c r="K66" s="117"/>
      <c r="L66" s="3"/>
      <c r="N66" s="3"/>
      <c r="O66" s="3"/>
      <c r="P66" s="3"/>
      <c r="T66" s="37"/>
      <c r="U66" s="37"/>
      <c r="V66" s="37"/>
      <c r="W66" s="37"/>
    </row>
    <row r="67" spans="1:44" x14ac:dyDescent="0.25">
      <c r="A67" s="6" t="s">
        <v>152</v>
      </c>
      <c r="D67" s="286" t="s">
        <v>186</v>
      </c>
      <c r="E67" s="286"/>
      <c r="F67" s="286"/>
      <c r="G67" s="3"/>
      <c r="H67" s="3"/>
      <c r="I67" s="3"/>
      <c r="J67" s="3"/>
      <c r="K67" s="117"/>
      <c r="L67" s="3"/>
      <c r="N67" s="3"/>
      <c r="O67" s="3"/>
      <c r="P67" s="3"/>
      <c r="T67" s="37"/>
      <c r="U67" s="37"/>
      <c r="V67" s="37"/>
      <c r="W67" s="37"/>
    </row>
    <row r="68" spans="1:44" x14ac:dyDescent="0.25">
      <c r="A68" s="6" t="s">
        <v>155</v>
      </c>
      <c r="B68" s="31"/>
      <c r="C68" s="37"/>
      <c r="D68" s="286" t="s">
        <v>186</v>
      </c>
      <c r="E68" s="286"/>
      <c r="F68" s="286"/>
      <c r="G68" s="39"/>
      <c r="H68" s="39"/>
      <c r="I68" s="39"/>
      <c r="J68" s="39"/>
      <c r="K68" s="119"/>
      <c r="L68" s="39"/>
      <c r="N68" s="39"/>
      <c r="O68" s="39"/>
      <c r="P68" s="39"/>
      <c r="R68" s="39"/>
      <c r="S68" s="39"/>
      <c r="T68" s="39"/>
      <c r="U68" s="39"/>
      <c r="V68" s="39"/>
      <c r="W68" s="39"/>
      <c r="X68" s="39"/>
      <c r="Y68" s="39"/>
      <c r="Z68" s="39"/>
    </row>
    <row r="69" spans="1:44" x14ac:dyDescent="0.25">
      <c r="A69" s="6" t="s">
        <v>160</v>
      </c>
      <c r="B69" s="31"/>
      <c r="C69" s="37"/>
      <c r="D69" s="286" t="s">
        <v>186</v>
      </c>
      <c r="E69" s="286"/>
      <c r="F69" s="286"/>
      <c r="G69" s="39"/>
      <c r="H69" s="39"/>
      <c r="I69" s="39"/>
      <c r="J69" s="39"/>
      <c r="K69" s="119"/>
      <c r="L69" s="39"/>
      <c r="N69" s="39"/>
      <c r="O69" s="39"/>
      <c r="P69" s="39"/>
      <c r="R69" s="39"/>
      <c r="S69" s="39"/>
      <c r="T69" s="39"/>
      <c r="U69" s="39"/>
      <c r="V69" s="39"/>
      <c r="W69" s="39"/>
      <c r="X69" s="39"/>
      <c r="Y69" s="39"/>
      <c r="Z69" s="39"/>
    </row>
    <row r="70" spans="1:44" x14ac:dyDescent="0.25">
      <c r="D70" s="286"/>
      <c r="E70" s="286"/>
      <c r="F70" s="286"/>
      <c r="J70" s="39"/>
      <c r="Z70" s="39"/>
      <c r="AA70" s="39"/>
    </row>
    <row r="71" spans="1:44" x14ac:dyDescent="0.25">
      <c r="A71" s="32" t="s">
        <v>287</v>
      </c>
      <c r="C71" s="372" t="s">
        <v>804</v>
      </c>
      <c r="D71" s="372"/>
      <c r="E71" s="372"/>
      <c r="F71" s="372"/>
      <c r="G71" s="372"/>
      <c r="H71" s="372"/>
      <c r="I71" s="372"/>
      <c r="J71" s="372"/>
      <c r="K71" s="372"/>
      <c r="L71" s="372"/>
      <c r="M71" s="372"/>
      <c r="N71" s="152"/>
      <c r="O71" s="86"/>
      <c r="P71" s="86"/>
      <c r="Q71" s="86"/>
      <c r="R71" s="86"/>
      <c r="S71" s="86"/>
      <c r="T71" s="382" t="s">
        <v>239</v>
      </c>
      <c r="U71" s="382"/>
      <c r="V71" s="382"/>
      <c r="W71" s="382"/>
      <c r="X71" s="382"/>
      <c r="Y71" s="382"/>
      <c r="Z71" s="382"/>
      <c r="AA71" s="382"/>
      <c r="AB71" s="382"/>
      <c r="AC71" s="382"/>
      <c r="AD71" s="382"/>
      <c r="AE71" s="382"/>
      <c r="AF71" s="37"/>
      <c r="AG71" s="37"/>
      <c r="AH71" s="37"/>
      <c r="AK71" s="3"/>
      <c r="AN71" s="31"/>
    </row>
    <row r="72" spans="1:44" x14ac:dyDescent="0.25">
      <c r="C72" s="3"/>
      <c r="D72" s="37"/>
      <c r="E72" s="37"/>
      <c r="F72" s="37"/>
      <c r="G72" s="37"/>
      <c r="H72" s="37"/>
      <c r="I72" s="37"/>
      <c r="J72" s="84"/>
      <c r="K72" s="14"/>
      <c r="L72" s="117"/>
      <c r="M72" s="14"/>
      <c r="N72" s="152"/>
      <c r="O72" s="3"/>
      <c r="P72" s="3"/>
      <c r="Q72" s="3"/>
      <c r="T72" s="82" t="s">
        <v>7</v>
      </c>
      <c r="U72" s="82" t="s">
        <v>8</v>
      </c>
      <c r="V72" s="11" t="s">
        <v>9</v>
      </c>
      <c r="W72" s="82" t="s">
        <v>10</v>
      </c>
      <c r="X72" s="82" t="s">
        <v>11</v>
      </c>
      <c r="Y72" s="82" t="s">
        <v>12</v>
      </c>
      <c r="Z72" s="82" t="s">
        <v>13</v>
      </c>
      <c r="AA72" s="82" t="s">
        <v>14</v>
      </c>
      <c r="AB72" s="82" t="s">
        <v>15</v>
      </c>
      <c r="AC72" s="82" t="s">
        <v>16</v>
      </c>
      <c r="AD72" s="82" t="s">
        <v>17</v>
      </c>
      <c r="AE72" s="82" t="s">
        <v>18</v>
      </c>
      <c r="AI72" s="37"/>
      <c r="AJ72" s="37"/>
      <c r="AK72" s="37"/>
      <c r="AL72" s="37"/>
      <c r="AR72" s="31"/>
    </row>
    <row r="73" spans="1:44" s="117" customFormat="1" ht="41.4" x14ac:dyDescent="0.25">
      <c r="A73" s="227" t="s">
        <v>175</v>
      </c>
      <c r="B73" s="227" t="s">
        <v>176</v>
      </c>
      <c r="C73" s="57" t="s">
        <v>807</v>
      </c>
      <c r="D73" s="238" t="s">
        <v>283</v>
      </c>
      <c r="E73" s="369" t="s">
        <v>102</v>
      </c>
      <c r="F73" s="370"/>
      <c r="G73" s="370"/>
      <c r="H73" s="371"/>
      <c r="I73" s="130"/>
      <c r="J73" s="237" t="s">
        <v>90</v>
      </c>
      <c r="K73" s="373" t="s">
        <v>224</v>
      </c>
      <c r="L73" s="374"/>
      <c r="M73" s="244"/>
      <c r="N73" s="245" t="s">
        <v>91</v>
      </c>
      <c r="O73" s="373" t="s">
        <v>225</v>
      </c>
      <c r="P73" s="383"/>
      <c r="Q73" s="383"/>
      <c r="R73" s="374"/>
      <c r="T73" s="246" t="s">
        <v>20</v>
      </c>
      <c r="U73" s="246" t="s">
        <v>21</v>
      </c>
      <c r="V73" s="246" t="s">
        <v>22</v>
      </c>
      <c r="W73" s="246" t="s">
        <v>23</v>
      </c>
      <c r="X73" s="246" t="s">
        <v>24</v>
      </c>
      <c r="Y73" s="246" t="s">
        <v>25</v>
      </c>
      <c r="Z73" s="246" t="s">
        <v>26</v>
      </c>
      <c r="AA73" s="246" t="s">
        <v>27</v>
      </c>
      <c r="AB73" s="246" t="s">
        <v>28</v>
      </c>
      <c r="AC73" s="246" t="s">
        <v>29</v>
      </c>
      <c r="AD73" s="246" t="s">
        <v>30</v>
      </c>
      <c r="AE73" s="247" t="s">
        <v>31</v>
      </c>
      <c r="AF73" s="246" t="s">
        <v>69</v>
      </c>
      <c r="AI73" s="32"/>
      <c r="AJ73" s="32"/>
      <c r="AK73" s="32"/>
      <c r="AL73" s="32"/>
      <c r="AR73" s="248"/>
    </row>
    <row r="74" spans="1:44" x14ac:dyDescent="0.25">
      <c r="A74" s="77" t="s">
        <v>103</v>
      </c>
      <c r="B74" s="9" t="s">
        <v>75</v>
      </c>
      <c r="C74" s="9" t="s">
        <v>809</v>
      </c>
      <c r="D74" s="26"/>
      <c r="E74" s="358"/>
      <c r="F74" s="359"/>
      <c r="G74" s="359"/>
      <c r="H74" s="360"/>
      <c r="J74" s="83"/>
      <c r="K74" s="349"/>
      <c r="L74" s="351"/>
      <c r="M74" s="36"/>
      <c r="N74" s="142"/>
      <c r="O74" s="361"/>
      <c r="P74" s="365"/>
      <c r="Q74" s="365"/>
      <c r="R74" s="362"/>
      <c r="T74" s="85"/>
      <c r="U74" s="85"/>
      <c r="V74" s="85"/>
      <c r="W74" s="85"/>
      <c r="X74" s="48"/>
      <c r="Y74" s="48"/>
      <c r="Z74" s="48"/>
      <c r="AA74" s="48"/>
      <c r="AB74" s="48"/>
      <c r="AC74" s="48"/>
      <c r="AD74" s="48"/>
      <c r="AE74" s="48"/>
      <c r="AF74" s="9"/>
      <c r="AI74" s="37"/>
      <c r="AJ74" s="37"/>
      <c r="AK74" s="37"/>
      <c r="AL74" s="37"/>
      <c r="AR74" s="31"/>
    </row>
    <row r="75" spans="1:44" x14ac:dyDescent="0.25">
      <c r="A75" s="77" t="s">
        <v>104</v>
      </c>
      <c r="B75" s="9" t="s">
        <v>75</v>
      </c>
      <c r="C75" s="9" t="s">
        <v>809</v>
      </c>
      <c r="D75" s="26"/>
      <c r="E75" s="358"/>
      <c r="F75" s="359"/>
      <c r="G75" s="359"/>
      <c r="H75" s="360"/>
      <c r="J75" s="83"/>
      <c r="K75" s="349"/>
      <c r="L75" s="351"/>
      <c r="M75" s="36"/>
      <c r="N75" s="142"/>
      <c r="O75" s="361"/>
      <c r="P75" s="365"/>
      <c r="Q75" s="365"/>
      <c r="R75" s="362"/>
      <c r="T75" s="85"/>
      <c r="U75" s="85"/>
      <c r="V75" s="85"/>
      <c r="W75" s="85"/>
      <c r="X75" s="48"/>
      <c r="Y75" s="48"/>
      <c r="Z75" s="48"/>
      <c r="AA75" s="48"/>
      <c r="AB75" s="48"/>
      <c r="AC75" s="48"/>
      <c r="AD75" s="48"/>
      <c r="AE75" s="48"/>
      <c r="AF75" s="9"/>
      <c r="AI75" s="37"/>
      <c r="AJ75" s="37"/>
      <c r="AK75" s="37"/>
      <c r="AL75" s="37"/>
      <c r="AR75" s="31"/>
    </row>
    <row r="76" spans="1:44" x14ac:dyDescent="0.25">
      <c r="A76" s="77" t="s">
        <v>105</v>
      </c>
      <c r="B76" s="9" t="s">
        <v>75</v>
      </c>
      <c r="C76" s="9" t="s">
        <v>812</v>
      </c>
      <c r="D76" s="43"/>
      <c r="E76" s="352"/>
      <c r="F76" s="353"/>
      <c r="G76" s="353"/>
      <c r="H76" s="354"/>
      <c r="I76" s="41"/>
      <c r="J76" s="83"/>
      <c r="K76" s="349"/>
      <c r="L76" s="351"/>
      <c r="M76" s="4"/>
      <c r="N76" s="142"/>
      <c r="O76" s="361"/>
      <c r="P76" s="365"/>
      <c r="Q76" s="365"/>
      <c r="R76" s="362"/>
      <c r="S76" s="42"/>
      <c r="T76" s="85"/>
      <c r="U76" s="85"/>
      <c r="V76" s="48"/>
      <c r="W76" s="48"/>
      <c r="X76" s="48"/>
      <c r="Y76" s="48"/>
      <c r="Z76" s="48"/>
      <c r="AA76" s="48"/>
      <c r="AB76" s="48"/>
      <c r="AC76" s="48"/>
      <c r="AD76" s="48"/>
      <c r="AE76" s="48"/>
      <c r="AF76" s="9"/>
      <c r="AI76" s="37"/>
      <c r="AJ76" s="37"/>
      <c r="AK76" s="37"/>
      <c r="AL76" s="37"/>
      <c r="AR76" s="31"/>
    </row>
    <row r="77" spans="1:44" x14ac:dyDescent="0.25">
      <c r="A77" s="77" t="s">
        <v>106</v>
      </c>
      <c r="B77" s="9" t="s">
        <v>188</v>
      </c>
      <c r="C77" s="9" t="s">
        <v>809</v>
      </c>
      <c r="D77" s="43"/>
      <c r="E77" s="352"/>
      <c r="F77" s="353"/>
      <c r="G77" s="353"/>
      <c r="H77" s="354"/>
      <c r="I77" s="41"/>
      <c r="J77" s="83"/>
      <c r="K77" s="349"/>
      <c r="L77" s="351"/>
      <c r="M77" s="4"/>
      <c r="N77" s="142"/>
      <c r="O77" s="361"/>
      <c r="P77" s="365"/>
      <c r="Q77" s="365"/>
      <c r="R77" s="362"/>
      <c r="S77" s="42"/>
      <c r="T77" s="85"/>
      <c r="U77" s="85"/>
      <c r="V77" s="48"/>
      <c r="W77" s="48"/>
      <c r="X77" s="48"/>
      <c r="Y77" s="48"/>
      <c r="Z77" s="48"/>
      <c r="AA77" s="48"/>
      <c r="AB77" s="48"/>
      <c r="AC77" s="48"/>
      <c r="AD77" s="48"/>
      <c r="AE77" s="48"/>
      <c r="AF77" s="9"/>
      <c r="AI77" s="37"/>
      <c r="AJ77" s="37"/>
      <c r="AK77" s="37"/>
      <c r="AL77" s="37"/>
      <c r="AR77" s="31"/>
    </row>
    <row r="78" spans="1:44" x14ac:dyDescent="0.25">
      <c r="A78" s="77" t="s">
        <v>107</v>
      </c>
      <c r="B78" s="9" t="s">
        <v>200</v>
      </c>
      <c r="C78" s="9" t="s">
        <v>822</v>
      </c>
      <c r="D78" s="43"/>
      <c r="E78" s="352"/>
      <c r="F78" s="353"/>
      <c r="G78" s="353"/>
      <c r="H78" s="354"/>
      <c r="I78" s="41"/>
      <c r="J78" s="83"/>
      <c r="K78" s="349"/>
      <c r="L78" s="351"/>
      <c r="M78" s="4"/>
      <c r="N78" s="142"/>
      <c r="O78" s="361"/>
      <c r="P78" s="365"/>
      <c r="Q78" s="365"/>
      <c r="R78" s="362"/>
      <c r="S78" s="42"/>
      <c r="T78" s="85"/>
      <c r="U78" s="85"/>
      <c r="V78" s="48"/>
      <c r="W78" s="48"/>
      <c r="X78" s="48"/>
      <c r="Y78" s="48"/>
      <c r="Z78" s="48"/>
      <c r="AA78" s="48"/>
      <c r="AB78" s="48"/>
      <c r="AC78" s="48"/>
      <c r="AD78" s="48"/>
      <c r="AE78" s="48"/>
      <c r="AF78" s="9"/>
      <c r="AI78" s="37"/>
      <c r="AJ78" s="37"/>
      <c r="AK78" s="37"/>
      <c r="AL78" s="37"/>
      <c r="AR78" s="31"/>
    </row>
    <row r="79" spans="1:44" x14ac:dyDescent="0.25">
      <c r="A79" s="77" t="s">
        <v>108</v>
      </c>
      <c r="B79" s="9" t="s">
        <v>188</v>
      </c>
      <c r="C79" s="9" t="s">
        <v>813</v>
      </c>
      <c r="D79" s="43"/>
      <c r="E79" s="352"/>
      <c r="F79" s="353"/>
      <c r="G79" s="353"/>
      <c r="H79" s="354"/>
      <c r="I79" s="41"/>
      <c r="J79" s="83"/>
      <c r="K79" s="349"/>
      <c r="L79" s="351"/>
      <c r="M79" s="4"/>
      <c r="N79" s="142"/>
      <c r="O79" s="361"/>
      <c r="P79" s="365"/>
      <c r="Q79" s="365"/>
      <c r="R79" s="362"/>
      <c r="S79" s="42"/>
      <c r="T79" s="85"/>
      <c r="U79" s="85"/>
      <c r="V79" s="48"/>
      <c r="W79" s="48"/>
      <c r="X79" s="48"/>
      <c r="Y79" s="48"/>
      <c r="Z79" s="48"/>
      <c r="AA79" s="48"/>
      <c r="AB79" s="48"/>
      <c r="AC79" s="48"/>
      <c r="AD79" s="48"/>
      <c r="AE79" s="48"/>
      <c r="AF79" s="9"/>
      <c r="AI79" s="37"/>
      <c r="AJ79" s="37"/>
      <c r="AK79" s="37"/>
      <c r="AL79" s="37"/>
      <c r="AR79" s="31"/>
    </row>
    <row r="80" spans="1:44" x14ac:dyDescent="0.25">
      <c r="A80" s="77" t="s">
        <v>109</v>
      </c>
      <c r="B80" s="9" t="s">
        <v>200</v>
      </c>
      <c r="C80" s="9" t="s">
        <v>811</v>
      </c>
      <c r="D80" s="43"/>
      <c r="E80" s="352"/>
      <c r="F80" s="353"/>
      <c r="G80" s="353"/>
      <c r="H80" s="354"/>
      <c r="I80" s="41"/>
      <c r="J80" s="83"/>
      <c r="K80" s="349"/>
      <c r="L80" s="351"/>
      <c r="M80" s="4"/>
      <c r="N80" s="142"/>
      <c r="O80" s="361"/>
      <c r="P80" s="365"/>
      <c r="Q80" s="365"/>
      <c r="R80" s="362"/>
      <c r="S80" s="42"/>
      <c r="T80" s="85"/>
      <c r="U80" s="85"/>
      <c r="V80" s="48"/>
      <c r="W80" s="48"/>
      <c r="X80" s="48"/>
      <c r="Y80" s="48"/>
      <c r="Z80" s="48"/>
      <c r="AA80" s="48"/>
      <c r="AB80" s="48"/>
      <c r="AC80" s="48"/>
      <c r="AD80" s="48"/>
      <c r="AE80" s="48"/>
      <c r="AF80" s="9"/>
      <c r="AI80" s="37"/>
      <c r="AJ80" s="37"/>
      <c r="AK80" s="37"/>
      <c r="AL80" s="37"/>
      <c r="AR80" s="31"/>
    </row>
    <row r="81" spans="1:44" x14ac:dyDescent="0.25">
      <c r="A81" s="77" t="s">
        <v>110</v>
      </c>
      <c r="B81" s="9" t="s">
        <v>181</v>
      </c>
      <c r="C81" s="9" t="s">
        <v>812</v>
      </c>
      <c r="D81" s="43"/>
      <c r="E81" s="352"/>
      <c r="F81" s="353"/>
      <c r="G81" s="353"/>
      <c r="H81" s="354"/>
      <c r="I81" s="41"/>
      <c r="J81" s="83"/>
      <c r="K81" s="349"/>
      <c r="L81" s="351"/>
      <c r="M81" s="4"/>
      <c r="N81" s="142"/>
      <c r="O81" s="361"/>
      <c r="P81" s="365"/>
      <c r="Q81" s="365"/>
      <c r="R81" s="362"/>
      <c r="S81" s="42"/>
      <c r="T81" s="85"/>
      <c r="U81" s="85"/>
      <c r="V81" s="48"/>
      <c r="W81" s="48"/>
      <c r="X81" s="48"/>
      <c r="Y81" s="48"/>
      <c r="Z81" s="48"/>
      <c r="AA81" s="48"/>
      <c r="AB81" s="48"/>
      <c r="AC81" s="48"/>
      <c r="AD81" s="48"/>
      <c r="AE81" s="48"/>
      <c r="AF81" s="9"/>
      <c r="AI81" s="37"/>
      <c r="AJ81" s="37"/>
      <c r="AK81" s="37"/>
      <c r="AL81" s="37"/>
      <c r="AR81" s="31"/>
    </row>
    <row r="82" spans="1:44" x14ac:dyDescent="0.25">
      <c r="A82" s="77" t="s">
        <v>111</v>
      </c>
      <c r="B82" s="9" t="s">
        <v>75</v>
      </c>
      <c r="C82" s="9" t="s">
        <v>809</v>
      </c>
      <c r="D82" s="43" t="s">
        <v>285</v>
      </c>
      <c r="E82" s="349" t="s">
        <v>286</v>
      </c>
      <c r="F82" s="350"/>
      <c r="G82" s="350"/>
      <c r="H82" s="351"/>
      <c r="I82" s="41"/>
      <c r="J82" s="83"/>
      <c r="K82" s="349"/>
      <c r="L82" s="351"/>
      <c r="M82" s="4"/>
      <c r="N82" s="142"/>
      <c r="O82" s="361"/>
      <c r="P82" s="365"/>
      <c r="Q82" s="365"/>
      <c r="R82" s="362"/>
      <c r="S82" s="42"/>
      <c r="T82" s="85">
        <v>0.1</v>
      </c>
      <c r="U82" s="85">
        <v>0.2</v>
      </c>
      <c r="V82" s="48">
        <v>0.08</v>
      </c>
      <c r="W82" s="48">
        <v>0.04</v>
      </c>
      <c r="X82" s="48">
        <v>0.02</v>
      </c>
      <c r="Y82" s="48">
        <v>0.02</v>
      </c>
      <c r="Z82" s="48">
        <v>0.02</v>
      </c>
      <c r="AA82" s="48">
        <v>0.01</v>
      </c>
      <c r="AB82" s="48">
        <v>0.51</v>
      </c>
      <c r="AC82" s="48">
        <v>0</v>
      </c>
      <c r="AD82" s="48">
        <v>0</v>
      </c>
      <c r="AE82" s="48">
        <v>0</v>
      </c>
      <c r="AF82" s="81" t="s">
        <v>286</v>
      </c>
      <c r="AI82" s="37"/>
      <c r="AJ82" s="37"/>
      <c r="AK82" s="37"/>
      <c r="AL82" s="37"/>
      <c r="AR82" s="31"/>
    </row>
    <row r="83" spans="1:44" x14ac:dyDescent="0.25">
      <c r="A83" s="77" t="s">
        <v>113</v>
      </c>
      <c r="B83" s="9" t="s">
        <v>75</v>
      </c>
      <c r="C83" s="9" t="s">
        <v>810</v>
      </c>
      <c r="D83" s="43"/>
      <c r="E83" s="352"/>
      <c r="F83" s="353"/>
      <c r="G83" s="353"/>
      <c r="H83" s="354"/>
      <c r="I83" s="41"/>
      <c r="J83" s="83">
        <v>4</v>
      </c>
      <c r="K83" s="361" t="s">
        <v>270</v>
      </c>
      <c r="L83" s="362"/>
      <c r="M83" s="4"/>
      <c r="N83" s="142"/>
      <c r="O83" s="361"/>
      <c r="P83" s="365"/>
      <c r="Q83" s="365"/>
      <c r="R83" s="362"/>
      <c r="S83" s="42"/>
      <c r="T83" s="85"/>
      <c r="U83" s="85"/>
      <c r="V83" s="48"/>
      <c r="W83" s="48"/>
      <c r="X83" s="48"/>
      <c r="Y83" s="48"/>
      <c r="Z83" s="48"/>
      <c r="AA83" s="48"/>
      <c r="AB83" s="48"/>
      <c r="AC83" s="48"/>
      <c r="AD83" s="48"/>
      <c r="AE83" s="48"/>
      <c r="AF83" s="9"/>
      <c r="AI83" s="37"/>
      <c r="AJ83" s="37"/>
      <c r="AK83" s="37"/>
      <c r="AL83" s="37"/>
      <c r="AR83" s="31"/>
    </row>
    <row r="84" spans="1:44" x14ac:dyDescent="0.25">
      <c r="A84" s="77" t="s">
        <v>113</v>
      </c>
      <c r="B84" s="9" t="s">
        <v>188</v>
      </c>
      <c r="C84" s="9" t="s">
        <v>810</v>
      </c>
      <c r="D84" s="43"/>
      <c r="E84" s="352"/>
      <c r="F84" s="353"/>
      <c r="G84" s="353"/>
      <c r="H84" s="354"/>
      <c r="I84" s="41"/>
      <c r="J84" s="83"/>
      <c r="K84" s="361"/>
      <c r="L84" s="362"/>
      <c r="M84" s="4"/>
      <c r="N84" s="142">
        <v>8.9999999999999993E-3</v>
      </c>
      <c r="O84" s="361" t="s">
        <v>277</v>
      </c>
      <c r="P84" s="365"/>
      <c r="Q84" s="365"/>
      <c r="R84" s="362"/>
      <c r="S84" s="42"/>
      <c r="T84" s="85"/>
      <c r="U84" s="85"/>
      <c r="V84" s="48"/>
      <c r="W84" s="48"/>
      <c r="X84" s="48"/>
      <c r="Y84" s="48"/>
      <c r="Z84" s="48"/>
      <c r="AA84" s="48"/>
      <c r="AB84" s="48"/>
      <c r="AC84" s="48"/>
      <c r="AD84" s="48"/>
      <c r="AE84" s="48"/>
      <c r="AF84" s="9"/>
      <c r="AI84" s="37"/>
      <c r="AJ84" s="37"/>
      <c r="AK84" s="37"/>
      <c r="AL84" s="37"/>
      <c r="AR84" s="31"/>
    </row>
    <row r="85" spans="1:44" x14ac:dyDescent="0.25">
      <c r="A85" s="77" t="s">
        <v>114</v>
      </c>
      <c r="B85" s="9" t="s">
        <v>75</v>
      </c>
      <c r="C85" s="9" t="s">
        <v>822</v>
      </c>
      <c r="D85" s="43"/>
      <c r="E85" s="352"/>
      <c r="F85" s="353"/>
      <c r="G85" s="353"/>
      <c r="H85" s="354"/>
      <c r="I85" s="41"/>
      <c r="J85" s="83"/>
      <c r="K85" s="349"/>
      <c r="L85" s="351"/>
      <c r="M85" s="4"/>
      <c r="N85" s="142"/>
      <c r="O85" s="384"/>
      <c r="P85" s="385"/>
      <c r="Q85" s="385"/>
      <c r="R85" s="386"/>
      <c r="S85" s="42"/>
      <c r="T85" s="85"/>
      <c r="U85" s="85"/>
      <c r="V85" s="48"/>
      <c r="W85" s="48"/>
      <c r="X85" s="48"/>
      <c r="Y85" s="48"/>
      <c r="Z85" s="48"/>
      <c r="AA85" s="48"/>
      <c r="AB85" s="48"/>
      <c r="AC85" s="48"/>
      <c r="AD85" s="48"/>
      <c r="AE85" s="48"/>
      <c r="AF85" s="9"/>
      <c r="AI85" s="37"/>
      <c r="AJ85" s="37"/>
      <c r="AK85" s="37"/>
      <c r="AL85" s="37"/>
      <c r="AR85" s="31"/>
    </row>
    <row r="86" spans="1:44" x14ac:dyDescent="0.25">
      <c r="A86" s="77" t="s">
        <v>115</v>
      </c>
      <c r="B86" s="9" t="s">
        <v>200</v>
      </c>
      <c r="C86" s="9" t="s">
        <v>809</v>
      </c>
      <c r="D86" s="43"/>
      <c r="E86" s="352"/>
      <c r="F86" s="353"/>
      <c r="G86" s="353"/>
      <c r="H86" s="354"/>
      <c r="I86" s="41"/>
      <c r="J86" s="83"/>
      <c r="K86" s="349"/>
      <c r="L86" s="351"/>
      <c r="M86" s="4"/>
      <c r="N86" s="142"/>
      <c r="O86" s="384"/>
      <c r="P86" s="385"/>
      <c r="Q86" s="385"/>
      <c r="R86" s="386"/>
      <c r="S86" s="42"/>
      <c r="T86" s="85"/>
      <c r="U86" s="85"/>
      <c r="V86" s="48"/>
      <c r="W86" s="48"/>
      <c r="X86" s="48"/>
      <c r="Y86" s="48"/>
      <c r="Z86" s="48"/>
      <c r="AA86" s="48"/>
      <c r="AB86" s="48"/>
      <c r="AC86" s="48"/>
      <c r="AD86" s="48"/>
      <c r="AE86" s="48"/>
      <c r="AF86" s="9"/>
      <c r="AI86" s="37"/>
      <c r="AJ86" s="37"/>
      <c r="AK86" s="37"/>
      <c r="AL86" s="37"/>
      <c r="AR86" s="31"/>
    </row>
    <row r="87" spans="1:44" x14ac:dyDescent="0.25">
      <c r="A87" s="77" t="s">
        <v>116</v>
      </c>
      <c r="B87" s="9" t="s">
        <v>183</v>
      </c>
      <c r="C87" s="9" t="s">
        <v>810</v>
      </c>
      <c r="D87" s="43"/>
      <c r="E87" s="352"/>
      <c r="F87" s="353"/>
      <c r="G87" s="353"/>
      <c r="H87" s="354"/>
      <c r="I87" s="41"/>
      <c r="J87" s="83"/>
      <c r="K87" s="349"/>
      <c r="L87" s="351"/>
      <c r="M87" s="4"/>
      <c r="N87" s="142"/>
      <c r="O87" s="384"/>
      <c r="P87" s="385"/>
      <c r="Q87" s="385"/>
      <c r="R87" s="386"/>
      <c r="S87" s="42"/>
      <c r="T87" s="85"/>
      <c r="U87" s="85"/>
      <c r="V87" s="48"/>
      <c r="W87" s="48"/>
      <c r="X87" s="48"/>
      <c r="Y87" s="48"/>
      <c r="Z87" s="48"/>
      <c r="AA87" s="48"/>
      <c r="AB87" s="48"/>
      <c r="AC87" s="48"/>
      <c r="AD87" s="48"/>
      <c r="AE87" s="48"/>
      <c r="AF87" s="9"/>
      <c r="AI87" s="37"/>
      <c r="AJ87" s="37"/>
      <c r="AK87" s="37"/>
      <c r="AL87" s="37"/>
      <c r="AR87" s="31"/>
    </row>
    <row r="88" spans="1:44" x14ac:dyDescent="0.25">
      <c r="A88" s="77" t="s">
        <v>117</v>
      </c>
      <c r="B88" s="9" t="s">
        <v>75</v>
      </c>
      <c r="C88" s="9" t="s">
        <v>822</v>
      </c>
      <c r="D88" s="43"/>
      <c r="E88" s="352"/>
      <c r="F88" s="353"/>
      <c r="G88" s="353"/>
      <c r="H88" s="354"/>
      <c r="I88" s="41"/>
      <c r="J88" s="83"/>
      <c r="K88" s="349"/>
      <c r="L88" s="351"/>
      <c r="M88" s="4"/>
      <c r="N88" s="142"/>
      <c r="O88" s="384"/>
      <c r="P88" s="385"/>
      <c r="Q88" s="385"/>
      <c r="R88" s="386"/>
      <c r="S88" s="42"/>
      <c r="T88" s="85"/>
      <c r="U88" s="85"/>
      <c r="V88" s="48"/>
      <c r="W88" s="48"/>
      <c r="X88" s="48"/>
      <c r="Y88" s="48"/>
      <c r="Z88" s="48"/>
      <c r="AA88" s="48"/>
      <c r="AB88" s="48"/>
      <c r="AC88" s="48"/>
      <c r="AD88" s="48"/>
      <c r="AE88" s="48"/>
      <c r="AF88" s="9"/>
      <c r="AI88" s="37"/>
      <c r="AJ88" s="37"/>
      <c r="AK88" s="37"/>
      <c r="AL88" s="37"/>
      <c r="AR88" s="31"/>
    </row>
    <row r="89" spans="1:44" x14ac:dyDescent="0.25">
      <c r="A89" s="77" t="s">
        <v>118</v>
      </c>
      <c r="B89" s="9" t="s">
        <v>200</v>
      </c>
      <c r="C89" s="9" t="s">
        <v>809</v>
      </c>
      <c r="D89" s="43"/>
      <c r="E89" s="352"/>
      <c r="F89" s="353"/>
      <c r="G89" s="353"/>
      <c r="H89" s="354"/>
      <c r="I89" s="41"/>
      <c r="J89" s="83"/>
      <c r="K89" s="349"/>
      <c r="L89" s="351"/>
      <c r="M89" s="4"/>
      <c r="N89" s="142">
        <v>1E-3</v>
      </c>
      <c r="O89" s="361" t="s">
        <v>277</v>
      </c>
      <c r="P89" s="365"/>
      <c r="Q89" s="365"/>
      <c r="R89" s="362"/>
      <c r="S89" s="42"/>
      <c r="T89" s="85">
        <v>8.5816604790222434E-2</v>
      </c>
      <c r="U89" s="85">
        <v>0.59770673850905154</v>
      </c>
      <c r="V89" s="85">
        <v>0.16666557150836156</v>
      </c>
      <c r="W89" s="85">
        <v>3.3929099451325689E-2</v>
      </c>
      <c r="X89" s="85">
        <v>1.7656142195354337E-2</v>
      </c>
      <c r="Y89" s="85">
        <v>2.0343660676150739E-2</v>
      </c>
      <c r="Z89" s="85">
        <v>7.1294805664158774E-3</v>
      </c>
      <c r="AA89" s="85">
        <v>4.8690738246213528E-3</v>
      </c>
      <c r="AB89" s="85">
        <v>6.5883628478496575E-2</v>
      </c>
      <c r="AC89" s="48">
        <v>0</v>
      </c>
      <c r="AD89" s="48">
        <v>0</v>
      </c>
      <c r="AE89" s="48">
        <v>0</v>
      </c>
      <c r="AF89" s="9"/>
      <c r="AI89" s="37"/>
      <c r="AJ89" s="37"/>
      <c r="AK89" s="37"/>
      <c r="AL89" s="37"/>
      <c r="AR89" s="31"/>
    </row>
    <row r="90" spans="1:44" x14ac:dyDescent="0.25">
      <c r="A90" s="77" t="s">
        <v>119</v>
      </c>
      <c r="B90" s="9" t="s">
        <v>188</v>
      </c>
      <c r="C90" s="9" t="s">
        <v>822</v>
      </c>
      <c r="D90" s="43"/>
      <c r="E90" s="352"/>
      <c r="F90" s="353"/>
      <c r="G90" s="353"/>
      <c r="H90" s="354"/>
      <c r="I90" s="41"/>
      <c r="J90" s="83"/>
      <c r="K90" s="349"/>
      <c r="L90" s="351"/>
      <c r="M90" s="4"/>
      <c r="N90" s="142"/>
      <c r="O90" s="384"/>
      <c r="P90" s="385"/>
      <c r="Q90" s="385"/>
      <c r="R90" s="386"/>
      <c r="S90" s="42"/>
      <c r="T90" s="85"/>
      <c r="U90" s="85"/>
      <c r="V90" s="48"/>
      <c r="W90" s="48"/>
      <c r="X90" s="48"/>
      <c r="Y90" s="48"/>
      <c r="Z90" s="48"/>
      <c r="AA90" s="48"/>
      <c r="AB90" s="48"/>
      <c r="AC90" s="48"/>
      <c r="AD90" s="48"/>
      <c r="AE90" s="48"/>
      <c r="AF90" s="9"/>
      <c r="AI90" s="37"/>
      <c r="AJ90" s="37"/>
      <c r="AK90" s="37"/>
      <c r="AL90" s="37"/>
      <c r="AR90" s="31"/>
    </row>
    <row r="91" spans="1:44" x14ac:dyDescent="0.25">
      <c r="A91" s="77" t="s">
        <v>120</v>
      </c>
      <c r="B91" s="9" t="s">
        <v>75</v>
      </c>
      <c r="C91" s="9" t="s">
        <v>823</v>
      </c>
      <c r="D91" s="43"/>
      <c r="E91" s="352"/>
      <c r="F91" s="353"/>
      <c r="G91" s="353"/>
      <c r="H91" s="354"/>
      <c r="I91" s="41"/>
      <c r="J91" s="83"/>
      <c r="K91" s="349"/>
      <c r="L91" s="351"/>
      <c r="M91" s="4"/>
      <c r="N91" s="142"/>
      <c r="O91" s="384"/>
      <c r="P91" s="385"/>
      <c r="Q91" s="385"/>
      <c r="R91" s="386"/>
      <c r="S91" s="42"/>
      <c r="T91" s="85"/>
      <c r="U91" s="85"/>
      <c r="V91" s="48"/>
      <c r="W91" s="48"/>
      <c r="X91" s="48"/>
      <c r="Y91" s="48"/>
      <c r="Z91" s="48"/>
      <c r="AA91" s="48"/>
      <c r="AB91" s="48"/>
      <c r="AC91" s="48"/>
      <c r="AD91" s="48"/>
      <c r="AE91" s="48"/>
      <c r="AF91" s="9"/>
      <c r="AI91" s="37"/>
      <c r="AJ91" s="37"/>
      <c r="AK91" s="37"/>
      <c r="AL91" s="37"/>
      <c r="AR91" s="31"/>
    </row>
    <row r="92" spans="1:44" x14ac:dyDescent="0.25">
      <c r="A92" s="77" t="s">
        <v>121</v>
      </c>
      <c r="B92" s="9" t="s">
        <v>183</v>
      </c>
      <c r="C92" s="9" t="s">
        <v>810</v>
      </c>
      <c r="D92" s="43"/>
      <c r="E92" s="352"/>
      <c r="F92" s="353"/>
      <c r="G92" s="353"/>
      <c r="H92" s="354"/>
      <c r="I92" s="41"/>
      <c r="J92" s="83"/>
      <c r="K92" s="349"/>
      <c r="L92" s="351"/>
      <c r="M92" s="4"/>
      <c r="N92" s="142"/>
      <c r="O92" s="384"/>
      <c r="P92" s="385"/>
      <c r="Q92" s="385"/>
      <c r="R92" s="386"/>
      <c r="S92" s="42"/>
      <c r="T92" s="85"/>
      <c r="U92" s="85"/>
      <c r="V92" s="48"/>
      <c r="W92" s="48"/>
      <c r="X92" s="48"/>
      <c r="Y92" s="48"/>
      <c r="Z92" s="48"/>
      <c r="AA92" s="48"/>
      <c r="AB92" s="48"/>
      <c r="AC92" s="48"/>
      <c r="AD92" s="48"/>
      <c r="AE92" s="48"/>
      <c r="AF92" s="9"/>
      <c r="AI92" s="37"/>
      <c r="AJ92" s="37"/>
      <c r="AK92" s="37"/>
      <c r="AL92" s="37"/>
      <c r="AR92" s="31"/>
    </row>
    <row r="93" spans="1:44" x14ac:dyDescent="0.25">
      <c r="A93" s="77" t="s">
        <v>122</v>
      </c>
      <c r="B93" s="9" t="s">
        <v>205</v>
      </c>
      <c r="C93" s="9" t="s">
        <v>249</v>
      </c>
      <c r="D93" s="43"/>
      <c r="E93" s="352"/>
      <c r="F93" s="353"/>
      <c r="G93" s="353"/>
      <c r="H93" s="354"/>
      <c r="I93" s="41"/>
      <c r="J93" s="83"/>
      <c r="K93" s="349"/>
      <c r="L93" s="351"/>
      <c r="M93" s="4"/>
      <c r="N93" s="142"/>
      <c r="O93" s="384"/>
      <c r="P93" s="385"/>
      <c r="Q93" s="385"/>
      <c r="R93" s="386"/>
      <c r="S93" s="42"/>
      <c r="T93" s="85"/>
      <c r="U93" s="85"/>
      <c r="V93" s="48"/>
      <c r="W93" s="48"/>
      <c r="X93" s="48"/>
      <c r="Y93" s="48"/>
      <c r="Z93" s="48"/>
      <c r="AA93" s="48"/>
      <c r="AB93" s="48"/>
      <c r="AC93" s="48"/>
      <c r="AD93" s="48"/>
      <c r="AE93" s="48"/>
      <c r="AF93" s="9"/>
      <c r="AI93" s="37"/>
      <c r="AJ93" s="37"/>
      <c r="AK93" s="37"/>
      <c r="AL93" s="37"/>
      <c r="AR93" s="31"/>
    </row>
    <row r="94" spans="1:44" x14ac:dyDescent="0.25">
      <c r="A94" s="77" t="s">
        <v>123</v>
      </c>
      <c r="B94" s="9" t="s">
        <v>200</v>
      </c>
      <c r="C94" s="9" t="s">
        <v>249</v>
      </c>
      <c r="D94" s="43"/>
      <c r="E94" s="352"/>
      <c r="F94" s="353"/>
      <c r="G94" s="353"/>
      <c r="H94" s="354"/>
      <c r="I94" s="41"/>
      <c r="J94" s="83"/>
      <c r="K94" s="349"/>
      <c r="L94" s="351"/>
      <c r="M94" s="4"/>
      <c r="N94" s="142"/>
      <c r="O94" s="384"/>
      <c r="P94" s="385"/>
      <c r="Q94" s="385"/>
      <c r="R94" s="386"/>
      <c r="S94" s="42"/>
      <c r="T94" s="85"/>
      <c r="U94" s="85"/>
      <c r="V94" s="48"/>
      <c r="W94" s="48"/>
      <c r="X94" s="48"/>
      <c r="Y94" s="48"/>
      <c r="Z94" s="48"/>
      <c r="AA94" s="48"/>
      <c r="AB94" s="48"/>
      <c r="AC94" s="48"/>
      <c r="AD94" s="48"/>
      <c r="AE94" s="48"/>
      <c r="AF94" s="9"/>
      <c r="AI94" s="37"/>
      <c r="AJ94" s="37"/>
      <c r="AK94" s="37"/>
      <c r="AL94" s="37"/>
      <c r="AR94" s="31"/>
    </row>
    <row r="95" spans="1:44" x14ac:dyDescent="0.25">
      <c r="A95" s="77" t="s">
        <v>124</v>
      </c>
      <c r="B95" s="9" t="s">
        <v>200</v>
      </c>
      <c r="C95" s="9" t="s">
        <v>809</v>
      </c>
      <c r="D95" s="43" t="s">
        <v>369</v>
      </c>
      <c r="E95" s="358" t="s">
        <v>386</v>
      </c>
      <c r="F95" s="359"/>
      <c r="G95" s="359"/>
      <c r="H95" s="360"/>
      <c r="I95" s="41"/>
      <c r="J95" s="83">
        <v>9.3000000000000007</v>
      </c>
      <c r="K95" s="380" t="s">
        <v>271</v>
      </c>
      <c r="L95" s="381"/>
      <c r="M95" s="4"/>
      <c r="N95" s="142">
        <v>4.0000000000000001E-3</v>
      </c>
      <c r="O95" s="361" t="s">
        <v>271</v>
      </c>
      <c r="P95" s="365"/>
      <c r="Q95" s="365"/>
      <c r="R95" s="362"/>
      <c r="S95" s="42"/>
      <c r="T95" s="85">
        <v>0.35</v>
      </c>
      <c r="U95" s="85">
        <v>0.23</v>
      </c>
      <c r="V95" s="48">
        <v>0.05</v>
      </c>
      <c r="W95" s="48">
        <v>0.02</v>
      </c>
      <c r="X95" s="48">
        <v>0.01</v>
      </c>
      <c r="Y95" s="48">
        <v>0.01</v>
      </c>
      <c r="Z95" s="48">
        <v>0.01</v>
      </c>
      <c r="AA95" s="48">
        <v>0.01</v>
      </c>
      <c r="AB95" s="48">
        <v>0.31</v>
      </c>
      <c r="AC95" s="48">
        <v>0</v>
      </c>
      <c r="AD95" s="48">
        <v>0</v>
      </c>
      <c r="AE95" s="48">
        <v>0</v>
      </c>
      <c r="AF95" s="9" t="s">
        <v>386</v>
      </c>
      <c r="AI95" s="37"/>
      <c r="AJ95" s="37"/>
      <c r="AK95" s="37"/>
      <c r="AL95" s="37"/>
      <c r="AR95" s="31"/>
    </row>
    <row r="96" spans="1:44" x14ac:dyDescent="0.25">
      <c r="A96" s="77" t="s">
        <v>124</v>
      </c>
      <c r="B96" s="9" t="s">
        <v>200</v>
      </c>
      <c r="C96" s="9" t="s">
        <v>809</v>
      </c>
      <c r="D96" s="37"/>
      <c r="E96" s="352"/>
      <c r="F96" s="353"/>
      <c r="G96" s="353"/>
      <c r="H96" s="354"/>
      <c r="I96" s="41"/>
      <c r="J96" s="83">
        <v>8.6999999999999993</v>
      </c>
      <c r="K96" s="361" t="s">
        <v>386</v>
      </c>
      <c r="L96" s="362"/>
      <c r="M96" s="4"/>
      <c r="N96" s="142">
        <v>2E-3</v>
      </c>
      <c r="O96" s="361" t="s">
        <v>386</v>
      </c>
      <c r="P96" s="365"/>
      <c r="Q96" s="365"/>
      <c r="R96" s="362"/>
      <c r="S96" s="42"/>
      <c r="T96" s="85"/>
      <c r="U96" s="85"/>
      <c r="V96" s="48"/>
      <c r="W96" s="48"/>
      <c r="X96" s="48"/>
      <c r="Y96" s="48"/>
      <c r="Z96" s="48"/>
      <c r="AA96" s="48"/>
      <c r="AB96" s="48"/>
      <c r="AC96" s="48"/>
      <c r="AD96" s="48"/>
      <c r="AE96" s="48"/>
      <c r="AF96" s="9"/>
      <c r="AI96" s="37"/>
      <c r="AJ96" s="37"/>
      <c r="AK96" s="37"/>
      <c r="AL96" s="37"/>
      <c r="AR96" s="31"/>
    </row>
    <row r="97" spans="1:44" x14ac:dyDescent="0.25">
      <c r="A97" s="77" t="s">
        <v>124</v>
      </c>
      <c r="B97" s="9" t="s">
        <v>200</v>
      </c>
      <c r="C97" s="9" t="s">
        <v>809</v>
      </c>
      <c r="D97" s="43"/>
      <c r="E97" s="352"/>
      <c r="F97" s="353"/>
      <c r="G97" s="353"/>
      <c r="H97" s="354"/>
      <c r="I97" s="41"/>
      <c r="J97" s="83">
        <v>9.1999999999999993</v>
      </c>
      <c r="K97" s="361" t="s">
        <v>368</v>
      </c>
      <c r="L97" s="362"/>
      <c r="M97" s="4"/>
      <c r="N97" s="142">
        <v>1.6000000000000001E-3</v>
      </c>
      <c r="O97" s="361" t="s">
        <v>362</v>
      </c>
      <c r="P97" s="365"/>
      <c r="Q97" s="365"/>
      <c r="R97" s="362"/>
      <c r="S97" s="42"/>
      <c r="T97" s="85"/>
      <c r="U97" s="85"/>
      <c r="V97" s="48"/>
      <c r="W97" s="48"/>
      <c r="X97" s="48"/>
      <c r="Y97" s="48"/>
      <c r="Z97" s="48"/>
      <c r="AA97" s="48"/>
      <c r="AB97" s="48"/>
      <c r="AC97" s="48"/>
      <c r="AD97" s="48"/>
      <c r="AE97" s="48"/>
      <c r="AF97" s="9"/>
      <c r="AI97" s="37"/>
      <c r="AJ97" s="37"/>
      <c r="AK97" s="37"/>
      <c r="AL97" s="37"/>
      <c r="AR97" s="31"/>
    </row>
    <row r="98" spans="1:44" x14ac:dyDescent="0.25">
      <c r="A98" s="77" t="s">
        <v>124</v>
      </c>
      <c r="B98" s="9" t="s">
        <v>200</v>
      </c>
      <c r="C98" s="9" t="s">
        <v>809</v>
      </c>
      <c r="D98" s="43"/>
      <c r="E98" s="352"/>
      <c r="F98" s="353"/>
      <c r="G98" s="353"/>
      <c r="H98" s="354"/>
      <c r="I98" s="41"/>
      <c r="J98" s="83">
        <v>18.399999999999999</v>
      </c>
      <c r="K98" s="361" t="s">
        <v>272</v>
      </c>
      <c r="L98" s="362"/>
      <c r="M98" s="4"/>
      <c r="N98" s="142">
        <v>1.0999999999999999E-2</v>
      </c>
      <c r="O98" s="361" t="s">
        <v>272</v>
      </c>
      <c r="P98" s="365"/>
      <c r="Q98" s="365"/>
      <c r="R98" s="362"/>
      <c r="S98" s="42"/>
      <c r="T98" s="85"/>
      <c r="U98" s="85"/>
      <c r="V98" s="48"/>
      <c r="W98" s="48"/>
      <c r="X98" s="48"/>
      <c r="Y98" s="48"/>
      <c r="Z98" s="48"/>
      <c r="AA98" s="48"/>
      <c r="AB98" s="48"/>
      <c r="AC98" s="48"/>
      <c r="AD98" s="48"/>
      <c r="AE98" s="48"/>
      <c r="AF98" s="9"/>
      <c r="AI98" s="37"/>
      <c r="AJ98" s="37"/>
      <c r="AK98" s="37"/>
      <c r="AL98" s="37"/>
      <c r="AR98" s="31"/>
    </row>
    <row r="99" spans="1:44" x14ac:dyDescent="0.25">
      <c r="A99" s="77" t="s">
        <v>124</v>
      </c>
      <c r="B99" s="9" t="s">
        <v>200</v>
      </c>
      <c r="C99" s="9" t="s">
        <v>809</v>
      </c>
      <c r="D99" s="43"/>
      <c r="E99" s="352"/>
      <c r="F99" s="353"/>
      <c r="G99" s="353"/>
      <c r="H99" s="354"/>
      <c r="I99" s="41"/>
      <c r="J99" s="83">
        <v>7.8</v>
      </c>
      <c r="K99" s="361" t="s">
        <v>272</v>
      </c>
      <c r="L99" s="362"/>
      <c r="M99" s="4"/>
      <c r="N99" s="142">
        <v>5.7000000000000002E-3</v>
      </c>
      <c r="O99" s="361" t="s">
        <v>278</v>
      </c>
      <c r="P99" s="365"/>
      <c r="Q99" s="365"/>
      <c r="R99" s="362"/>
      <c r="S99" s="42"/>
      <c r="T99" s="85"/>
      <c r="U99" s="85"/>
      <c r="V99" s="48"/>
      <c r="W99" s="48"/>
      <c r="X99" s="48"/>
      <c r="Y99" s="48"/>
      <c r="Z99" s="48"/>
      <c r="AA99" s="48"/>
      <c r="AB99" s="48"/>
      <c r="AC99" s="48"/>
      <c r="AD99" s="48"/>
      <c r="AE99" s="48"/>
      <c r="AF99" s="9"/>
      <c r="AI99" s="37"/>
      <c r="AJ99" s="37"/>
      <c r="AK99" s="37"/>
      <c r="AL99" s="37"/>
      <c r="AR99" s="31"/>
    </row>
    <row r="100" spans="1:44" x14ac:dyDescent="0.25">
      <c r="A100" s="77" t="s">
        <v>124</v>
      </c>
      <c r="B100" s="9" t="s">
        <v>200</v>
      </c>
      <c r="C100" s="9" t="s">
        <v>809</v>
      </c>
      <c r="D100" s="43"/>
      <c r="E100" s="352"/>
      <c r="F100" s="353"/>
      <c r="G100" s="353"/>
      <c r="H100" s="354"/>
      <c r="I100" s="41"/>
      <c r="J100" s="83">
        <v>8.3000000000000007</v>
      </c>
      <c r="K100" s="361" t="s">
        <v>273</v>
      </c>
      <c r="L100" s="362"/>
      <c r="M100" s="4"/>
      <c r="N100" s="142">
        <v>3.0000000000000001E-3</v>
      </c>
      <c r="O100" s="361" t="s">
        <v>277</v>
      </c>
      <c r="P100" s="365"/>
      <c r="Q100" s="365"/>
      <c r="R100" s="362"/>
      <c r="S100" s="42"/>
      <c r="T100" s="85"/>
      <c r="U100" s="85"/>
      <c r="V100" s="48"/>
      <c r="W100" s="48"/>
      <c r="X100" s="48"/>
      <c r="Y100" s="48"/>
      <c r="Z100" s="48"/>
      <c r="AA100" s="48"/>
      <c r="AB100" s="48"/>
      <c r="AC100" s="48"/>
      <c r="AD100" s="48"/>
      <c r="AE100" s="48"/>
      <c r="AF100" s="9"/>
      <c r="AI100" s="37"/>
      <c r="AJ100" s="37"/>
      <c r="AK100" s="37"/>
      <c r="AL100" s="37"/>
      <c r="AR100" s="31"/>
    </row>
    <row r="101" spans="1:44" x14ac:dyDescent="0.25">
      <c r="A101" s="77" t="s">
        <v>124</v>
      </c>
      <c r="B101" s="9" t="s">
        <v>200</v>
      </c>
      <c r="C101" s="9" t="s">
        <v>809</v>
      </c>
      <c r="D101" s="43"/>
      <c r="E101" s="352"/>
      <c r="F101" s="353"/>
      <c r="G101" s="353"/>
      <c r="H101" s="354"/>
      <c r="I101" s="41"/>
      <c r="J101" s="83">
        <v>7</v>
      </c>
      <c r="K101" s="361" t="s">
        <v>274</v>
      </c>
      <c r="L101" s="362"/>
      <c r="M101" s="4"/>
      <c r="N101" s="142">
        <v>2.5000000000000001E-2</v>
      </c>
      <c r="O101" s="361" t="s">
        <v>279</v>
      </c>
      <c r="P101" s="365"/>
      <c r="Q101" s="365"/>
      <c r="R101" s="362"/>
      <c r="S101" s="42"/>
      <c r="T101" s="85"/>
      <c r="U101" s="85"/>
      <c r="V101" s="48"/>
      <c r="W101" s="48"/>
      <c r="X101" s="48"/>
      <c r="Y101" s="48"/>
      <c r="Z101" s="48"/>
      <c r="AA101" s="48"/>
      <c r="AB101" s="48"/>
      <c r="AC101" s="48"/>
      <c r="AD101" s="48"/>
      <c r="AE101" s="48"/>
      <c r="AF101" s="9"/>
      <c r="AI101" s="37"/>
      <c r="AJ101" s="37"/>
      <c r="AK101" s="37"/>
      <c r="AL101" s="37"/>
      <c r="AR101" s="31"/>
    </row>
    <row r="102" spans="1:44" x14ac:dyDescent="0.25">
      <c r="A102" s="77" t="s">
        <v>124</v>
      </c>
      <c r="B102" s="9" t="s">
        <v>200</v>
      </c>
      <c r="C102" s="9" t="s">
        <v>809</v>
      </c>
      <c r="D102" s="43"/>
      <c r="E102" s="352"/>
      <c r="F102" s="353"/>
      <c r="G102" s="353"/>
      <c r="H102" s="354"/>
      <c r="I102" s="41"/>
      <c r="J102" s="83">
        <v>11.7</v>
      </c>
      <c r="K102" s="361" t="s">
        <v>627</v>
      </c>
      <c r="L102" s="362"/>
      <c r="M102" s="4"/>
      <c r="N102" s="142">
        <v>1.2E-2</v>
      </c>
      <c r="O102" s="361" t="s">
        <v>627</v>
      </c>
      <c r="P102" s="365"/>
      <c r="Q102" s="365"/>
      <c r="R102" s="362"/>
      <c r="S102" s="42"/>
      <c r="T102" s="85"/>
      <c r="U102" s="85"/>
      <c r="V102" s="48"/>
      <c r="W102" s="48"/>
      <c r="X102" s="48"/>
      <c r="Y102" s="48"/>
      <c r="Z102" s="48"/>
      <c r="AA102" s="48"/>
      <c r="AB102" s="48"/>
      <c r="AC102" s="48"/>
      <c r="AD102" s="48"/>
      <c r="AE102" s="48"/>
      <c r="AF102" s="9"/>
      <c r="AI102" s="37"/>
      <c r="AJ102" s="37"/>
      <c r="AK102" s="37"/>
      <c r="AL102" s="37"/>
      <c r="AR102" s="31"/>
    </row>
    <row r="103" spans="1:44" x14ac:dyDescent="0.25">
      <c r="A103" s="77" t="s">
        <v>124</v>
      </c>
      <c r="B103" s="9" t="s">
        <v>181</v>
      </c>
      <c r="C103" s="9" t="s">
        <v>809</v>
      </c>
      <c r="D103" s="43"/>
      <c r="E103" s="352"/>
      <c r="F103" s="353"/>
      <c r="G103" s="353"/>
      <c r="H103" s="354"/>
      <c r="I103" s="41"/>
      <c r="J103" s="83"/>
      <c r="K103" s="361"/>
      <c r="L103" s="362"/>
      <c r="M103" s="4"/>
      <c r="N103" s="142">
        <v>2.8999999999999998E-3</v>
      </c>
      <c r="O103" s="349" t="s">
        <v>431</v>
      </c>
      <c r="P103" s="350"/>
      <c r="Q103" s="350"/>
      <c r="R103" s="351"/>
      <c r="S103" s="42"/>
      <c r="T103" s="85">
        <v>0.19664803371614387</v>
      </c>
      <c r="U103" s="85">
        <v>0.45415606487803445</v>
      </c>
      <c r="V103" s="85">
        <v>5.7117033922448941E-2</v>
      </c>
      <c r="W103" s="85">
        <v>2.696702065997977E-2</v>
      </c>
      <c r="X103" s="85">
        <v>2.8312915680168197E-2</v>
      </c>
      <c r="Y103" s="85">
        <v>2.2104115295065369E-2</v>
      </c>
      <c r="Z103" s="85">
        <v>4.4601192639820708E-3</v>
      </c>
      <c r="AA103" s="85">
        <v>3.1240482950359123E-3</v>
      </c>
      <c r="AB103" s="85">
        <v>0.20711064828914152</v>
      </c>
      <c r="AC103" s="48">
        <v>0</v>
      </c>
      <c r="AD103" s="48">
        <v>0</v>
      </c>
      <c r="AE103" s="48">
        <v>0</v>
      </c>
      <c r="AF103" s="9" t="s">
        <v>432</v>
      </c>
      <c r="AI103" s="37"/>
      <c r="AJ103" s="37"/>
      <c r="AK103" s="37"/>
      <c r="AL103" s="37"/>
      <c r="AR103" s="31"/>
    </row>
    <row r="104" spans="1:44" x14ac:dyDescent="0.25">
      <c r="A104" s="77" t="s">
        <v>125</v>
      </c>
      <c r="B104" s="9" t="s">
        <v>210</v>
      </c>
      <c r="C104" s="9" t="s">
        <v>809</v>
      </c>
      <c r="D104" s="43"/>
      <c r="E104" s="352"/>
      <c r="F104" s="353"/>
      <c r="G104" s="353"/>
      <c r="H104" s="354"/>
      <c r="I104" s="41"/>
      <c r="J104" s="83"/>
      <c r="K104" s="361"/>
      <c r="L104" s="362"/>
      <c r="M104" s="4"/>
      <c r="N104" s="142"/>
      <c r="O104" s="384"/>
      <c r="P104" s="385"/>
      <c r="Q104" s="385"/>
      <c r="R104" s="386"/>
      <c r="S104" s="42"/>
      <c r="T104" s="85"/>
      <c r="U104" s="85"/>
      <c r="V104" s="48"/>
      <c r="W104" s="48"/>
      <c r="X104" s="48"/>
      <c r="Y104" s="48"/>
      <c r="Z104" s="48"/>
      <c r="AA104" s="48"/>
      <c r="AB104" s="48"/>
      <c r="AC104" s="48"/>
      <c r="AD104" s="48"/>
      <c r="AE104" s="48"/>
      <c r="AF104" s="9"/>
      <c r="AI104" s="37"/>
      <c r="AJ104" s="37"/>
      <c r="AK104" s="37"/>
      <c r="AL104" s="37"/>
      <c r="AR104" s="31"/>
    </row>
    <row r="105" spans="1:44" x14ac:dyDescent="0.25">
      <c r="A105" s="77" t="s">
        <v>126</v>
      </c>
      <c r="B105" s="9" t="s">
        <v>213</v>
      </c>
      <c r="C105" s="9" t="s">
        <v>822</v>
      </c>
      <c r="D105" s="43"/>
      <c r="E105" s="352"/>
      <c r="F105" s="353"/>
      <c r="G105" s="353"/>
      <c r="H105" s="354"/>
      <c r="I105" s="41"/>
      <c r="J105" s="83"/>
      <c r="K105" s="361"/>
      <c r="L105" s="362"/>
      <c r="M105" s="4"/>
      <c r="N105" s="142"/>
      <c r="O105" s="384"/>
      <c r="P105" s="385"/>
      <c r="Q105" s="385"/>
      <c r="R105" s="386"/>
      <c r="S105" s="42"/>
      <c r="T105" s="85"/>
      <c r="U105" s="85"/>
      <c r="V105" s="48"/>
      <c r="W105" s="48"/>
      <c r="X105" s="48"/>
      <c r="Y105" s="48"/>
      <c r="Z105" s="48"/>
      <c r="AA105" s="48"/>
      <c r="AB105" s="48"/>
      <c r="AC105" s="48"/>
      <c r="AD105" s="48"/>
      <c r="AE105" s="48"/>
      <c r="AF105" s="9"/>
      <c r="AI105" s="37"/>
      <c r="AJ105" s="37"/>
      <c r="AK105" s="37"/>
      <c r="AL105" s="37"/>
      <c r="AR105" s="31"/>
    </row>
    <row r="106" spans="1:44" x14ac:dyDescent="0.25">
      <c r="A106" s="77" t="s">
        <v>127</v>
      </c>
      <c r="B106" s="9" t="s">
        <v>183</v>
      </c>
      <c r="C106" s="9" t="s">
        <v>809</v>
      </c>
      <c r="D106" s="43"/>
      <c r="E106" s="352"/>
      <c r="F106" s="353"/>
      <c r="G106" s="353"/>
      <c r="H106" s="354"/>
      <c r="I106" s="40"/>
      <c r="J106" s="83"/>
      <c r="K106" s="361"/>
      <c r="L106" s="362"/>
      <c r="M106" s="41"/>
      <c r="N106" s="142"/>
      <c r="O106" s="384"/>
      <c r="P106" s="385"/>
      <c r="Q106" s="385"/>
      <c r="R106" s="386"/>
      <c r="S106" s="4"/>
      <c r="T106" s="85"/>
      <c r="U106" s="85"/>
      <c r="V106" s="85"/>
      <c r="W106" s="85"/>
      <c r="X106" s="48"/>
      <c r="Y106" s="48"/>
      <c r="Z106" s="48"/>
      <c r="AA106" s="48"/>
      <c r="AB106" s="48"/>
      <c r="AC106" s="48"/>
      <c r="AD106" s="48"/>
      <c r="AE106" s="48"/>
      <c r="AF106" s="9"/>
      <c r="AI106" s="37"/>
      <c r="AJ106" s="37"/>
      <c r="AK106" s="37"/>
      <c r="AL106" s="37"/>
      <c r="AR106" s="31"/>
    </row>
    <row r="107" spans="1:44" x14ac:dyDescent="0.25">
      <c r="A107" s="77" t="s">
        <v>128</v>
      </c>
      <c r="B107" s="9" t="s">
        <v>188</v>
      </c>
      <c r="C107" s="9" t="s">
        <v>824</v>
      </c>
      <c r="D107" s="43"/>
      <c r="E107" s="352"/>
      <c r="F107" s="353"/>
      <c r="G107" s="353"/>
      <c r="H107" s="354"/>
      <c r="I107" s="40"/>
      <c r="J107" s="83"/>
      <c r="K107" s="361"/>
      <c r="L107" s="362"/>
      <c r="M107" s="41"/>
      <c r="N107" s="142"/>
      <c r="O107" s="384"/>
      <c r="P107" s="385"/>
      <c r="Q107" s="385"/>
      <c r="R107" s="386"/>
      <c r="S107" s="4"/>
      <c r="T107" s="85"/>
      <c r="U107" s="85"/>
      <c r="V107" s="85"/>
      <c r="W107" s="85"/>
      <c r="X107" s="48"/>
      <c r="Y107" s="48"/>
      <c r="Z107" s="48"/>
      <c r="AA107" s="48"/>
      <c r="AB107" s="48"/>
      <c r="AC107" s="48"/>
      <c r="AD107" s="48"/>
      <c r="AE107" s="48"/>
      <c r="AF107" s="9"/>
      <c r="AI107" s="37"/>
      <c r="AJ107" s="37"/>
      <c r="AK107" s="37"/>
      <c r="AL107" s="37"/>
      <c r="AR107" s="31"/>
    </row>
    <row r="108" spans="1:44" x14ac:dyDescent="0.25">
      <c r="A108" s="77" t="s">
        <v>130</v>
      </c>
      <c r="B108" s="9" t="s">
        <v>75</v>
      </c>
      <c r="C108" s="9" t="s">
        <v>809</v>
      </c>
      <c r="D108" s="43" t="s">
        <v>383</v>
      </c>
      <c r="E108" s="355" t="s">
        <v>384</v>
      </c>
      <c r="F108" s="356"/>
      <c r="G108" s="356"/>
      <c r="H108" s="357"/>
      <c r="I108" s="40"/>
      <c r="J108" s="83"/>
      <c r="K108" s="361"/>
      <c r="L108" s="362"/>
      <c r="M108" s="41"/>
      <c r="N108" s="142">
        <v>6.8999999999999999E-3</v>
      </c>
      <c r="O108" s="355" t="s">
        <v>384</v>
      </c>
      <c r="P108" s="356"/>
      <c r="Q108" s="356"/>
      <c r="R108" s="357"/>
      <c r="S108" s="4"/>
      <c r="T108" s="85"/>
      <c r="U108" s="85"/>
      <c r="V108" s="85"/>
      <c r="W108" s="85"/>
      <c r="X108" s="48"/>
      <c r="Y108" s="48"/>
      <c r="Z108" s="48"/>
      <c r="AA108" s="48"/>
      <c r="AB108" s="48"/>
      <c r="AC108" s="48"/>
      <c r="AD108" s="48"/>
      <c r="AE108" s="48"/>
      <c r="AF108" s="9"/>
      <c r="AI108" s="37"/>
      <c r="AJ108" s="37"/>
      <c r="AK108" s="37"/>
      <c r="AL108" s="37"/>
      <c r="AR108" s="31"/>
    </row>
    <row r="109" spans="1:44" x14ac:dyDescent="0.25">
      <c r="A109" s="77" t="s">
        <v>130</v>
      </c>
      <c r="B109" s="9" t="s">
        <v>181</v>
      </c>
      <c r="C109" s="9" t="s">
        <v>809</v>
      </c>
      <c r="D109" s="43"/>
      <c r="E109" s="355"/>
      <c r="F109" s="356"/>
      <c r="G109" s="356"/>
      <c r="H109" s="357"/>
      <c r="I109" s="40"/>
      <c r="J109" s="83"/>
      <c r="K109" s="361"/>
      <c r="L109" s="362"/>
      <c r="M109" s="41"/>
      <c r="N109" s="142">
        <v>4.1999999999999997E-3</v>
      </c>
      <c r="O109" s="349" t="s">
        <v>431</v>
      </c>
      <c r="P109" s="350"/>
      <c r="Q109" s="350"/>
      <c r="R109" s="351"/>
      <c r="S109" s="4"/>
      <c r="T109" s="85">
        <v>0.61767781093004892</v>
      </c>
      <c r="U109" s="85">
        <v>9.0531201387295035E-2</v>
      </c>
      <c r="V109" s="85">
        <v>6.1918241399535855E-2</v>
      </c>
      <c r="W109" s="85">
        <v>6.3754367174151436E-2</v>
      </c>
      <c r="X109" s="85">
        <v>3.5370922908219173E-2</v>
      </c>
      <c r="Y109" s="85">
        <v>2.7210363909927836E-2</v>
      </c>
      <c r="Z109" s="85">
        <v>1.3439420600311116E-2</v>
      </c>
      <c r="AA109" s="85">
        <v>1.4382985234488509E-2</v>
      </c>
      <c r="AB109" s="85">
        <v>7.5714686456022237E-2</v>
      </c>
      <c r="AC109" s="48">
        <v>0</v>
      </c>
      <c r="AD109" s="48">
        <v>0</v>
      </c>
      <c r="AE109" s="48">
        <v>0</v>
      </c>
      <c r="AF109" s="81" t="s">
        <v>431</v>
      </c>
      <c r="AI109" s="37"/>
      <c r="AJ109" s="37"/>
      <c r="AK109" s="37"/>
      <c r="AL109" s="37"/>
      <c r="AR109" s="31"/>
    </row>
    <row r="110" spans="1:44" x14ac:dyDescent="0.25">
      <c r="A110" s="77" t="s">
        <v>131</v>
      </c>
      <c r="B110" s="9" t="s">
        <v>181</v>
      </c>
      <c r="C110" s="9" t="s">
        <v>810</v>
      </c>
      <c r="D110" s="43" t="s">
        <v>282</v>
      </c>
      <c r="E110" s="349" t="s">
        <v>275</v>
      </c>
      <c r="F110" s="350"/>
      <c r="G110" s="350"/>
      <c r="H110" s="351"/>
      <c r="I110" s="40"/>
      <c r="J110" s="83">
        <v>5.7</v>
      </c>
      <c r="K110" s="349" t="s">
        <v>275</v>
      </c>
      <c r="L110" s="351"/>
      <c r="M110" s="41"/>
      <c r="N110" s="142">
        <v>1.2E-2</v>
      </c>
      <c r="O110" s="349" t="s">
        <v>275</v>
      </c>
      <c r="P110" s="350"/>
      <c r="Q110" s="350"/>
      <c r="R110" s="351"/>
      <c r="S110" s="4"/>
      <c r="T110" s="85">
        <v>0</v>
      </c>
      <c r="U110" s="85">
        <v>0.01</v>
      </c>
      <c r="V110" s="85">
        <v>0.01</v>
      </c>
      <c r="W110" s="85">
        <v>0.01</v>
      </c>
      <c r="X110" s="48">
        <v>0.01</v>
      </c>
      <c r="Y110" s="48">
        <v>0.02</v>
      </c>
      <c r="Z110" s="48">
        <v>0.05</v>
      </c>
      <c r="AA110" s="48">
        <v>0.12</v>
      </c>
      <c r="AB110" s="48">
        <v>0.77</v>
      </c>
      <c r="AC110" s="48">
        <v>0</v>
      </c>
      <c r="AD110" s="48">
        <v>0</v>
      </c>
      <c r="AE110" s="48">
        <v>0</v>
      </c>
      <c r="AF110" s="81" t="s">
        <v>275</v>
      </c>
      <c r="AI110" s="37"/>
      <c r="AJ110" s="37"/>
      <c r="AK110" s="37"/>
      <c r="AL110" s="37"/>
      <c r="AR110" s="31"/>
    </row>
    <row r="111" spans="1:44" x14ac:dyDescent="0.25">
      <c r="A111" s="77" t="s">
        <v>131</v>
      </c>
      <c r="B111" s="9" t="s">
        <v>181</v>
      </c>
      <c r="C111" s="9" t="s">
        <v>810</v>
      </c>
      <c r="D111" s="43"/>
      <c r="E111" s="349"/>
      <c r="F111" s="350"/>
      <c r="G111" s="350"/>
      <c r="H111" s="351"/>
      <c r="I111" s="40"/>
      <c r="J111" s="83"/>
      <c r="K111" s="349"/>
      <c r="L111" s="351"/>
      <c r="M111" s="41"/>
      <c r="N111" s="142">
        <v>8.0000000000000002E-3</v>
      </c>
      <c r="O111" s="349" t="s">
        <v>431</v>
      </c>
      <c r="P111" s="350"/>
      <c r="Q111" s="350"/>
      <c r="R111" s="351"/>
      <c r="S111" s="4"/>
      <c r="T111" s="85">
        <v>2.2157877947635754E-2</v>
      </c>
      <c r="U111" s="85">
        <v>2.0808284052707779E-2</v>
      </c>
      <c r="V111" s="85">
        <v>2.789978651878389E-2</v>
      </c>
      <c r="W111" s="85">
        <v>8.0484872279341403E-3</v>
      </c>
      <c r="X111" s="85">
        <v>2.073466984025716E-2</v>
      </c>
      <c r="Y111" s="85">
        <v>7.5233725124530693E-2</v>
      </c>
      <c r="Z111" s="85">
        <v>0.1432041812872672</v>
      </c>
      <c r="AA111" s="85">
        <v>0.19282016047898312</v>
      </c>
      <c r="AB111" s="85">
        <v>0.48909282752190025</v>
      </c>
      <c r="AC111" s="48">
        <v>0</v>
      </c>
      <c r="AD111" s="48">
        <v>0</v>
      </c>
      <c r="AE111" s="48">
        <v>0</v>
      </c>
      <c r="AF111" s="81" t="s">
        <v>431</v>
      </c>
      <c r="AI111" s="37"/>
      <c r="AJ111" s="37"/>
      <c r="AK111" s="37"/>
      <c r="AL111" s="37"/>
      <c r="AR111" s="31"/>
    </row>
    <row r="112" spans="1:44" x14ac:dyDescent="0.25">
      <c r="A112" s="77" t="s">
        <v>132</v>
      </c>
      <c r="B112" s="9" t="s">
        <v>75</v>
      </c>
      <c r="C112" s="9" t="s">
        <v>249</v>
      </c>
      <c r="D112" s="43"/>
      <c r="E112" s="352"/>
      <c r="F112" s="353"/>
      <c r="G112" s="353"/>
      <c r="H112" s="354"/>
      <c r="I112" s="40"/>
      <c r="J112" s="83"/>
      <c r="K112" s="363"/>
      <c r="L112" s="364"/>
      <c r="M112" s="41"/>
      <c r="N112" s="142"/>
      <c r="O112" s="387"/>
      <c r="P112" s="388"/>
      <c r="Q112" s="388"/>
      <c r="R112" s="389"/>
      <c r="S112" s="4"/>
      <c r="T112" s="85"/>
      <c r="U112" s="85"/>
      <c r="V112" s="85"/>
      <c r="W112" s="85"/>
      <c r="X112" s="48"/>
      <c r="Y112" s="48"/>
      <c r="Z112" s="48"/>
      <c r="AA112" s="48"/>
      <c r="AB112" s="48"/>
      <c r="AC112" s="48"/>
      <c r="AD112" s="48"/>
      <c r="AE112" s="48"/>
      <c r="AF112" s="9"/>
      <c r="AI112" s="37"/>
      <c r="AJ112" s="37"/>
      <c r="AK112" s="37"/>
      <c r="AL112" s="37"/>
      <c r="AR112" s="31"/>
    </row>
    <row r="113" spans="1:44" x14ac:dyDescent="0.25">
      <c r="A113" s="77" t="s">
        <v>133</v>
      </c>
      <c r="B113" s="9" t="s">
        <v>183</v>
      </c>
      <c r="C113" s="9" t="s">
        <v>810</v>
      </c>
      <c r="D113" s="43"/>
      <c r="E113" s="352"/>
      <c r="F113" s="353"/>
      <c r="G113" s="353"/>
      <c r="H113" s="354"/>
      <c r="I113" s="40"/>
      <c r="J113" s="83"/>
      <c r="K113" s="363"/>
      <c r="L113" s="364"/>
      <c r="M113" s="41"/>
      <c r="N113" s="142"/>
      <c r="O113" s="387"/>
      <c r="P113" s="388"/>
      <c r="Q113" s="388"/>
      <c r="R113" s="389"/>
      <c r="S113" s="4"/>
      <c r="T113" s="85"/>
      <c r="U113" s="85"/>
      <c r="V113" s="85"/>
      <c r="W113" s="85"/>
      <c r="X113" s="48"/>
      <c r="Y113" s="48"/>
      <c r="Z113" s="48"/>
      <c r="AA113" s="48"/>
      <c r="AB113" s="48"/>
      <c r="AC113" s="48"/>
      <c r="AD113" s="48"/>
      <c r="AE113" s="48"/>
      <c r="AF113" s="9"/>
      <c r="AI113" s="37"/>
      <c r="AJ113" s="37"/>
      <c r="AK113" s="37"/>
      <c r="AL113" s="37"/>
      <c r="AR113" s="31"/>
    </row>
    <row r="114" spans="1:44" x14ac:dyDescent="0.25">
      <c r="A114" s="77" t="s">
        <v>134</v>
      </c>
      <c r="B114" s="9" t="s">
        <v>181</v>
      </c>
      <c r="C114" s="9" t="s">
        <v>810</v>
      </c>
      <c r="D114" s="43" t="s">
        <v>284</v>
      </c>
      <c r="E114" s="349" t="s">
        <v>275</v>
      </c>
      <c r="F114" s="350"/>
      <c r="G114" s="350"/>
      <c r="H114" s="351"/>
      <c r="I114" s="40"/>
      <c r="J114" s="83">
        <v>9.6999999999999993</v>
      </c>
      <c r="K114" s="349" t="s">
        <v>275</v>
      </c>
      <c r="L114" s="351"/>
      <c r="M114" s="41"/>
      <c r="N114" s="142">
        <v>4.0000000000000002E-4</v>
      </c>
      <c r="O114" s="349" t="s">
        <v>275</v>
      </c>
      <c r="P114" s="350"/>
      <c r="Q114" s="350"/>
      <c r="R114" s="351"/>
      <c r="S114" s="4"/>
      <c r="T114" s="85">
        <v>0.02</v>
      </c>
      <c r="U114" s="85">
        <v>0.12</v>
      </c>
      <c r="V114" s="85">
        <v>0.03</v>
      </c>
      <c r="W114" s="85">
        <v>0.02</v>
      </c>
      <c r="X114" s="48">
        <v>0.01</v>
      </c>
      <c r="Y114" s="48">
        <v>0.01</v>
      </c>
      <c r="Z114" s="48">
        <v>0.02</v>
      </c>
      <c r="AA114" s="48">
        <v>0.02</v>
      </c>
      <c r="AB114" s="48">
        <v>0.75</v>
      </c>
      <c r="AC114" s="48">
        <v>0</v>
      </c>
      <c r="AD114" s="48">
        <v>0</v>
      </c>
      <c r="AE114" s="48">
        <v>0</v>
      </c>
      <c r="AF114" s="81" t="s">
        <v>275</v>
      </c>
      <c r="AH114" s="13"/>
      <c r="AI114" s="37"/>
      <c r="AJ114" s="37"/>
      <c r="AK114" s="37"/>
      <c r="AL114" s="37"/>
      <c r="AR114" s="31"/>
    </row>
    <row r="115" spans="1:44" x14ac:dyDescent="0.25">
      <c r="A115" s="77" t="s">
        <v>135</v>
      </c>
      <c r="B115" s="9" t="s">
        <v>205</v>
      </c>
      <c r="C115" s="9" t="s">
        <v>809</v>
      </c>
      <c r="D115" s="43" t="s">
        <v>385</v>
      </c>
      <c r="E115" s="358" t="s">
        <v>384</v>
      </c>
      <c r="F115" s="359"/>
      <c r="G115" s="359"/>
      <c r="H115" s="360"/>
      <c r="I115" s="40"/>
      <c r="J115" s="83"/>
      <c r="K115" s="363"/>
      <c r="L115" s="364"/>
      <c r="M115" s="41"/>
      <c r="N115" s="142">
        <v>1.2999999999999999E-3</v>
      </c>
      <c r="O115" s="358" t="s">
        <v>384</v>
      </c>
      <c r="P115" s="359"/>
      <c r="Q115" s="359"/>
      <c r="R115" s="360"/>
      <c r="S115" s="4"/>
      <c r="T115" s="85"/>
      <c r="U115" s="85"/>
      <c r="V115" s="85"/>
      <c r="W115" s="85"/>
      <c r="X115" s="48"/>
      <c r="Y115" s="48"/>
      <c r="Z115" s="48"/>
      <c r="AA115" s="48"/>
      <c r="AB115" s="48"/>
      <c r="AC115" s="48"/>
      <c r="AD115" s="48"/>
      <c r="AE115" s="48"/>
      <c r="AF115" s="9"/>
      <c r="AH115" s="13"/>
      <c r="AI115" s="37"/>
      <c r="AJ115" s="37"/>
      <c r="AK115" s="37"/>
      <c r="AL115" s="37"/>
      <c r="AR115" s="31"/>
    </row>
    <row r="116" spans="1:44" x14ac:dyDescent="0.25">
      <c r="A116" s="77" t="s">
        <v>135</v>
      </c>
      <c r="B116" s="9" t="s">
        <v>181</v>
      </c>
      <c r="C116" s="9" t="s">
        <v>809</v>
      </c>
      <c r="D116" s="43"/>
      <c r="E116" s="358"/>
      <c r="F116" s="359"/>
      <c r="G116" s="359"/>
      <c r="H116" s="360"/>
      <c r="I116" s="40"/>
      <c r="J116" s="83"/>
      <c r="K116" s="363"/>
      <c r="L116" s="364"/>
      <c r="M116" s="41"/>
      <c r="N116" s="142">
        <v>1.1000000000000001E-3</v>
      </c>
      <c r="O116" s="349" t="s">
        <v>431</v>
      </c>
      <c r="P116" s="350"/>
      <c r="Q116" s="350"/>
      <c r="R116" s="351"/>
      <c r="S116" s="4"/>
      <c r="T116" s="85">
        <v>0.52572979629792516</v>
      </c>
      <c r="U116" s="85">
        <v>0.12541312188195078</v>
      </c>
      <c r="V116" s="85">
        <v>3.7824999685838863E-2</v>
      </c>
      <c r="W116" s="85">
        <v>1.7216029757341947E-2</v>
      </c>
      <c r="X116" s="85">
        <v>1.0895107882930997E-2</v>
      </c>
      <c r="Y116" s="85">
        <v>5.7302989557283966E-3</v>
      </c>
      <c r="Z116" s="85">
        <v>2.9908139286477305E-3</v>
      </c>
      <c r="AA116" s="85">
        <v>2.613820576297163E-3</v>
      </c>
      <c r="AB116" s="85">
        <v>0.27158601103333879</v>
      </c>
      <c r="AC116" s="48">
        <v>0</v>
      </c>
      <c r="AD116" s="48">
        <v>0</v>
      </c>
      <c r="AE116" s="48">
        <v>0</v>
      </c>
      <c r="AF116" s="81" t="s">
        <v>431</v>
      </c>
      <c r="AH116" s="13"/>
      <c r="AI116" s="37"/>
      <c r="AJ116" s="37"/>
      <c r="AK116" s="37"/>
      <c r="AL116" s="37"/>
      <c r="AR116" s="31"/>
    </row>
    <row r="117" spans="1:44" x14ac:dyDescent="0.25">
      <c r="A117" s="77" t="s">
        <v>136</v>
      </c>
      <c r="B117" s="9" t="s">
        <v>200</v>
      </c>
      <c r="C117" s="9" t="s">
        <v>809</v>
      </c>
      <c r="D117" s="30"/>
      <c r="E117" s="352"/>
      <c r="F117" s="353"/>
      <c r="G117" s="353"/>
      <c r="H117" s="354"/>
      <c r="I117" s="3"/>
      <c r="J117" s="83"/>
      <c r="K117" s="363"/>
      <c r="L117" s="364"/>
      <c r="M117" s="3"/>
      <c r="N117" s="142"/>
      <c r="O117" s="387"/>
      <c r="P117" s="388"/>
      <c r="Q117" s="388"/>
      <c r="R117" s="389"/>
      <c r="T117" s="48"/>
      <c r="U117" s="48"/>
      <c r="V117" s="48"/>
      <c r="W117" s="48"/>
      <c r="X117" s="48"/>
      <c r="Y117" s="48"/>
      <c r="Z117" s="48"/>
      <c r="AA117" s="48"/>
      <c r="AB117" s="48"/>
      <c r="AC117" s="48"/>
      <c r="AD117" s="48"/>
      <c r="AE117" s="48"/>
      <c r="AF117" s="9"/>
      <c r="AH117" s="13"/>
      <c r="AI117" s="37"/>
      <c r="AJ117" s="37"/>
      <c r="AK117" s="37"/>
      <c r="AL117" s="37"/>
      <c r="AR117" s="31"/>
    </row>
    <row r="118" spans="1:44" x14ac:dyDescent="0.25">
      <c r="A118" s="77" t="s">
        <v>138</v>
      </c>
      <c r="B118" s="9" t="s">
        <v>188</v>
      </c>
      <c r="C118" s="9" t="s">
        <v>813</v>
      </c>
      <c r="D118" s="30"/>
      <c r="E118" s="352"/>
      <c r="F118" s="353"/>
      <c r="G118" s="353"/>
      <c r="H118" s="354"/>
      <c r="I118" s="3"/>
      <c r="J118" s="83"/>
      <c r="K118" s="363"/>
      <c r="L118" s="364"/>
      <c r="M118" s="3"/>
      <c r="N118" s="142"/>
      <c r="O118" s="387"/>
      <c r="P118" s="388"/>
      <c r="Q118" s="388"/>
      <c r="R118" s="389"/>
      <c r="T118" s="48"/>
      <c r="U118" s="48"/>
      <c r="V118" s="48"/>
      <c r="W118" s="48"/>
      <c r="X118" s="48"/>
      <c r="Y118" s="48"/>
      <c r="Z118" s="48"/>
      <c r="AA118" s="48"/>
      <c r="AB118" s="48"/>
      <c r="AC118" s="48"/>
      <c r="AD118" s="48"/>
      <c r="AE118" s="48"/>
      <c r="AF118" s="9"/>
      <c r="AH118" s="13"/>
      <c r="AI118" s="37"/>
      <c r="AJ118" s="37"/>
      <c r="AK118" s="37"/>
      <c r="AL118" s="37"/>
      <c r="AR118" s="31"/>
    </row>
    <row r="119" spans="1:44" x14ac:dyDescent="0.25">
      <c r="A119" s="77" t="s">
        <v>139</v>
      </c>
      <c r="B119" s="9" t="s">
        <v>247</v>
      </c>
      <c r="C119" s="9" t="s">
        <v>249</v>
      </c>
      <c r="D119" s="30"/>
      <c r="E119" s="352"/>
      <c r="F119" s="353"/>
      <c r="G119" s="353"/>
      <c r="H119" s="354"/>
      <c r="I119" s="3"/>
      <c r="J119" s="83"/>
      <c r="K119" s="363"/>
      <c r="L119" s="364"/>
      <c r="M119" s="3"/>
      <c r="N119" s="142"/>
      <c r="O119" s="387"/>
      <c r="P119" s="388"/>
      <c r="Q119" s="388"/>
      <c r="R119" s="389"/>
      <c r="T119" s="48"/>
      <c r="U119" s="48"/>
      <c r="V119" s="48"/>
      <c r="W119" s="48"/>
      <c r="X119" s="48"/>
      <c r="Y119" s="48"/>
      <c r="Z119" s="48"/>
      <c r="AA119" s="48"/>
      <c r="AB119" s="48"/>
      <c r="AC119" s="48"/>
      <c r="AD119" s="48"/>
      <c r="AE119" s="48"/>
      <c r="AF119" s="9"/>
      <c r="AH119" s="13"/>
      <c r="AI119" s="37"/>
      <c r="AJ119" s="37"/>
      <c r="AK119" s="37"/>
      <c r="AL119" s="37"/>
      <c r="AR119" s="31"/>
    </row>
    <row r="120" spans="1:44" ht="17.25" customHeight="1" x14ac:dyDescent="0.25">
      <c r="A120" s="77" t="s">
        <v>140</v>
      </c>
      <c r="B120" s="9" t="s">
        <v>75</v>
      </c>
      <c r="C120" s="9" t="s">
        <v>825</v>
      </c>
      <c r="D120" s="30"/>
      <c r="E120" s="352"/>
      <c r="F120" s="353"/>
      <c r="G120" s="353"/>
      <c r="H120" s="354"/>
      <c r="I120" s="3"/>
      <c r="J120" s="83"/>
      <c r="K120" s="363"/>
      <c r="L120" s="364"/>
      <c r="M120" s="3"/>
      <c r="N120" s="142"/>
      <c r="O120" s="387"/>
      <c r="P120" s="388"/>
      <c r="Q120" s="388"/>
      <c r="R120" s="389"/>
      <c r="T120" s="48"/>
      <c r="U120" s="48"/>
      <c r="V120" s="48"/>
      <c r="W120" s="48"/>
      <c r="X120" s="48"/>
      <c r="Y120" s="48"/>
      <c r="Z120" s="48"/>
      <c r="AA120" s="48"/>
      <c r="AB120" s="48"/>
      <c r="AC120" s="48"/>
      <c r="AD120" s="48"/>
      <c r="AE120" s="48"/>
      <c r="AF120" s="9"/>
      <c r="AH120" s="13"/>
      <c r="AI120" s="37"/>
      <c r="AJ120" s="37"/>
      <c r="AK120" s="37"/>
      <c r="AL120" s="37"/>
      <c r="AR120" s="31"/>
    </row>
    <row r="121" spans="1:44" x14ac:dyDescent="0.25">
      <c r="A121" s="77" t="s">
        <v>141</v>
      </c>
      <c r="B121" s="9" t="s">
        <v>200</v>
      </c>
      <c r="C121" s="9" t="s">
        <v>810</v>
      </c>
      <c r="D121" s="30"/>
      <c r="E121" s="352"/>
      <c r="F121" s="353"/>
      <c r="G121" s="353"/>
      <c r="H121" s="354"/>
      <c r="I121" s="3"/>
      <c r="J121" s="83">
        <v>1.9</v>
      </c>
      <c r="K121" s="361" t="s">
        <v>276</v>
      </c>
      <c r="L121" s="362"/>
      <c r="M121" s="3"/>
      <c r="N121" s="142">
        <v>7.0000000000000001E-3</v>
      </c>
      <c r="O121" s="361" t="s">
        <v>288</v>
      </c>
      <c r="P121" s="365"/>
      <c r="Q121" s="365"/>
      <c r="R121" s="362"/>
      <c r="T121" s="48"/>
      <c r="U121" s="48"/>
      <c r="V121" s="48"/>
      <c r="W121" s="48"/>
      <c r="X121" s="48"/>
      <c r="Y121" s="48"/>
      <c r="Z121" s="48"/>
      <c r="AA121" s="48"/>
      <c r="AB121" s="48"/>
      <c r="AC121" s="48"/>
      <c r="AD121" s="48"/>
      <c r="AE121" s="48"/>
      <c r="AF121" s="9"/>
      <c r="AH121" s="13"/>
      <c r="AI121" s="37"/>
      <c r="AJ121" s="37"/>
      <c r="AK121" s="37"/>
      <c r="AL121" s="37"/>
      <c r="AR121" s="31"/>
    </row>
    <row r="122" spans="1:44" x14ac:dyDescent="0.25">
      <c r="A122" s="77" t="s">
        <v>141</v>
      </c>
      <c r="B122" s="9" t="s">
        <v>75</v>
      </c>
      <c r="C122" s="9" t="s">
        <v>810</v>
      </c>
      <c r="D122" s="48" t="s">
        <v>382</v>
      </c>
      <c r="E122" s="355" t="s">
        <v>384</v>
      </c>
      <c r="F122" s="356"/>
      <c r="G122" s="356"/>
      <c r="H122" s="357"/>
      <c r="I122" s="3"/>
      <c r="J122" s="83"/>
      <c r="K122" s="361"/>
      <c r="L122" s="362"/>
      <c r="M122" s="3"/>
      <c r="N122" s="142">
        <v>1.1000000000000001E-3</v>
      </c>
      <c r="O122" s="355" t="s">
        <v>384</v>
      </c>
      <c r="P122" s="356"/>
      <c r="Q122" s="356"/>
      <c r="R122" s="357"/>
      <c r="T122" s="85">
        <v>0.14553049946308375</v>
      </c>
      <c r="U122" s="85">
        <v>0.32086639951808493</v>
      </c>
      <c r="V122" s="85">
        <v>0.134189780257196</v>
      </c>
      <c r="W122" s="85">
        <v>7.6189727875121127E-2</v>
      </c>
      <c r="X122" s="85">
        <v>3.8684162279667887E-2</v>
      </c>
      <c r="Y122" s="85">
        <v>6.800502867918598E-2</v>
      </c>
      <c r="Z122" s="85">
        <v>3.4428118697781646E-2</v>
      </c>
      <c r="AA122" s="85">
        <v>2.0468295749194641E-2</v>
      </c>
      <c r="AB122" s="85">
        <v>0.16163798748068411</v>
      </c>
      <c r="AC122" s="48">
        <v>0</v>
      </c>
      <c r="AD122" s="48">
        <v>0</v>
      </c>
      <c r="AE122" s="48">
        <v>0</v>
      </c>
      <c r="AF122" s="80" t="s">
        <v>384</v>
      </c>
      <c r="AG122" s="49"/>
      <c r="AH122" s="49"/>
      <c r="AI122" s="49"/>
      <c r="AJ122" s="37"/>
      <c r="AK122" s="37"/>
      <c r="AL122" s="37"/>
      <c r="AR122" s="31"/>
    </row>
    <row r="123" spans="1:44" x14ac:dyDescent="0.25">
      <c r="A123" s="77" t="s">
        <v>142</v>
      </c>
      <c r="B123" s="9" t="s">
        <v>183</v>
      </c>
      <c r="C123" s="9" t="s">
        <v>826</v>
      </c>
      <c r="D123" s="30"/>
      <c r="E123" s="352"/>
      <c r="F123" s="353"/>
      <c r="G123" s="353"/>
      <c r="H123" s="354"/>
      <c r="I123" s="3"/>
      <c r="J123" s="83"/>
      <c r="K123" s="361"/>
      <c r="L123" s="362"/>
      <c r="M123" s="3"/>
      <c r="N123" s="142"/>
      <c r="O123" s="361"/>
      <c r="P123" s="365"/>
      <c r="Q123" s="365"/>
      <c r="R123" s="362"/>
      <c r="T123" s="48"/>
      <c r="U123" s="48"/>
      <c r="V123" s="48"/>
      <c r="W123" s="48"/>
      <c r="X123" s="48"/>
      <c r="Y123" s="48"/>
      <c r="Z123" s="48"/>
      <c r="AA123" s="48"/>
      <c r="AB123" s="48"/>
      <c r="AC123" s="48"/>
      <c r="AD123" s="48"/>
      <c r="AE123" s="48"/>
      <c r="AF123" s="9"/>
      <c r="AH123" s="13"/>
      <c r="AI123" s="37"/>
      <c r="AJ123" s="37"/>
      <c r="AK123" s="37"/>
      <c r="AL123" s="37"/>
      <c r="AR123" s="31"/>
    </row>
    <row r="124" spans="1:44" x14ac:dyDescent="0.25">
      <c r="A124" s="77" t="s">
        <v>144</v>
      </c>
      <c r="B124" s="9" t="s">
        <v>248</v>
      </c>
      <c r="C124" s="9" t="s">
        <v>249</v>
      </c>
      <c r="D124" s="30"/>
      <c r="E124" s="352"/>
      <c r="F124" s="353"/>
      <c r="G124" s="353"/>
      <c r="H124" s="354"/>
      <c r="I124" s="3"/>
      <c r="J124" s="83"/>
      <c r="K124" s="361"/>
      <c r="L124" s="362"/>
      <c r="M124" s="3"/>
      <c r="N124" s="142"/>
      <c r="O124" s="361"/>
      <c r="P124" s="365"/>
      <c r="Q124" s="365"/>
      <c r="R124" s="362"/>
      <c r="T124" s="48"/>
      <c r="U124" s="48"/>
      <c r="V124" s="48"/>
      <c r="W124" s="48"/>
      <c r="X124" s="48"/>
      <c r="Y124" s="48"/>
      <c r="Z124" s="48"/>
      <c r="AA124" s="48"/>
      <c r="AB124" s="48"/>
      <c r="AC124" s="48"/>
      <c r="AD124" s="48"/>
      <c r="AE124" s="48"/>
      <c r="AF124" s="9"/>
      <c r="AH124" s="13"/>
      <c r="AI124" s="37"/>
      <c r="AJ124" s="37"/>
      <c r="AK124" s="37"/>
      <c r="AL124" s="37"/>
      <c r="AR124" s="31"/>
    </row>
    <row r="125" spans="1:44" x14ac:dyDescent="0.25">
      <c r="A125" s="77" t="s">
        <v>145</v>
      </c>
      <c r="B125" s="9" t="s">
        <v>188</v>
      </c>
      <c r="C125" s="9" t="s">
        <v>827</v>
      </c>
      <c r="D125" s="30"/>
      <c r="E125" s="352"/>
      <c r="F125" s="353"/>
      <c r="G125" s="353"/>
      <c r="H125" s="354"/>
      <c r="I125" s="3"/>
      <c r="J125" s="83"/>
      <c r="K125" s="361"/>
      <c r="L125" s="362"/>
      <c r="M125" s="3"/>
      <c r="N125" s="142"/>
      <c r="O125" s="361"/>
      <c r="P125" s="365"/>
      <c r="Q125" s="365"/>
      <c r="R125" s="362"/>
      <c r="T125" s="48"/>
      <c r="U125" s="48"/>
      <c r="V125" s="48"/>
      <c r="W125" s="48"/>
      <c r="X125" s="48"/>
      <c r="Y125" s="48"/>
      <c r="Z125" s="48"/>
      <c r="AA125" s="48"/>
      <c r="AB125" s="48"/>
      <c r="AC125" s="48"/>
      <c r="AD125" s="48"/>
      <c r="AE125" s="48"/>
      <c r="AF125" s="9"/>
      <c r="AI125" s="37"/>
      <c r="AJ125" s="37"/>
      <c r="AK125" s="37"/>
      <c r="AL125" s="37"/>
      <c r="AR125" s="31"/>
    </row>
    <row r="126" spans="1:44" x14ac:dyDescent="0.25">
      <c r="A126" s="77" t="s">
        <v>146</v>
      </c>
      <c r="B126" s="9" t="s">
        <v>183</v>
      </c>
      <c r="C126" s="9" t="s">
        <v>828</v>
      </c>
      <c r="D126" s="30"/>
      <c r="E126" s="352"/>
      <c r="F126" s="353"/>
      <c r="G126" s="353"/>
      <c r="H126" s="354"/>
      <c r="I126" s="3"/>
      <c r="J126" s="83"/>
      <c r="K126" s="361"/>
      <c r="L126" s="362"/>
      <c r="M126" s="3"/>
      <c r="N126" s="142"/>
      <c r="O126" s="361"/>
      <c r="P126" s="365"/>
      <c r="Q126" s="365"/>
      <c r="R126" s="362"/>
      <c r="T126" s="48"/>
      <c r="U126" s="48"/>
      <c r="V126" s="48"/>
      <c r="W126" s="48"/>
      <c r="X126" s="48"/>
      <c r="Y126" s="48"/>
      <c r="Z126" s="48"/>
      <c r="AA126" s="48"/>
      <c r="AB126" s="48"/>
      <c r="AC126" s="48"/>
      <c r="AD126" s="48"/>
      <c r="AE126" s="48"/>
      <c r="AF126" s="9"/>
      <c r="AI126" s="37"/>
      <c r="AJ126" s="37"/>
      <c r="AK126" s="37"/>
      <c r="AL126" s="37"/>
      <c r="AR126" s="31"/>
    </row>
    <row r="127" spans="1:44" x14ac:dyDescent="0.25">
      <c r="A127" s="77" t="s">
        <v>147</v>
      </c>
      <c r="B127" s="9" t="s">
        <v>200</v>
      </c>
      <c r="C127" s="9" t="s">
        <v>810</v>
      </c>
      <c r="D127" s="30"/>
      <c r="E127" s="352"/>
      <c r="F127" s="353"/>
      <c r="G127" s="353"/>
      <c r="H127" s="354"/>
      <c r="I127" s="3"/>
      <c r="J127" s="83"/>
      <c r="K127" s="361"/>
      <c r="L127" s="362"/>
      <c r="M127" s="3"/>
      <c r="N127" s="142"/>
      <c r="O127" s="361"/>
      <c r="P127" s="365"/>
      <c r="Q127" s="365"/>
      <c r="R127" s="362"/>
      <c r="T127" s="48"/>
      <c r="U127" s="48"/>
      <c r="V127" s="48"/>
      <c r="W127" s="48"/>
      <c r="X127" s="48"/>
      <c r="Y127" s="48"/>
      <c r="Z127" s="48"/>
      <c r="AA127" s="48"/>
      <c r="AB127" s="48"/>
      <c r="AC127" s="48"/>
      <c r="AD127" s="48"/>
      <c r="AE127" s="48"/>
      <c r="AF127" s="9"/>
      <c r="AI127" s="37"/>
      <c r="AJ127" s="37"/>
      <c r="AK127" s="37"/>
      <c r="AL127" s="37"/>
      <c r="AR127" s="31"/>
    </row>
    <row r="128" spans="1:44" x14ac:dyDescent="0.25">
      <c r="A128" s="77" t="s">
        <v>148</v>
      </c>
      <c r="B128" s="9" t="s">
        <v>75</v>
      </c>
      <c r="C128" s="9" t="s">
        <v>810</v>
      </c>
      <c r="D128" s="30"/>
      <c r="E128" s="352"/>
      <c r="F128" s="353"/>
      <c r="G128" s="353"/>
      <c r="H128" s="354"/>
      <c r="I128" s="3"/>
      <c r="J128" s="83"/>
      <c r="K128" s="361"/>
      <c r="L128" s="362"/>
      <c r="M128" s="3"/>
      <c r="N128" s="142"/>
      <c r="O128" s="361"/>
      <c r="P128" s="365"/>
      <c r="Q128" s="365"/>
      <c r="R128" s="362"/>
      <c r="T128" s="48"/>
      <c r="U128" s="48"/>
      <c r="V128" s="48"/>
      <c r="W128" s="48"/>
      <c r="X128" s="48"/>
      <c r="Y128" s="48"/>
      <c r="Z128" s="48"/>
      <c r="AA128" s="48"/>
      <c r="AB128" s="48"/>
      <c r="AC128" s="48"/>
      <c r="AD128" s="48"/>
      <c r="AE128" s="48"/>
      <c r="AF128" s="9"/>
      <c r="AI128" s="37"/>
      <c r="AJ128" s="37"/>
      <c r="AK128" s="37"/>
      <c r="AL128" s="37"/>
      <c r="AR128" s="31"/>
    </row>
    <row r="129" spans="1:44" x14ac:dyDescent="0.25">
      <c r="A129" s="77" t="s">
        <v>149</v>
      </c>
      <c r="B129" s="9" t="s">
        <v>183</v>
      </c>
      <c r="C129" s="9" t="s">
        <v>249</v>
      </c>
      <c r="D129" s="30"/>
      <c r="E129" s="352"/>
      <c r="F129" s="353"/>
      <c r="G129" s="353"/>
      <c r="H129" s="354"/>
      <c r="I129" s="3"/>
      <c r="J129" s="83"/>
      <c r="K129" s="361"/>
      <c r="L129" s="362"/>
      <c r="M129" s="3"/>
      <c r="N129" s="142"/>
      <c r="O129" s="361"/>
      <c r="P129" s="365"/>
      <c r="Q129" s="365"/>
      <c r="R129" s="362"/>
      <c r="T129" s="48"/>
      <c r="U129" s="48"/>
      <c r="V129" s="48"/>
      <c r="W129" s="48"/>
      <c r="X129" s="48"/>
      <c r="Y129" s="48"/>
      <c r="Z129" s="48"/>
      <c r="AA129" s="48"/>
      <c r="AB129" s="48"/>
      <c r="AC129" s="48"/>
      <c r="AD129" s="48"/>
      <c r="AE129" s="48"/>
      <c r="AF129" s="9"/>
      <c r="AI129" s="37"/>
      <c r="AJ129" s="37"/>
      <c r="AK129" s="37"/>
      <c r="AL129" s="37"/>
      <c r="AR129" s="31"/>
    </row>
    <row r="130" spans="1:44" x14ac:dyDescent="0.25">
      <c r="A130" s="77" t="s">
        <v>150</v>
      </c>
      <c r="B130" s="9" t="s">
        <v>183</v>
      </c>
      <c r="C130" s="9" t="s">
        <v>812</v>
      </c>
      <c r="D130" s="30"/>
      <c r="E130" s="352"/>
      <c r="F130" s="353"/>
      <c r="G130" s="353"/>
      <c r="H130" s="354"/>
      <c r="I130" s="3"/>
      <c r="J130" s="83"/>
      <c r="K130" s="361"/>
      <c r="L130" s="362"/>
      <c r="M130" s="3"/>
      <c r="N130" s="142"/>
      <c r="O130" s="361"/>
      <c r="P130" s="365"/>
      <c r="Q130" s="365"/>
      <c r="R130" s="362"/>
      <c r="T130" s="48"/>
      <c r="U130" s="48"/>
      <c r="V130" s="48"/>
      <c r="W130" s="48"/>
      <c r="X130" s="48"/>
      <c r="Y130" s="48"/>
      <c r="Z130" s="48"/>
      <c r="AA130" s="48"/>
      <c r="AB130" s="48"/>
      <c r="AC130" s="48"/>
      <c r="AD130" s="48"/>
      <c r="AE130" s="48"/>
      <c r="AF130" s="9"/>
      <c r="AI130" s="37"/>
      <c r="AJ130" s="37"/>
      <c r="AK130" s="37"/>
      <c r="AL130" s="37"/>
      <c r="AR130" s="31"/>
    </row>
    <row r="131" spans="1:44" x14ac:dyDescent="0.25">
      <c r="A131" s="77" t="s">
        <v>151</v>
      </c>
      <c r="B131" s="9" t="s">
        <v>255</v>
      </c>
      <c r="C131" s="9" t="s">
        <v>249</v>
      </c>
      <c r="D131" s="30"/>
      <c r="E131" s="352"/>
      <c r="F131" s="353"/>
      <c r="G131" s="353"/>
      <c r="H131" s="354"/>
      <c r="I131" s="3"/>
      <c r="J131" s="83"/>
      <c r="K131" s="361"/>
      <c r="L131" s="362"/>
      <c r="M131" s="3"/>
      <c r="N131" s="142"/>
      <c r="O131" s="361"/>
      <c r="P131" s="365"/>
      <c r="Q131" s="365"/>
      <c r="R131" s="362"/>
      <c r="T131" s="48"/>
      <c r="U131" s="48"/>
      <c r="V131" s="48"/>
      <c r="W131" s="48"/>
      <c r="X131" s="48"/>
      <c r="Y131" s="48"/>
      <c r="Z131" s="48"/>
      <c r="AA131" s="48"/>
      <c r="AB131" s="48"/>
      <c r="AC131" s="48"/>
      <c r="AD131" s="48"/>
      <c r="AE131" s="48"/>
      <c r="AF131" s="9"/>
      <c r="AI131" s="37"/>
      <c r="AJ131" s="37"/>
      <c r="AK131" s="37"/>
      <c r="AL131" s="37"/>
      <c r="AR131" s="31"/>
    </row>
    <row r="132" spans="1:44" x14ac:dyDescent="0.25">
      <c r="A132" s="77" t="s">
        <v>153</v>
      </c>
      <c r="B132" s="9" t="s">
        <v>256</v>
      </c>
      <c r="C132" s="9" t="s">
        <v>810</v>
      </c>
      <c r="D132" s="43"/>
      <c r="E132" s="352"/>
      <c r="F132" s="353"/>
      <c r="G132" s="353"/>
      <c r="H132" s="354"/>
      <c r="I132" s="39"/>
      <c r="J132" s="83"/>
      <c r="K132" s="361"/>
      <c r="L132" s="362"/>
      <c r="M132" s="39"/>
      <c r="N132" s="142"/>
      <c r="O132" s="361"/>
      <c r="P132" s="365"/>
      <c r="Q132" s="365"/>
      <c r="R132" s="362"/>
      <c r="S132" s="39"/>
      <c r="T132" s="43"/>
      <c r="U132" s="43"/>
      <c r="V132" s="43"/>
      <c r="W132" s="43"/>
      <c r="X132" s="43"/>
      <c r="Y132" s="43"/>
      <c r="Z132" s="43"/>
      <c r="AA132" s="48"/>
      <c r="AB132" s="48"/>
      <c r="AC132" s="48"/>
      <c r="AD132" s="48"/>
      <c r="AE132" s="48"/>
      <c r="AF132" s="9"/>
      <c r="AI132" s="37"/>
      <c r="AJ132" s="37"/>
      <c r="AK132" s="37"/>
      <c r="AL132" s="37"/>
      <c r="AR132" s="31"/>
    </row>
    <row r="133" spans="1:44" x14ac:dyDescent="0.25">
      <c r="A133" s="77" t="s">
        <v>154</v>
      </c>
      <c r="B133" s="10" t="s">
        <v>188</v>
      </c>
      <c r="C133" s="9" t="s">
        <v>812</v>
      </c>
      <c r="D133" s="43"/>
      <c r="E133" s="352"/>
      <c r="F133" s="353"/>
      <c r="G133" s="353"/>
      <c r="H133" s="354"/>
      <c r="I133" s="39"/>
      <c r="J133" s="83"/>
      <c r="K133" s="361"/>
      <c r="L133" s="362"/>
      <c r="M133" s="39"/>
      <c r="N133" s="142"/>
      <c r="O133" s="361"/>
      <c r="P133" s="365"/>
      <c r="Q133" s="365"/>
      <c r="R133" s="362"/>
      <c r="S133" s="39"/>
      <c r="T133" s="43"/>
      <c r="U133" s="43"/>
      <c r="V133" s="43"/>
      <c r="W133" s="43"/>
      <c r="X133" s="43"/>
      <c r="Y133" s="43"/>
      <c r="Z133" s="43"/>
      <c r="AA133" s="48"/>
      <c r="AB133" s="48"/>
      <c r="AC133" s="48"/>
      <c r="AD133" s="48"/>
      <c r="AE133" s="48"/>
      <c r="AF133" s="9"/>
      <c r="AI133" s="37"/>
      <c r="AJ133" s="37"/>
      <c r="AK133" s="37"/>
      <c r="AL133" s="37"/>
      <c r="AR133" s="31"/>
    </row>
    <row r="134" spans="1:44" x14ac:dyDescent="0.25">
      <c r="A134" s="77" t="s">
        <v>156</v>
      </c>
      <c r="B134" s="10" t="s">
        <v>183</v>
      </c>
      <c r="C134" s="9" t="s">
        <v>809</v>
      </c>
      <c r="D134" s="43"/>
      <c r="E134" s="352"/>
      <c r="F134" s="353"/>
      <c r="G134" s="353"/>
      <c r="H134" s="354"/>
      <c r="I134" s="39"/>
      <c r="J134" s="83"/>
      <c r="K134" s="361"/>
      <c r="L134" s="362"/>
      <c r="M134" s="39"/>
      <c r="N134" s="142"/>
      <c r="O134" s="361"/>
      <c r="P134" s="365"/>
      <c r="Q134" s="365"/>
      <c r="R134" s="362"/>
      <c r="S134" s="39"/>
      <c r="T134" s="43"/>
      <c r="U134" s="43"/>
      <c r="V134" s="43"/>
      <c r="W134" s="43"/>
      <c r="X134" s="43"/>
      <c r="Y134" s="43"/>
      <c r="Z134" s="43"/>
      <c r="AA134" s="48"/>
      <c r="AB134" s="48"/>
      <c r="AC134" s="48"/>
      <c r="AD134" s="48"/>
      <c r="AE134" s="48"/>
      <c r="AF134" s="9"/>
      <c r="AI134" s="37"/>
      <c r="AJ134" s="37"/>
      <c r="AK134" s="37"/>
      <c r="AL134" s="37"/>
      <c r="AR134" s="31"/>
    </row>
    <row r="135" spans="1:44" x14ac:dyDescent="0.25">
      <c r="A135" s="77" t="s">
        <v>157</v>
      </c>
      <c r="B135" s="10" t="s">
        <v>75</v>
      </c>
      <c r="C135" s="10" t="s">
        <v>812</v>
      </c>
      <c r="D135" s="43"/>
      <c r="E135" s="352"/>
      <c r="F135" s="353"/>
      <c r="G135" s="353"/>
      <c r="H135" s="354"/>
      <c r="I135" s="39"/>
      <c r="J135" s="83"/>
      <c r="K135" s="361"/>
      <c r="L135" s="362"/>
      <c r="M135" s="39"/>
      <c r="N135" s="142"/>
      <c r="O135" s="361"/>
      <c r="P135" s="365"/>
      <c r="Q135" s="365"/>
      <c r="R135" s="362"/>
      <c r="S135" s="39"/>
      <c r="T135" s="43"/>
      <c r="U135" s="43"/>
      <c r="V135" s="43"/>
      <c r="W135" s="43"/>
      <c r="X135" s="43"/>
      <c r="Y135" s="43"/>
      <c r="Z135" s="43"/>
      <c r="AA135" s="48"/>
      <c r="AB135" s="48"/>
      <c r="AC135" s="48"/>
      <c r="AD135" s="48"/>
      <c r="AE135" s="48"/>
      <c r="AF135" s="9"/>
      <c r="AI135" s="37"/>
      <c r="AJ135" s="37"/>
      <c r="AK135" s="37"/>
      <c r="AL135" s="37"/>
      <c r="AR135" s="31"/>
    </row>
    <row r="136" spans="1:44" x14ac:dyDescent="0.25">
      <c r="A136" s="77" t="s">
        <v>158</v>
      </c>
      <c r="B136" s="10" t="s">
        <v>188</v>
      </c>
      <c r="C136" s="10" t="s">
        <v>829</v>
      </c>
      <c r="D136" s="43"/>
      <c r="E136" s="352"/>
      <c r="F136" s="353"/>
      <c r="G136" s="353"/>
      <c r="H136" s="354"/>
      <c r="I136" s="39"/>
      <c r="J136" s="83"/>
      <c r="K136" s="361"/>
      <c r="L136" s="362"/>
      <c r="M136" s="39"/>
      <c r="N136" s="142"/>
      <c r="O136" s="361"/>
      <c r="P136" s="365"/>
      <c r="Q136" s="365"/>
      <c r="R136" s="362"/>
      <c r="S136" s="39"/>
      <c r="T136" s="43"/>
      <c r="U136" s="43"/>
      <c r="V136" s="43"/>
      <c r="W136" s="43"/>
      <c r="X136" s="43"/>
      <c r="Y136" s="43"/>
      <c r="Z136" s="43"/>
      <c r="AA136" s="48"/>
      <c r="AB136" s="48"/>
      <c r="AC136" s="48"/>
      <c r="AD136" s="48"/>
      <c r="AE136" s="48"/>
      <c r="AF136" s="9"/>
      <c r="AI136" s="37"/>
      <c r="AJ136" s="37"/>
      <c r="AK136" s="37"/>
      <c r="AL136" s="37"/>
      <c r="AR136" s="31"/>
    </row>
    <row r="137" spans="1:44" x14ac:dyDescent="0.25">
      <c r="A137" s="77" t="s">
        <v>159</v>
      </c>
      <c r="B137" s="10" t="s">
        <v>188</v>
      </c>
      <c r="C137" s="10" t="s">
        <v>813</v>
      </c>
      <c r="D137" s="43"/>
      <c r="E137" s="352"/>
      <c r="F137" s="353"/>
      <c r="G137" s="353"/>
      <c r="H137" s="354"/>
      <c r="I137" s="39"/>
      <c r="J137" s="83"/>
      <c r="K137" s="361"/>
      <c r="L137" s="362"/>
      <c r="M137" s="39"/>
      <c r="N137" s="142"/>
      <c r="O137" s="361"/>
      <c r="P137" s="365"/>
      <c r="Q137" s="365"/>
      <c r="R137" s="362"/>
      <c r="S137" s="39"/>
      <c r="T137" s="43"/>
      <c r="U137" s="43"/>
      <c r="V137" s="43"/>
      <c r="W137" s="43"/>
      <c r="X137" s="43"/>
      <c r="Y137" s="43"/>
      <c r="Z137" s="43"/>
      <c r="AA137" s="48"/>
      <c r="AB137" s="48"/>
      <c r="AC137" s="48"/>
      <c r="AD137" s="48"/>
      <c r="AE137" s="48"/>
      <c r="AF137" s="9"/>
      <c r="AI137" s="37"/>
      <c r="AJ137" s="37"/>
      <c r="AK137" s="37"/>
      <c r="AL137" s="37"/>
      <c r="AR137" s="31"/>
    </row>
    <row r="138" spans="1:44" x14ac:dyDescent="0.25">
      <c r="A138" s="77" t="s">
        <v>161</v>
      </c>
      <c r="B138" s="9" t="s">
        <v>200</v>
      </c>
      <c r="C138" s="10" t="s">
        <v>810</v>
      </c>
      <c r="D138" s="43"/>
      <c r="E138" s="352"/>
      <c r="F138" s="353"/>
      <c r="G138" s="353"/>
      <c r="H138" s="354"/>
      <c r="I138" s="39"/>
      <c r="J138" s="83">
        <v>12.7</v>
      </c>
      <c r="K138" s="361" t="s">
        <v>280</v>
      </c>
      <c r="L138" s="362"/>
      <c r="M138" s="36"/>
      <c r="N138" s="142">
        <v>3.7000000000000002E-3</v>
      </c>
      <c r="O138" s="361" t="s">
        <v>280</v>
      </c>
      <c r="P138" s="365"/>
      <c r="Q138" s="365"/>
      <c r="R138" s="362"/>
      <c r="T138" s="85"/>
      <c r="U138" s="85"/>
      <c r="V138" s="85"/>
      <c r="W138" s="85"/>
      <c r="X138" s="48"/>
      <c r="Y138" s="48"/>
      <c r="Z138" s="48"/>
      <c r="AA138" s="48"/>
      <c r="AB138" s="48"/>
      <c r="AC138" s="48"/>
      <c r="AD138" s="48"/>
      <c r="AE138" s="48"/>
      <c r="AF138" s="9"/>
      <c r="AI138" s="37"/>
      <c r="AJ138" s="37"/>
      <c r="AK138" s="37"/>
      <c r="AL138" s="37"/>
      <c r="AR138" s="31"/>
    </row>
    <row r="139" spans="1:44" x14ac:dyDescent="0.25">
      <c r="A139" s="77" t="s">
        <v>161</v>
      </c>
      <c r="B139" s="9" t="s">
        <v>200</v>
      </c>
      <c r="C139" s="10" t="s">
        <v>810</v>
      </c>
      <c r="D139" s="43"/>
      <c r="E139" s="352"/>
      <c r="F139" s="353"/>
      <c r="G139" s="353"/>
      <c r="H139" s="354"/>
      <c r="I139" s="39"/>
      <c r="J139" s="83">
        <v>7.5</v>
      </c>
      <c r="K139" s="361" t="s">
        <v>281</v>
      </c>
      <c r="L139" s="362"/>
      <c r="M139" s="36"/>
      <c r="N139" s="142">
        <v>3.0000000000000001E-3</v>
      </c>
      <c r="O139" s="361" t="s">
        <v>281</v>
      </c>
      <c r="P139" s="365"/>
      <c r="Q139" s="365"/>
      <c r="R139" s="362"/>
      <c r="T139" s="85"/>
      <c r="U139" s="85"/>
      <c r="V139" s="85"/>
      <c r="W139" s="85"/>
      <c r="X139" s="48"/>
      <c r="Y139" s="48"/>
      <c r="Z139" s="48"/>
      <c r="AA139" s="48"/>
      <c r="AB139" s="48"/>
      <c r="AC139" s="48"/>
      <c r="AD139" s="48"/>
      <c r="AE139" s="48"/>
      <c r="AF139" s="9"/>
      <c r="AI139" s="37"/>
      <c r="AJ139" s="37"/>
      <c r="AK139" s="37"/>
      <c r="AL139" s="37"/>
      <c r="AR139" s="31"/>
    </row>
    <row r="140" spans="1:44" x14ac:dyDescent="0.25">
      <c r="A140" s="77" t="s">
        <v>162</v>
      </c>
      <c r="B140" s="9" t="s">
        <v>188</v>
      </c>
      <c r="C140" s="10" t="s">
        <v>813</v>
      </c>
      <c r="D140" s="43"/>
      <c r="E140" s="352"/>
      <c r="F140" s="353"/>
      <c r="G140" s="353"/>
      <c r="H140" s="354"/>
      <c r="J140" s="83"/>
      <c r="K140" s="349"/>
      <c r="L140" s="351"/>
      <c r="M140" s="36"/>
      <c r="N140" s="142"/>
      <c r="O140" s="361"/>
      <c r="P140" s="365"/>
      <c r="Q140" s="365"/>
      <c r="R140" s="362"/>
      <c r="T140" s="85"/>
      <c r="U140" s="85"/>
      <c r="V140" s="85"/>
      <c r="W140" s="85"/>
      <c r="X140" s="48"/>
      <c r="Y140" s="48"/>
      <c r="Z140" s="43"/>
      <c r="AA140" s="43"/>
      <c r="AB140" s="48"/>
      <c r="AC140" s="48"/>
      <c r="AD140" s="48"/>
      <c r="AE140" s="48"/>
      <c r="AF140" s="9"/>
      <c r="AI140" s="37"/>
      <c r="AJ140" s="37"/>
      <c r="AK140" s="37"/>
      <c r="AL140" s="37"/>
      <c r="AR140" s="31"/>
    </row>
    <row r="141" spans="1:44" x14ac:dyDescent="0.25">
      <c r="A141" s="77" t="s">
        <v>163</v>
      </c>
      <c r="B141" s="9" t="s">
        <v>181</v>
      </c>
      <c r="C141" s="9" t="s">
        <v>825</v>
      </c>
      <c r="D141" s="43"/>
      <c r="E141" s="352"/>
      <c r="F141" s="353"/>
      <c r="G141" s="353"/>
      <c r="H141" s="354"/>
      <c r="J141" s="83"/>
      <c r="K141" s="349"/>
      <c r="L141" s="351"/>
      <c r="M141" s="36"/>
      <c r="N141" s="142"/>
      <c r="O141" s="361"/>
      <c r="P141" s="365"/>
      <c r="Q141" s="365"/>
      <c r="R141" s="362"/>
      <c r="T141" s="85"/>
      <c r="U141" s="85"/>
      <c r="V141" s="85"/>
      <c r="W141" s="85"/>
      <c r="X141" s="48"/>
      <c r="Y141" s="48"/>
      <c r="Z141" s="43"/>
      <c r="AA141" s="43"/>
      <c r="AB141" s="48"/>
      <c r="AC141" s="48"/>
      <c r="AD141" s="48"/>
      <c r="AE141" s="48"/>
      <c r="AF141" s="9"/>
      <c r="AI141" s="37"/>
      <c r="AJ141" s="37"/>
      <c r="AK141" s="37"/>
      <c r="AL141" s="37"/>
      <c r="AR141" s="31"/>
    </row>
    <row r="142" spans="1:44" x14ac:dyDescent="0.25">
      <c r="A142" s="77" t="s">
        <v>164</v>
      </c>
      <c r="B142" s="9" t="s">
        <v>183</v>
      </c>
      <c r="C142" s="9" t="s">
        <v>249</v>
      </c>
      <c r="D142" s="43"/>
      <c r="E142" s="352"/>
      <c r="F142" s="353"/>
      <c r="G142" s="353"/>
      <c r="H142" s="354"/>
      <c r="J142" s="83"/>
      <c r="K142" s="349"/>
      <c r="L142" s="351"/>
      <c r="M142" s="36"/>
      <c r="N142" s="142"/>
      <c r="O142" s="361"/>
      <c r="P142" s="365"/>
      <c r="Q142" s="365"/>
      <c r="R142" s="362"/>
      <c r="T142" s="85"/>
      <c r="U142" s="85"/>
      <c r="V142" s="85"/>
      <c r="W142" s="85"/>
      <c r="X142" s="48"/>
      <c r="Y142" s="48"/>
      <c r="Z142" s="43"/>
      <c r="AA142" s="43"/>
      <c r="AB142" s="48"/>
      <c r="AC142" s="48"/>
      <c r="AD142" s="48"/>
      <c r="AE142" s="48"/>
      <c r="AF142" s="9"/>
      <c r="AI142" s="37"/>
      <c r="AJ142" s="37"/>
      <c r="AK142" s="37"/>
      <c r="AL142" s="37"/>
      <c r="AR142" s="31"/>
    </row>
    <row r="143" spans="1:44" x14ac:dyDescent="0.25">
      <c r="C143" s="39"/>
      <c r="D143" s="34"/>
      <c r="E143" s="34"/>
      <c r="F143" s="84"/>
      <c r="G143" s="36"/>
      <c r="H143" s="36"/>
      <c r="I143" s="39"/>
      <c r="J143" s="3"/>
      <c r="K143" s="117"/>
      <c r="L143" s="86"/>
      <c r="N143" s="86"/>
      <c r="O143" s="86"/>
      <c r="P143" s="86"/>
      <c r="Q143" s="37"/>
      <c r="R143" s="37"/>
      <c r="S143" s="39"/>
      <c r="T143" s="39"/>
      <c r="U143" s="37"/>
      <c r="V143" s="37"/>
      <c r="W143" s="37"/>
      <c r="Y143" s="3"/>
      <c r="Z143" s="3"/>
      <c r="AA143" s="3"/>
    </row>
    <row r="144" spans="1:44" x14ac:dyDescent="0.25">
      <c r="C144" s="39"/>
      <c r="D144" s="34"/>
      <c r="E144" s="34"/>
      <c r="F144" s="84"/>
      <c r="G144" s="36"/>
      <c r="H144" s="36"/>
      <c r="I144" s="39"/>
      <c r="J144" s="3"/>
      <c r="K144" s="117"/>
      <c r="L144" s="86"/>
      <c r="N144" s="86"/>
      <c r="O144" s="86"/>
      <c r="P144" s="86"/>
      <c r="Q144" s="37"/>
      <c r="R144" s="37"/>
      <c r="S144" s="39"/>
      <c r="T144" s="39"/>
      <c r="U144" s="37"/>
      <c r="V144" s="37"/>
      <c r="W144" s="37"/>
      <c r="Y144" s="3"/>
      <c r="Z144" s="3"/>
      <c r="AA144" s="3"/>
    </row>
    <row r="145" spans="3:27" x14ac:dyDescent="0.25">
      <c r="C145" s="39"/>
      <c r="D145" s="34"/>
      <c r="E145" s="34"/>
      <c r="F145" s="84"/>
      <c r="G145" s="36"/>
      <c r="H145" s="36"/>
      <c r="I145" s="39"/>
      <c r="J145" s="3"/>
      <c r="K145" s="117"/>
      <c r="L145" s="86"/>
      <c r="N145" s="86"/>
      <c r="O145" s="86"/>
      <c r="P145" s="86"/>
      <c r="Q145" s="37"/>
      <c r="R145" s="37"/>
      <c r="S145" s="39"/>
      <c r="T145" s="39"/>
      <c r="U145" s="37"/>
      <c r="V145" s="37"/>
      <c r="W145" s="37"/>
      <c r="Y145" s="3"/>
      <c r="Z145" s="3"/>
      <c r="AA145" s="3"/>
    </row>
    <row r="146" spans="3:27" x14ac:dyDescent="0.25">
      <c r="C146" s="39"/>
      <c r="D146" s="40"/>
      <c r="E146" s="41"/>
      <c r="F146" s="84"/>
      <c r="G146" s="4"/>
      <c r="H146" s="4"/>
      <c r="I146" s="39"/>
      <c r="J146" s="42"/>
      <c r="K146" s="144"/>
      <c r="L146" s="86"/>
      <c r="N146" s="37"/>
      <c r="O146" s="37"/>
      <c r="P146" s="37"/>
      <c r="Q146" s="37"/>
      <c r="R146" s="37"/>
      <c r="S146" s="37"/>
      <c r="T146" s="37"/>
      <c r="U146" s="37"/>
      <c r="V146" s="37"/>
      <c r="W146" s="37"/>
      <c r="Y146" s="3"/>
      <c r="Z146" s="3"/>
      <c r="AA146" s="3"/>
    </row>
    <row r="147" spans="3:27" x14ac:dyDescent="0.25">
      <c r="C147" s="39"/>
      <c r="D147" s="40"/>
      <c r="E147" s="40"/>
      <c r="F147" s="84"/>
      <c r="G147" s="41"/>
      <c r="H147" s="41"/>
      <c r="I147" s="39"/>
      <c r="J147" s="4"/>
      <c r="K147" s="32"/>
      <c r="L147" s="86"/>
      <c r="N147" s="86"/>
      <c r="O147" s="86"/>
      <c r="P147" s="86"/>
      <c r="Q147" s="37"/>
      <c r="R147" s="37"/>
      <c r="S147" s="37"/>
      <c r="T147" s="37"/>
      <c r="U147" s="37"/>
      <c r="V147" s="37"/>
      <c r="W147" s="37"/>
      <c r="Y147" s="3"/>
      <c r="Z147" s="3"/>
      <c r="AA147" s="3"/>
    </row>
    <row r="148" spans="3:27" x14ac:dyDescent="0.25">
      <c r="E148" s="3"/>
      <c r="F148" s="84"/>
      <c r="G148" s="3"/>
      <c r="H148" s="3"/>
      <c r="I148" s="39"/>
      <c r="J148" s="3"/>
      <c r="K148" s="117"/>
      <c r="L148" s="37"/>
      <c r="N148" s="37"/>
      <c r="O148" s="37"/>
      <c r="P148" s="37"/>
      <c r="Q148" s="37"/>
      <c r="R148" s="37"/>
      <c r="S148" s="37"/>
      <c r="T148" s="37"/>
      <c r="U148" s="37"/>
      <c r="V148" s="37"/>
      <c r="W148" s="37"/>
      <c r="Y148" s="3"/>
      <c r="Z148" s="3"/>
      <c r="AA148" s="3"/>
    </row>
    <row r="149" spans="3:27" x14ac:dyDescent="0.25">
      <c r="E149" s="3"/>
      <c r="F149" s="84"/>
      <c r="G149" s="3"/>
      <c r="H149" s="3"/>
      <c r="I149" s="39"/>
      <c r="J149" s="3"/>
      <c r="K149" s="117"/>
      <c r="L149" s="37"/>
      <c r="N149" s="37"/>
      <c r="O149" s="37"/>
      <c r="P149" s="37"/>
      <c r="Q149" s="37"/>
      <c r="R149" s="37"/>
      <c r="S149" s="37"/>
      <c r="T149" s="37"/>
      <c r="U149" s="37"/>
      <c r="V149" s="37"/>
      <c r="W149" s="37"/>
      <c r="Y149" s="3"/>
      <c r="Z149" s="3"/>
      <c r="AA149" s="3"/>
    </row>
    <row r="150" spans="3:27" x14ac:dyDescent="0.25">
      <c r="E150" s="3"/>
      <c r="F150" s="84"/>
      <c r="G150" s="3"/>
      <c r="H150" s="3"/>
      <c r="I150" s="39"/>
      <c r="J150" s="3"/>
      <c r="K150" s="117"/>
      <c r="L150" s="37"/>
      <c r="N150" s="37"/>
      <c r="O150" s="37"/>
      <c r="P150" s="37"/>
      <c r="Q150" s="37"/>
      <c r="R150" s="37"/>
      <c r="S150" s="37"/>
      <c r="T150" s="37"/>
      <c r="U150" s="37"/>
      <c r="V150" s="37"/>
      <c r="W150" s="37"/>
      <c r="Y150" s="3"/>
      <c r="Z150" s="3"/>
      <c r="AA150" s="3"/>
    </row>
    <row r="151" spans="3:27" x14ac:dyDescent="0.25">
      <c r="C151" s="39"/>
      <c r="D151" s="39"/>
      <c r="E151" s="39"/>
      <c r="F151" s="84"/>
      <c r="G151" s="39"/>
      <c r="H151" s="39"/>
      <c r="I151" s="39"/>
      <c r="J151" s="39"/>
      <c r="K151" s="119"/>
      <c r="L151" s="39"/>
      <c r="N151" s="39"/>
      <c r="O151" s="39"/>
      <c r="P151" s="39"/>
      <c r="R151" s="39"/>
      <c r="S151" s="39"/>
      <c r="T151" s="37"/>
      <c r="U151" s="37"/>
      <c r="V151" s="37"/>
      <c r="W151" s="37"/>
      <c r="Y151" s="3"/>
      <c r="Z151" s="3"/>
      <c r="AA151" s="3"/>
    </row>
    <row r="152" spans="3:27" x14ac:dyDescent="0.25">
      <c r="C152" s="39"/>
      <c r="D152" s="39"/>
      <c r="E152" s="39"/>
      <c r="F152" s="84"/>
      <c r="G152" s="39"/>
      <c r="H152" s="39"/>
      <c r="I152" s="39"/>
      <c r="J152" s="39"/>
      <c r="K152" s="119"/>
      <c r="L152" s="39"/>
      <c r="N152" s="39"/>
      <c r="O152" s="39"/>
      <c r="P152" s="39"/>
      <c r="R152" s="39"/>
      <c r="S152" s="39"/>
      <c r="T152" s="37"/>
      <c r="U152" s="37"/>
      <c r="V152" s="37"/>
      <c r="W152" s="37"/>
      <c r="Y152" s="3"/>
      <c r="Z152" s="3"/>
      <c r="AA152" s="3"/>
    </row>
    <row r="153" spans="3:27" x14ac:dyDescent="0.25">
      <c r="C153" s="39"/>
      <c r="D153" s="34"/>
      <c r="E153" s="34"/>
      <c r="F153" s="84"/>
      <c r="G153" s="36"/>
      <c r="H153" s="36"/>
      <c r="I153" s="39"/>
      <c r="J153" s="3"/>
      <c r="K153" s="117"/>
      <c r="L153" s="86"/>
      <c r="N153" s="86"/>
      <c r="O153" s="86"/>
      <c r="P153" s="86"/>
      <c r="Q153" s="37"/>
      <c r="R153" s="37"/>
      <c r="S153" s="39"/>
      <c r="T153" s="39"/>
      <c r="U153" s="37"/>
      <c r="V153" s="37"/>
      <c r="W153" s="37"/>
      <c r="Y153" s="3"/>
      <c r="Z153" s="3"/>
      <c r="AA153" s="3"/>
    </row>
    <row r="154" spans="3:27" x14ac:dyDescent="0.25">
      <c r="C154" s="39"/>
      <c r="D154" s="34"/>
      <c r="E154" s="34"/>
      <c r="F154" s="84"/>
      <c r="G154" s="36"/>
      <c r="H154" s="36"/>
      <c r="I154" s="39"/>
      <c r="J154" s="3"/>
      <c r="K154" s="117"/>
      <c r="L154" s="86"/>
      <c r="N154" s="86"/>
      <c r="O154" s="86"/>
      <c r="P154" s="86"/>
      <c r="Q154" s="37"/>
      <c r="R154" s="37"/>
      <c r="S154" s="39"/>
      <c r="T154" s="39"/>
      <c r="U154" s="37"/>
      <c r="V154" s="37"/>
      <c r="W154" s="37"/>
      <c r="Y154" s="3"/>
      <c r="Z154" s="3"/>
      <c r="AA154" s="3"/>
    </row>
    <row r="155" spans="3:27" x14ac:dyDescent="0.25">
      <c r="C155" s="39"/>
      <c r="D155" s="34"/>
      <c r="E155" s="34"/>
      <c r="F155" s="84"/>
      <c r="G155" s="36"/>
      <c r="H155" s="36"/>
      <c r="I155" s="39"/>
      <c r="J155" s="3"/>
      <c r="K155" s="117"/>
      <c r="L155" s="86"/>
      <c r="N155" s="86"/>
      <c r="O155" s="86"/>
      <c r="P155" s="86"/>
      <c r="Q155" s="37"/>
      <c r="R155" s="37"/>
      <c r="S155" s="39"/>
      <c r="T155" s="39"/>
      <c r="U155" s="37"/>
      <c r="V155" s="37"/>
      <c r="W155" s="37"/>
      <c r="Y155" s="3"/>
      <c r="Z155" s="3"/>
      <c r="AA155" s="3"/>
    </row>
    <row r="156" spans="3:27" x14ac:dyDescent="0.25">
      <c r="C156" s="39"/>
      <c r="D156" s="34"/>
      <c r="E156" s="34"/>
      <c r="F156" s="84"/>
      <c r="G156" s="36"/>
      <c r="H156" s="36"/>
      <c r="I156" s="39"/>
      <c r="J156" s="3"/>
      <c r="K156" s="117"/>
      <c r="L156" s="86"/>
      <c r="N156" s="86"/>
      <c r="O156" s="86"/>
      <c r="P156" s="86"/>
      <c r="Q156" s="37"/>
      <c r="R156" s="37"/>
      <c r="S156" s="39"/>
      <c r="T156" s="39"/>
      <c r="U156" s="37"/>
      <c r="V156" s="37"/>
      <c r="W156" s="37"/>
      <c r="Y156" s="3"/>
      <c r="Z156" s="3"/>
      <c r="AA156" s="3"/>
    </row>
    <row r="157" spans="3:27" x14ac:dyDescent="0.25">
      <c r="D157" s="286"/>
      <c r="E157" s="286"/>
      <c r="F157" s="286"/>
      <c r="J157" s="39"/>
      <c r="Z157" s="39"/>
      <c r="AA157" s="39"/>
    </row>
    <row r="158" spans="3:27" x14ac:dyDescent="0.25">
      <c r="D158" s="286"/>
      <c r="E158" s="286"/>
      <c r="F158" s="286"/>
      <c r="J158" s="39"/>
      <c r="Z158" s="39"/>
      <c r="AA158" s="39"/>
    </row>
    <row r="159" spans="3:27" x14ac:dyDescent="0.25">
      <c r="D159" s="286"/>
      <c r="E159" s="286"/>
      <c r="F159" s="286"/>
      <c r="J159" s="39"/>
      <c r="Z159" s="39"/>
      <c r="AA159" s="39"/>
    </row>
    <row r="160" spans="3:27" x14ac:dyDescent="0.25">
      <c r="D160" s="286"/>
      <c r="E160" s="286"/>
      <c r="F160" s="286"/>
      <c r="J160" s="39"/>
      <c r="Z160" s="39"/>
      <c r="AA160" s="39"/>
    </row>
    <row r="161" spans="4:27" x14ac:dyDescent="0.25">
      <c r="D161" s="286"/>
      <c r="E161" s="286"/>
      <c r="F161" s="286"/>
      <c r="J161" s="39"/>
      <c r="Z161" s="39"/>
      <c r="AA161" s="39"/>
    </row>
    <row r="162" spans="4:27" x14ac:dyDescent="0.25">
      <c r="D162" s="286"/>
      <c r="E162" s="286"/>
      <c r="F162" s="286"/>
      <c r="J162" s="39"/>
      <c r="Z162" s="39"/>
      <c r="AA162" s="39"/>
    </row>
    <row r="163" spans="4:27" x14ac:dyDescent="0.25">
      <c r="D163" s="286"/>
      <c r="E163" s="286"/>
      <c r="F163" s="286"/>
      <c r="J163" s="39"/>
      <c r="Z163" s="39"/>
      <c r="AA163" s="39"/>
    </row>
    <row r="164" spans="4:27" x14ac:dyDescent="0.25">
      <c r="D164" s="286"/>
      <c r="E164" s="286"/>
      <c r="F164" s="286"/>
      <c r="J164" s="39"/>
      <c r="Z164" s="39"/>
      <c r="AA164" s="39"/>
    </row>
    <row r="165" spans="4:27" x14ac:dyDescent="0.25">
      <c r="D165" s="286"/>
      <c r="E165" s="286"/>
      <c r="F165" s="286"/>
      <c r="J165" s="39"/>
      <c r="Z165" s="39"/>
      <c r="AA165" s="39"/>
    </row>
    <row r="166" spans="4:27" x14ac:dyDescent="0.25">
      <c r="D166" s="286"/>
      <c r="E166" s="286"/>
      <c r="F166" s="286"/>
      <c r="J166" s="39"/>
      <c r="Z166" s="39"/>
      <c r="AA166" s="39"/>
    </row>
    <row r="167" spans="4:27" x14ac:dyDescent="0.25">
      <c r="D167" s="286"/>
      <c r="E167" s="286"/>
      <c r="F167" s="286"/>
      <c r="J167" s="39"/>
      <c r="Z167" s="39"/>
      <c r="AA167" s="39"/>
    </row>
    <row r="168" spans="4:27" x14ac:dyDescent="0.25">
      <c r="D168" s="286"/>
      <c r="E168" s="286"/>
      <c r="F168" s="286"/>
      <c r="J168" s="39"/>
      <c r="Z168" s="39"/>
      <c r="AA168" s="39"/>
    </row>
    <row r="169" spans="4:27" x14ac:dyDescent="0.25">
      <c r="D169" s="286"/>
      <c r="E169" s="286"/>
      <c r="F169" s="286"/>
      <c r="J169" s="39"/>
      <c r="Z169" s="39"/>
      <c r="AA169" s="39"/>
    </row>
    <row r="170" spans="4:27" x14ac:dyDescent="0.25">
      <c r="D170" s="286"/>
      <c r="E170" s="286"/>
      <c r="F170" s="286"/>
      <c r="J170" s="39"/>
      <c r="Z170" s="39"/>
      <c r="AA170" s="39"/>
    </row>
    <row r="171" spans="4:27" x14ac:dyDescent="0.25">
      <c r="D171" s="286"/>
      <c r="E171" s="286"/>
      <c r="F171" s="286"/>
      <c r="J171" s="39"/>
      <c r="Z171" s="39"/>
      <c r="AA171" s="39"/>
    </row>
    <row r="172" spans="4:27" x14ac:dyDescent="0.25">
      <c r="D172" s="286"/>
      <c r="E172" s="286"/>
      <c r="F172" s="286"/>
      <c r="J172" s="39"/>
      <c r="Z172" s="39"/>
      <c r="AA172" s="39"/>
    </row>
    <row r="173" spans="4:27" x14ac:dyDescent="0.25">
      <c r="D173" s="286"/>
      <c r="E173" s="286"/>
      <c r="F173" s="286"/>
      <c r="J173" s="39"/>
      <c r="Z173" s="39"/>
      <c r="AA173" s="39"/>
    </row>
    <row r="174" spans="4:27" x14ac:dyDescent="0.25">
      <c r="D174" s="286"/>
      <c r="E174" s="286"/>
      <c r="F174" s="286"/>
      <c r="J174" s="39"/>
      <c r="Z174" s="39"/>
      <c r="AA174" s="39"/>
    </row>
    <row r="175" spans="4:27" x14ac:dyDescent="0.25">
      <c r="D175" s="286"/>
      <c r="E175" s="286"/>
      <c r="F175" s="286"/>
      <c r="J175" s="39"/>
      <c r="Z175" s="39"/>
      <c r="AA175" s="39"/>
    </row>
    <row r="176" spans="4:27" x14ac:dyDescent="0.25">
      <c r="D176" s="286"/>
      <c r="E176" s="286"/>
      <c r="F176" s="286"/>
      <c r="J176" s="39"/>
      <c r="Z176" s="39"/>
      <c r="AA176" s="39"/>
    </row>
    <row r="177" spans="4:27" x14ac:dyDescent="0.25">
      <c r="D177" s="286"/>
      <c r="E177" s="286"/>
      <c r="F177" s="286"/>
      <c r="J177" s="39"/>
      <c r="Z177" s="39"/>
      <c r="AA177" s="39"/>
    </row>
    <row r="178" spans="4:27" x14ac:dyDescent="0.25">
      <c r="D178" s="286"/>
      <c r="E178" s="286"/>
      <c r="F178" s="286"/>
      <c r="J178" s="39"/>
      <c r="Z178" s="39"/>
      <c r="AA178" s="39"/>
    </row>
    <row r="179" spans="4:27" x14ac:dyDescent="0.25">
      <c r="D179" s="286"/>
      <c r="E179" s="286"/>
      <c r="F179" s="286"/>
      <c r="J179" s="39"/>
      <c r="Z179" s="39"/>
      <c r="AA179" s="39"/>
    </row>
    <row r="180" spans="4:27" x14ac:dyDescent="0.25">
      <c r="D180" s="286"/>
      <c r="E180" s="286"/>
      <c r="F180" s="286"/>
      <c r="J180" s="39"/>
      <c r="Z180" s="39"/>
      <c r="AA180" s="39"/>
    </row>
    <row r="181" spans="4:27" x14ac:dyDescent="0.25">
      <c r="D181" s="286"/>
      <c r="E181" s="286"/>
      <c r="F181" s="286"/>
      <c r="J181" s="39"/>
      <c r="Z181" s="39"/>
      <c r="AA181" s="39"/>
    </row>
    <row r="182" spans="4:27" x14ac:dyDescent="0.25">
      <c r="D182" s="286"/>
      <c r="E182" s="286"/>
      <c r="F182" s="286"/>
      <c r="J182" s="39"/>
      <c r="Z182" s="39"/>
      <c r="AA182" s="39"/>
    </row>
    <row r="183" spans="4:27" x14ac:dyDescent="0.25">
      <c r="D183" s="286"/>
      <c r="E183" s="286"/>
      <c r="F183" s="286"/>
      <c r="J183" s="39"/>
      <c r="Z183" s="39"/>
      <c r="AA183" s="39"/>
    </row>
    <row r="184" spans="4:27" x14ac:dyDescent="0.25">
      <c r="D184" s="286"/>
      <c r="E184" s="286"/>
      <c r="F184" s="286"/>
      <c r="J184" s="39"/>
      <c r="Z184" s="39"/>
      <c r="AA184" s="39"/>
    </row>
    <row r="185" spans="4:27" x14ac:dyDescent="0.25">
      <c r="D185" s="286"/>
      <c r="E185" s="286"/>
      <c r="F185" s="286"/>
      <c r="J185" s="39"/>
      <c r="Z185" s="39"/>
      <c r="AA185" s="39"/>
    </row>
    <row r="186" spans="4:27" x14ac:dyDescent="0.25">
      <c r="D186" s="286"/>
      <c r="E186" s="286"/>
      <c r="F186" s="286"/>
      <c r="J186" s="39"/>
      <c r="Z186" s="39"/>
      <c r="AA186" s="39"/>
    </row>
    <row r="187" spans="4:27" x14ac:dyDescent="0.25">
      <c r="D187" s="286"/>
      <c r="E187" s="286"/>
      <c r="F187" s="286"/>
      <c r="J187" s="39"/>
      <c r="Z187" s="39"/>
      <c r="AA187" s="39"/>
    </row>
    <row r="188" spans="4:27" x14ac:dyDescent="0.25">
      <c r="D188" s="286"/>
      <c r="E188" s="286"/>
      <c r="F188" s="286"/>
      <c r="J188" s="39"/>
      <c r="Z188" s="39"/>
      <c r="AA188" s="39"/>
    </row>
    <row r="189" spans="4:27" x14ac:dyDescent="0.25">
      <c r="D189" s="286"/>
      <c r="E189" s="286"/>
      <c r="F189" s="286"/>
      <c r="J189" s="39"/>
      <c r="Z189" s="39"/>
      <c r="AA189" s="39"/>
    </row>
    <row r="190" spans="4:27" x14ac:dyDescent="0.25">
      <c r="D190" s="286"/>
      <c r="E190" s="286"/>
      <c r="F190" s="286"/>
      <c r="J190" s="39"/>
      <c r="Z190" s="39"/>
      <c r="AA190" s="39"/>
    </row>
    <row r="191" spans="4:27" x14ac:dyDescent="0.25">
      <c r="D191" s="286"/>
      <c r="E191" s="286"/>
      <c r="F191" s="286"/>
      <c r="J191" s="39"/>
      <c r="Z191" s="39"/>
      <c r="AA191" s="39"/>
    </row>
    <row r="192" spans="4:27" x14ac:dyDescent="0.25">
      <c r="D192" s="286"/>
      <c r="E192" s="286"/>
      <c r="F192" s="286"/>
      <c r="J192" s="39"/>
      <c r="Z192" s="39"/>
      <c r="AA192" s="39"/>
    </row>
    <row r="193" spans="4:27" x14ac:dyDescent="0.25">
      <c r="D193" s="286"/>
      <c r="E193" s="286"/>
      <c r="F193" s="286"/>
      <c r="J193" s="39"/>
      <c r="Z193" s="39"/>
      <c r="AA193" s="39"/>
    </row>
    <row r="194" spans="4:27" x14ac:dyDescent="0.25">
      <c r="D194" s="286"/>
      <c r="E194" s="286"/>
      <c r="F194" s="286"/>
      <c r="J194" s="39"/>
      <c r="Z194" s="39"/>
      <c r="AA194" s="39"/>
    </row>
    <row r="195" spans="4:27" x14ac:dyDescent="0.25">
      <c r="D195" s="286"/>
      <c r="E195" s="286"/>
      <c r="F195" s="286"/>
      <c r="J195" s="39"/>
      <c r="Z195" s="39"/>
      <c r="AA195" s="39"/>
    </row>
    <row r="196" spans="4:27" x14ac:dyDescent="0.25">
      <c r="D196" s="286"/>
      <c r="E196" s="286"/>
      <c r="F196" s="286"/>
      <c r="J196" s="39"/>
      <c r="Z196" s="39"/>
      <c r="AA196" s="39"/>
    </row>
    <row r="197" spans="4:27" x14ac:dyDescent="0.25">
      <c r="D197" s="286"/>
      <c r="E197" s="286"/>
      <c r="F197" s="286"/>
      <c r="J197" s="39"/>
      <c r="Z197" s="39"/>
      <c r="AA197" s="39"/>
    </row>
    <row r="198" spans="4:27" x14ac:dyDescent="0.25">
      <c r="D198" s="286"/>
      <c r="E198" s="286"/>
      <c r="F198" s="286"/>
      <c r="J198" s="39"/>
      <c r="Z198" s="39"/>
      <c r="AA198" s="39"/>
    </row>
    <row r="199" spans="4:27" x14ac:dyDescent="0.25">
      <c r="D199" s="286"/>
      <c r="E199" s="286"/>
      <c r="F199" s="286"/>
      <c r="J199" s="39"/>
      <c r="Z199" s="39"/>
      <c r="AA199" s="39"/>
    </row>
    <row r="200" spans="4:27" x14ac:dyDescent="0.25">
      <c r="D200" s="286"/>
      <c r="E200" s="286"/>
      <c r="F200" s="286"/>
      <c r="J200" s="39"/>
      <c r="Z200" s="39"/>
      <c r="AA200" s="39"/>
    </row>
    <row r="201" spans="4:27" x14ac:dyDescent="0.25">
      <c r="D201" s="286"/>
      <c r="E201" s="286"/>
      <c r="F201" s="286"/>
      <c r="J201" s="39"/>
      <c r="Z201" s="39"/>
      <c r="AA201" s="39"/>
    </row>
    <row r="202" spans="4:27" x14ac:dyDescent="0.25">
      <c r="D202" s="286"/>
      <c r="E202" s="286"/>
      <c r="F202" s="286"/>
      <c r="J202" s="39"/>
      <c r="Z202" s="39"/>
      <c r="AA202" s="39"/>
    </row>
    <row r="203" spans="4:27" x14ac:dyDescent="0.25">
      <c r="D203" s="286"/>
      <c r="E203" s="286"/>
      <c r="F203" s="286"/>
      <c r="J203" s="39"/>
      <c r="Z203" s="39"/>
      <c r="AA203" s="39"/>
    </row>
    <row r="204" spans="4:27" x14ac:dyDescent="0.25">
      <c r="D204" s="286"/>
      <c r="E204" s="286"/>
      <c r="F204" s="286"/>
      <c r="J204" s="39"/>
      <c r="Z204" s="39"/>
      <c r="AA204" s="39"/>
    </row>
    <row r="205" spans="4:27" x14ac:dyDescent="0.25">
      <c r="D205" s="286"/>
      <c r="E205" s="286"/>
      <c r="F205" s="286"/>
      <c r="J205" s="39"/>
      <c r="Z205" s="39"/>
      <c r="AA205" s="39"/>
    </row>
    <row r="206" spans="4:27" x14ac:dyDescent="0.25">
      <c r="D206" s="286"/>
      <c r="E206" s="286"/>
      <c r="F206" s="286"/>
      <c r="J206" s="39"/>
      <c r="Z206" s="39"/>
      <c r="AA206" s="39"/>
    </row>
    <row r="207" spans="4:27" x14ac:dyDescent="0.25">
      <c r="D207" s="286"/>
      <c r="E207" s="286"/>
      <c r="F207" s="286"/>
      <c r="J207" s="39"/>
      <c r="Z207" s="39"/>
      <c r="AA207" s="39"/>
    </row>
    <row r="208" spans="4:27" x14ac:dyDescent="0.25">
      <c r="D208" s="286"/>
      <c r="E208" s="286"/>
      <c r="F208" s="286"/>
      <c r="J208" s="39"/>
      <c r="Z208" s="39"/>
      <c r="AA208" s="39"/>
    </row>
    <row r="209" spans="1:47" x14ac:dyDescent="0.25">
      <c r="D209" s="286"/>
      <c r="E209" s="286"/>
      <c r="F209" s="286"/>
      <c r="J209" s="39"/>
      <c r="Z209" s="39"/>
      <c r="AA209" s="39"/>
    </row>
    <row r="210" spans="1:47" x14ac:dyDescent="0.25">
      <c r="D210" s="286"/>
      <c r="E210" s="286"/>
      <c r="F210" s="286"/>
    </row>
    <row r="211" spans="1:47" x14ac:dyDescent="0.25">
      <c r="D211" s="286"/>
      <c r="E211" s="286"/>
      <c r="F211" s="286"/>
    </row>
    <row r="212" spans="1:47" x14ac:dyDescent="0.25">
      <c r="D212" s="286"/>
      <c r="E212" s="286"/>
      <c r="F212" s="286"/>
    </row>
    <row r="213" spans="1:47" x14ac:dyDescent="0.25">
      <c r="D213" s="286"/>
      <c r="E213" s="286"/>
      <c r="F213" s="286"/>
    </row>
    <row r="214" spans="1:47" x14ac:dyDescent="0.25">
      <c r="D214" s="286"/>
      <c r="E214" s="286"/>
      <c r="F214" s="286"/>
    </row>
    <row r="215" spans="1:47" x14ac:dyDescent="0.25">
      <c r="D215" s="286"/>
      <c r="E215" s="286"/>
      <c r="F215" s="286"/>
    </row>
    <row r="216" spans="1:47" x14ac:dyDescent="0.25">
      <c r="D216" s="286"/>
      <c r="E216" s="286"/>
      <c r="F216" s="286"/>
    </row>
    <row r="217" spans="1:47" x14ac:dyDescent="0.25">
      <c r="D217" s="286"/>
      <c r="E217" s="286"/>
      <c r="F217" s="286"/>
    </row>
    <row r="218" spans="1:47" x14ac:dyDescent="0.25">
      <c r="D218" s="286"/>
      <c r="E218" s="286"/>
      <c r="F218" s="286"/>
    </row>
    <row r="219" spans="1:47" x14ac:dyDescent="0.25">
      <c r="D219" s="286"/>
      <c r="E219" s="286"/>
      <c r="F219" s="286"/>
    </row>
    <row r="220" spans="1:47" x14ac:dyDescent="0.25">
      <c r="D220" s="286"/>
      <c r="E220" s="286"/>
      <c r="F220" s="286"/>
    </row>
    <row r="221" spans="1:47" x14ac:dyDescent="0.25">
      <c r="D221" s="286"/>
      <c r="E221" s="286"/>
      <c r="F221" s="286"/>
    </row>
    <row r="222" spans="1:47" s="34" customFormat="1" x14ac:dyDescent="0.25">
      <c r="A222" s="50"/>
      <c r="B222" s="3"/>
      <c r="C222" s="14"/>
      <c r="D222" s="286"/>
      <c r="E222" s="286"/>
      <c r="F222" s="286"/>
      <c r="J222" s="35"/>
      <c r="K222" s="49"/>
      <c r="M222" s="152"/>
      <c r="N222" s="36"/>
      <c r="O222" s="36"/>
      <c r="P222" s="36"/>
      <c r="Q222" s="39"/>
      <c r="R222" s="3"/>
      <c r="S222" s="3"/>
      <c r="T222" s="86"/>
      <c r="U222" s="86"/>
      <c r="V222" s="86"/>
      <c r="W222" s="86"/>
      <c r="X222" s="37"/>
      <c r="Y222" s="37"/>
      <c r="Z222" s="37"/>
      <c r="AA222" s="37"/>
      <c r="AB222" s="37"/>
      <c r="AC222" s="37"/>
      <c r="AD222" s="37"/>
      <c r="AE222" s="37"/>
      <c r="AF222" s="3"/>
      <c r="AG222" s="3"/>
      <c r="AH222" s="3"/>
      <c r="AI222" s="3"/>
      <c r="AJ222" s="3"/>
      <c r="AK222" s="31"/>
      <c r="AL222" s="3"/>
      <c r="AM222" s="3"/>
      <c r="AN222" s="3"/>
      <c r="AO222" s="3"/>
      <c r="AP222" s="3"/>
      <c r="AQ222" s="3"/>
      <c r="AR222" s="3"/>
      <c r="AS222" s="3"/>
      <c r="AT222" s="3"/>
      <c r="AU222" s="3"/>
    </row>
    <row r="223" spans="1:47" s="34" customFormat="1" x14ac:dyDescent="0.25">
      <c r="A223" s="50"/>
      <c r="B223" s="3"/>
      <c r="C223" s="14"/>
      <c r="D223" s="286"/>
      <c r="E223" s="286"/>
      <c r="F223" s="286"/>
      <c r="J223" s="35"/>
      <c r="K223" s="49"/>
      <c r="M223" s="152"/>
      <c r="N223" s="36"/>
      <c r="O223" s="36"/>
      <c r="P223" s="36"/>
      <c r="Q223" s="39"/>
      <c r="R223" s="3"/>
      <c r="S223" s="3"/>
      <c r="T223" s="86"/>
      <c r="U223" s="86"/>
      <c r="V223" s="86"/>
      <c r="W223" s="86"/>
      <c r="X223" s="37"/>
      <c r="Y223" s="37"/>
      <c r="Z223" s="37"/>
      <c r="AA223" s="37"/>
      <c r="AB223" s="37"/>
      <c r="AC223" s="37"/>
      <c r="AD223" s="37"/>
      <c r="AE223" s="37"/>
      <c r="AF223" s="3"/>
      <c r="AG223" s="3"/>
      <c r="AH223" s="3"/>
      <c r="AI223" s="3"/>
      <c r="AJ223" s="3"/>
      <c r="AK223" s="31"/>
      <c r="AL223" s="3"/>
      <c r="AM223" s="3"/>
      <c r="AN223" s="3"/>
      <c r="AO223" s="3"/>
      <c r="AP223" s="3"/>
      <c r="AQ223" s="3"/>
      <c r="AR223" s="3"/>
      <c r="AS223" s="3"/>
      <c r="AT223" s="3"/>
      <c r="AU223" s="3"/>
    </row>
    <row r="224" spans="1:47" s="34" customFormat="1" x14ac:dyDescent="0.25">
      <c r="A224" s="50"/>
      <c r="B224" s="3"/>
      <c r="C224" s="14"/>
      <c r="D224" s="286"/>
      <c r="E224" s="286"/>
      <c r="F224" s="286"/>
      <c r="J224" s="35"/>
      <c r="K224" s="49"/>
      <c r="M224" s="152"/>
      <c r="N224" s="36"/>
      <c r="O224" s="36"/>
      <c r="P224" s="36"/>
      <c r="Q224" s="39"/>
      <c r="R224" s="3"/>
      <c r="S224" s="3"/>
      <c r="T224" s="86"/>
      <c r="U224" s="86"/>
      <c r="V224" s="86"/>
      <c r="W224" s="86"/>
      <c r="X224" s="37"/>
      <c r="Y224" s="37"/>
      <c r="Z224" s="37"/>
      <c r="AA224" s="37"/>
      <c r="AB224" s="37"/>
      <c r="AC224" s="37"/>
      <c r="AD224" s="37"/>
      <c r="AE224" s="37"/>
      <c r="AF224" s="3"/>
      <c r="AG224" s="3"/>
      <c r="AH224" s="3"/>
      <c r="AI224" s="3"/>
      <c r="AJ224" s="3"/>
      <c r="AK224" s="31"/>
      <c r="AL224" s="3"/>
      <c r="AM224" s="3"/>
      <c r="AN224" s="3"/>
      <c r="AO224" s="3"/>
      <c r="AP224" s="3"/>
      <c r="AQ224" s="3"/>
      <c r="AR224" s="3"/>
      <c r="AS224" s="3"/>
      <c r="AT224" s="3"/>
      <c r="AU224" s="3"/>
    </row>
    <row r="225" spans="1:47" s="34" customFormat="1" x14ac:dyDescent="0.25">
      <c r="A225" s="50"/>
      <c r="B225" s="3"/>
      <c r="C225" s="14"/>
      <c r="D225" s="286"/>
      <c r="E225" s="286"/>
      <c r="F225" s="286"/>
      <c r="J225" s="35"/>
      <c r="K225" s="49"/>
      <c r="M225" s="152"/>
      <c r="N225" s="36"/>
      <c r="O225" s="36"/>
      <c r="P225" s="36"/>
      <c r="Q225" s="39"/>
      <c r="R225" s="3"/>
      <c r="S225" s="3"/>
      <c r="T225" s="86"/>
      <c r="U225" s="86"/>
      <c r="V225" s="86"/>
      <c r="W225" s="86"/>
      <c r="X225" s="37"/>
      <c r="Y225" s="37"/>
      <c r="Z225" s="37"/>
      <c r="AA225" s="37"/>
      <c r="AB225" s="37"/>
      <c r="AC225" s="37"/>
      <c r="AD225" s="37"/>
      <c r="AE225" s="37"/>
      <c r="AF225" s="3"/>
      <c r="AG225" s="3"/>
      <c r="AH225" s="3"/>
      <c r="AI225" s="3"/>
      <c r="AJ225" s="3"/>
      <c r="AK225" s="31"/>
      <c r="AL225" s="3"/>
      <c r="AM225" s="3"/>
      <c r="AN225" s="3"/>
      <c r="AO225" s="3"/>
      <c r="AP225" s="3"/>
      <c r="AQ225" s="3"/>
      <c r="AR225" s="3"/>
      <c r="AS225" s="3"/>
      <c r="AT225" s="3"/>
      <c r="AU225" s="3"/>
    </row>
    <row r="226" spans="1:47" s="34" customFormat="1" x14ac:dyDescent="0.25">
      <c r="A226" s="50"/>
      <c r="B226" s="3"/>
      <c r="C226" s="14"/>
      <c r="D226" s="286"/>
      <c r="E226" s="286"/>
      <c r="F226" s="286"/>
      <c r="J226" s="35"/>
      <c r="K226" s="49"/>
      <c r="M226" s="152"/>
      <c r="N226" s="36"/>
      <c r="O226" s="36"/>
      <c r="P226" s="36"/>
      <c r="Q226" s="39"/>
      <c r="R226" s="3"/>
      <c r="S226" s="3"/>
      <c r="T226" s="86"/>
      <c r="U226" s="86"/>
      <c r="V226" s="86"/>
      <c r="W226" s="86"/>
      <c r="X226" s="37"/>
      <c r="Y226" s="37"/>
      <c r="Z226" s="37"/>
      <c r="AA226" s="37"/>
      <c r="AB226" s="37"/>
      <c r="AC226" s="37"/>
      <c r="AD226" s="37"/>
      <c r="AE226" s="37"/>
      <c r="AF226" s="3"/>
      <c r="AG226" s="3"/>
      <c r="AH226" s="3"/>
      <c r="AI226" s="3"/>
      <c r="AJ226" s="3"/>
      <c r="AK226" s="31"/>
      <c r="AL226" s="3"/>
      <c r="AM226" s="3"/>
      <c r="AN226" s="3"/>
      <c r="AO226" s="3"/>
      <c r="AP226" s="3"/>
      <c r="AQ226" s="3"/>
      <c r="AR226" s="3"/>
      <c r="AS226" s="3"/>
      <c r="AT226" s="3"/>
      <c r="AU226" s="3"/>
    </row>
    <row r="227" spans="1:47" s="34" customFormat="1" x14ac:dyDescent="0.25">
      <c r="A227" s="50"/>
      <c r="B227" s="3"/>
      <c r="C227" s="14"/>
      <c r="D227" s="286"/>
      <c r="E227" s="286"/>
      <c r="F227" s="286"/>
      <c r="J227" s="35"/>
      <c r="K227" s="49"/>
      <c r="M227" s="152"/>
      <c r="N227" s="36"/>
      <c r="O227" s="36"/>
      <c r="P227" s="36"/>
      <c r="Q227" s="39"/>
      <c r="R227" s="3"/>
      <c r="S227" s="3"/>
      <c r="T227" s="86"/>
      <c r="U227" s="86"/>
      <c r="V227" s="86"/>
      <c r="W227" s="86"/>
      <c r="X227" s="37"/>
      <c r="Y227" s="37"/>
      <c r="Z227" s="37"/>
      <c r="AA227" s="37"/>
      <c r="AB227" s="37"/>
      <c r="AC227" s="37"/>
      <c r="AD227" s="37"/>
      <c r="AE227" s="37"/>
      <c r="AF227" s="3"/>
      <c r="AG227" s="3"/>
      <c r="AH227" s="3"/>
      <c r="AI227" s="3"/>
      <c r="AJ227" s="3"/>
      <c r="AK227" s="31"/>
      <c r="AL227" s="3"/>
      <c r="AM227" s="3"/>
      <c r="AN227" s="3"/>
      <c r="AO227" s="3"/>
      <c r="AP227" s="3"/>
      <c r="AQ227" s="3"/>
      <c r="AR227" s="3"/>
      <c r="AS227" s="3"/>
      <c r="AT227" s="3"/>
      <c r="AU227" s="3"/>
    </row>
    <row r="228" spans="1:47" s="34" customFormat="1" x14ac:dyDescent="0.25">
      <c r="A228" s="50"/>
      <c r="B228" s="3"/>
      <c r="C228" s="14"/>
      <c r="D228" s="286"/>
      <c r="E228" s="286"/>
      <c r="F228" s="286"/>
      <c r="J228" s="35"/>
      <c r="K228" s="49"/>
      <c r="M228" s="152"/>
      <c r="N228" s="36"/>
      <c r="O228" s="36"/>
      <c r="P228" s="36"/>
      <c r="Q228" s="39"/>
      <c r="R228" s="3"/>
      <c r="S228" s="3"/>
      <c r="T228" s="86"/>
      <c r="U228" s="86"/>
      <c r="V228" s="86"/>
      <c r="W228" s="86"/>
      <c r="X228" s="37"/>
      <c r="Y228" s="37"/>
      <c r="Z228" s="37"/>
      <c r="AA228" s="37"/>
      <c r="AB228" s="37"/>
      <c r="AC228" s="37"/>
      <c r="AD228" s="37"/>
      <c r="AE228" s="37"/>
      <c r="AF228" s="3"/>
      <c r="AG228" s="3"/>
      <c r="AH228" s="3"/>
      <c r="AI228" s="3"/>
      <c r="AJ228" s="3"/>
      <c r="AK228" s="31"/>
      <c r="AL228" s="3"/>
      <c r="AM228" s="3"/>
      <c r="AN228" s="3"/>
      <c r="AO228" s="3"/>
      <c r="AP228" s="3"/>
      <c r="AQ228" s="3"/>
      <c r="AR228" s="3"/>
      <c r="AS228" s="3"/>
      <c r="AT228" s="3"/>
      <c r="AU228" s="3"/>
    </row>
    <row r="229" spans="1:47" s="34" customFormat="1" x14ac:dyDescent="0.25">
      <c r="A229" s="50"/>
      <c r="B229" s="3"/>
      <c r="C229" s="14"/>
      <c r="D229" s="286"/>
      <c r="E229" s="286"/>
      <c r="F229" s="286"/>
      <c r="J229" s="35"/>
      <c r="K229" s="49"/>
      <c r="M229" s="152"/>
      <c r="N229" s="36"/>
      <c r="O229" s="36"/>
      <c r="P229" s="36"/>
      <c r="Q229" s="39"/>
      <c r="R229" s="3"/>
      <c r="S229" s="3"/>
      <c r="T229" s="86"/>
      <c r="U229" s="86"/>
      <c r="V229" s="86"/>
      <c r="W229" s="86"/>
      <c r="X229" s="37"/>
      <c r="Y229" s="37"/>
      <c r="Z229" s="37"/>
      <c r="AA229" s="37"/>
      <c r="AB229" s="37"/>
      <c r="AC229" s="37"/>
      <c r="AD229" s="37"/>
      <c r="AE229" s="37"/>
      <c r="AF229" s="3"/>
      <c r="AG229" s="3"/>
      <c r="AH229" s="3"/>
      <c r="AI229" s="3"/>
      <c r="AJ229" s="3"/>
      <c r="AK229" s="31"/>
      <c r="AL229" s="3"/>
      <c r="AM229" s="3"/>
      <c r="AN229" s="3"/>
      <c r="AO229" s="3"/>
      <c r="AP229" s="3"/>
      <c r="AQ229" s="3"/>
      <c r="AR229" s="3"/>
      <c r="AS229" s="3"/>
      <c r="AT229" s="3"/>
      <c r="AU229" s="3"/>
    </row>
    <row r="230" spans="1:47" s="34" customFormat="1" x14ac:dyDescent="0.25">
      <c r="A230" s="50"/>
      <c r="B230" s="3"/>
      <c r="C230" s="14"/>
      <c r="D230" s="286"/>
      <c r="E230" s="286"/>
      <c r="F230" s="286"/>
      <c r="J230" s="35"/>
      <c r="K230" s="49"/>
      <c r="M230" s="152"/>
      <c r="N230" s="36"/>
      <c r="O230" s="36"/>
      <c r="P230" s="36"/>
      <c r="Q230" s="39"/>
      <c r="R230" s="3"/>
      <c r="S230" s="3"/>
      <c r="T230" s="86"/>
      <c r="U230" s="86"/>
      <c r="V230" s="86"/>
      <c r="W230" s="86"/>
      <c r="X230" s="37"/>
      <c r="Y230" s="37"/>
      <c r="Z230" s="37"/>
      <c r="AA230" s="37"/>
      <c r="AB230" s="37"/>
      <c r="AC230" s="37"/>
      <c r="AD230" s="37"/>
      <c r="AE230" s="37"/>
      <c r="AF230" s="3"/>
      <c r="AG230" s="3"/>
      <c r="AH230" s="3"/>
      <c r="AI230" s="3"/>
      <c r="AJ230" s="3"/>
      <c r="AK230" s="31"/>
      <c r="AL230" s="3"/>
      <c r="AM230" s="3"/>
      <c r="AN230" s="3"/>
      <c r="AO230" s="3"/>
      <c r="AP230" s="3"/>
      <c r="AQ230" s="3"/>
      <c r="AR230" s="3"/>
      <c r="AS230" s="3"/>
      <c r="AT230" s="3"/>
      <c r="AU230" s="3"/>
    </row>
    <row r="231" spans="1:47" s="34" customFormat="1" x14ac:dyDescent="0.25">
      <c r="A231" s="50"/>
      <c r="B231" s="3"/>
      <c r="C231" s="14"/>
      <c r="D231" s="286"/>
      <c r="E231" s="286"/>
      <c r="F231" s="286"/>
      <c r="J231" s="35"/>
      <c r="K231" s="49"/>
      <c r="M231" s="152"/>
      <c r="N231" s="36"/>
      <c r="O231" s="36"/>
      <c r="P231" s="36"/>
      <c r="Q231" s="39"/>
      <c r="R231" s="3"/>
      <c r="S231" s="3"/>
      <c r="T231" s="86"/>
      <c r="U231" s="86"/>
      <c r="V231" s="86"/>
      <c r="W231" s="86"/>
      <c r="X231" s="37"/>
      <c r="Y231" s="37"/>
      <c r="Z231" s="37"/>
      <c r="AA231" s="37"/>
      <c r="AB231" s="37"/>
      <c r="AC231" s="37"/>
      <c r="AD231" s="37"/>
      <c r="AE231" s="37"/>
      <c r="AF231" s="3"/>
      <c r="AG231" s="3"/>
      <c r="AH231" s="3"/>
      <c r="AI231" s="3"/>
      <c r="AJ231" s="3"/>
      <c r="AK231" s="31"/>
      <c r="AL231" s="3"/>
      <c r="AM231" s="3"/>
      <c r="AN231" s="3"/>
      <c r="AO231" s="3"/>
      <c r="AP231" s="3"/>
      <c r="AQ231" s="3"/>
      <c r="AR231" s="3"/>
      <c r="AS231" s="3"/>
      <c r="AT231" s="3"/>
      <c r="AU231" s="3"/>
    </row>
    <row r="232" spans="1:47" s="34" customFormat="1" x14ac:dyDescent="0.25">
      <c r="A232" s="50"/>
      <c r="B232" s="3"/>
      <c r="C232" s="14"/>
      <c r="D232" s="286"/>
      <c r="E232" s="286"/>
      <c r="F232" s="286"/>
      <c r="J232" s="35"/>
      <c r="K232" s="49"/>
      <c r="M232" s="152"/>
      <c r="N232" s="36"/>
      <c r="O232" s="36"/>
      <c r="P232" s="36"/>
      <c r="Q232" s="39"/>
      <c r="R232" s="3"/>
      <c r="S232" s="3"/>
      <c r="T232" s="86"/>
      <c r="U232" s="86"/>
      <c r="V232" s="86"/>
      <c r="W232" s="86"/>
      <c r="X232" s="37"/>
      <c r="Y232" s="37"/>
      <c r="Z232" s="37"/>
      <c r="AA232" s="37"/>
      <c r="AB232" s="37"/>
      <c r="AC232" s="37"/>
      <c r="AD232" s="37"/>
      <c r="AE232" s="37"/>
      <c r="AF232" s="3"/>
      <c r="AG232" s="3"/>
      <c r="AH232" s="3"/>
      <c r="AI232" s="3"/>
      <c r="AJ232" s="3"/>
      <c r="AK232" s="31"/>
      <c r="AL232" s="3"/>
      <c r="AM232" s="3"/>
      <c r="AN232" s="3"/>
      <c r="AO232" s="3"/>
      <c r="AP232" s="3"/>
      <c r="AQ232" s="3"/>
      <c r="AR232" s="3"/>
      <c r="AS232" s="3"/>
      <c r="AT232" s="3"/>
      <c r="AU232" s="3"/>
    </row>
    <row r="233" spans="1:47" s="34" customFormat="1" x14ac:dyDescent="0.25">
      <c r="A233" s="50"/>
      <c r="B233" s="3"/>
      <c r="C233" s="14"/>
      <c r="D233" s="286"/>
      <c r="E233" s="286"/>
      <c r="F233" s="286"/>
      <c r="J233" s="35"/>
      <c r="K233" s="49"/>
      <c r="M233" s="152"/>
      <c r="N233" s="36"/>
      <c r="O233" s="36"/>
      <c r="P233" s="36"/>
      <c r="Q233" s="39"/>
      <c r="R233" s="3"/>
      <c r="S233" s="3"/>
      <c r="T233" s="86"/>
      <c r="U233" s="86"/>
      <c r="V233" s="86"/>
      <c r="W233" s="86"/>
      <c r="X233" s="37"/>
      <c r="Y233" s="37"/>
      <c r="Z233" s="37"/>
      <c r="AA233" s="37"/>
      <c r="AB233" s="37"/>
      <c r="AC233" s="37"/>
      <c r="AD233" s="37"/>
      <c r="AE233" s="37"/>
      <c r="AF233" s="3"/>
      <c r="AG233" s="3"/>
      <c r="AH233" s="3"/>
      <c r="AI233" s="3"/>
      <c r="AJ233" s="3"/>
      <c r="AK233" s="31"/>
      <c r="AL233" s="3"/>
      <c r="AM233" s="3"/>
      <c r="AN233" s="3"/>
      <c r="AO233" s="3"/>
      <c r="AP233" s="3"/>
      <c r="AQ233" s="3"/>
      <c r="AR233" s="3"/>
      <c r="AS233" s="3"/>
      <c r="AT233" s="3"/>
      <c r="AU233" s="3"/>
    </row>
    <row r="234" spans="1:47" s="34" customFormat="1" x14ac:dyDescent="0.25">
      <c r="A234" s="50"/>
      <c r="B234" s="3"/>
      <c r="C234" s="14"/>
      <c r="D234" s="286"/>
      <c r="E234" s="286"/>
      <c r="F234" s="286"/>
      <c r="J234" s="35"/>
      <c r="K234" s="49"/>
      <c r="M234" s="152"/>
      <c r="N234" s="36"/>
      <c r="O234" s="36"/>
      <c r="P234" s="36"/>
      <c r="Q234" s="39"/>
      <c r="R234" s="3"/>
      <c r="S234" s="3"/>
      <c r="T234" s="86"/>
      <c r="U234" s="86"/>
      <c r="V234" s="86"/>
      <c r="W234" s="86"/>
      <c r="X234" s="37"/>
      <c r="Y234" s="37"/>
      <c r="Z234" s="37"/>
      <c r="AA234" s="37"/>
      <c r="AB234" s="37"/>
      <c r="AC234" s="37"/>
      <c r="AD234" s="37"/>
      <c r="AE234" s="37"/>
      <c r="AF234" s="3"/>
      <c r="AG234" s="3"/>
      <c r="AH234" s="3"/>
      <c r="AI234" s="3"/>
      <c r="AJ234" s="3"/>
      <c r="AK234" s="31"/>
      <c r="AL234" s="3"/>
      <c r="AM234" s="3"/>
      <c r="AN234" s="3"/>
      <c r="AO234" s="3"/>
      <c r="AP234" s="3"/>
      <c r="AQ234" s="3"/>
      <c r="AR234" s="3"/>
      <c r="AS234" s="3"/>
      <c r="AT234" s="3"/>
      <c r="AU234" s="3"/>
    </row>
    <row r="235" spans="1:47" s="34" customFormat="1" x14ac:dyDescent="0.25">
      <c r="A235" s="50"/>
      <c r="B235" s="3"/>
      <c r="C235" s="14"/>
      <c r="D235" s="286"/>
      <c r="E235" s="286"/>
      <c r="F235" s="286"/>
      <c r="J235" s="35"/>
      <c r="K235" s="49"/>
      <c r="M235" s="152"/>
      <c r="N235" s="36"/>
      <c r="O235" s="36"/>
      <c r="P235" s="36"/>
      <c r="Q235" s="39"/>
      <c r="R235" s="3"/>
      <c r="S235" s="3"/>
      <c r="T235" s="86"/>
      <c r="U235" s="86"/>
      <c r="V235" s="86"/>
      <c r="W235" s="86"/>
      <c r="X235" s="37"/>
      <c r="Y235" s="37"/>
      <c r="Z235" s="37"/>
      <c r="AA235" s="37"/>
      <c r="AB235" s="37"/>
      <c r="AC235" s="37"/>
      <c r="AD235" s="37"/>
      <c r="AE235" s="37"/>
      <c r="AF235" s="3"/>
      <c r="AG235" s="3"/>
      <c r="AH235" s="3"/>
      <c r="AI235" s="3"/>
      <c r="AJ235" s="3"/>
      <c r="AK235" s="31"/>
      <c r="AL235" s="3"/>
      <c r="AM235" s="3"/>
      <c r="AN235" s="3"/>
      <c r="AO235" s="3"/>
      <c r="AP235" s="3"/>
      <c r="AQ235" s="3"/>
      <c r="AR235" s="3"/>
      <c r="AS235" s="3"/>
      <c r="AT235" s="3"/>
      <c r="AU235" s="3"/>
    </row>
    <row r="236" spans="1:47" s="34" customFormat="1" x14ac:dyDescent="0.25">
      <c r="A236" s="50"/>
      <c r="B236" s="3"/>
      <c r="C236" s="14"/>
      <c r="D236" s="286"/>
      <c r="E236" s="286"/>
      <c r="F236" s="286"/>
      <c r="J236" s="35"/>
      <c r="K236" s="49"/>
      <c r="M236" s="152"/>
      <c r="N236" s="36"/>
      <c r="O236" s="36"/>
      <c r="P236" s="36"/>
      <c r="Q236" s="39"/>
      <c r="R236" s="3"/>
      <c r="S236" s="3"/>
      <c r="T236" s="86"/>
      <c r="U236" s="86"/>
      <c r="V236" s="86"/>
      <c r="W236" s="86"/>
      <c r="X236" s="37"/>
      <c r="Y236" s="37"/>
      <c r="Z236" s="37"/>
      <c r="AA236" s="37"/>
      <c r="AB236" s="37"/>
      <c r="AC236" s="37"/>
      <c r="AD236" s="37"/>
      <c r="AE236" s="37"/>
      <c r="AF236" s="3"/>
      <c r="AG236" s="3"/>
      <c r="AH236" s="3"/>
      <c r="AI236" s="3"/>
      <c r="AJ236" s="3"/>
      <c r="AK236" s="31"/>
      <c r="AL236" s="3"/>
      <c r="AM236" s="3"/>
      <c r="AN236" s="3"/>
      <c r="AO236" s="3"/>
      <c r="AP236" s="3"/>
      <c r="AQ236" s="3"/>
      <c r="AR236" s="3"/>
      <c r="AS236" s="3"/>
      <c r="AT236" s="3"/>
      <c r="AU236" s="3"/>
    </row>
    <row r="237" spans="1:47" s="34" customFormat="1" x14ac:dyDescent="0.25">
      <c r="A237" s="50"/>
      <c r="B237" s="3"/>
      <c r="C237" s="14"/>
      <c r="D237" s="286"/>
      <c r="E237" s="286"/>
      <c r="F237" s="286"/>
      <c r="J237" s="35"/>
      <c r="K237" s="49"/>
      <c r="M237" s="152"/>
      <c r="N237" s="36"/>
      <c r="O237" s="36"/>
      <c r="P237" s="36"/>
      <c r="Q237" s="39"/>
      <c r="R237" s="3"/>
      <c r="S237" s="3"/>
      <c r="T237" s="86"/>
      <c r="U237" s="86"/>
      <c r="V237" s="86"/>
      <c r="W237" s="86"/>
      <c r="X237" s="37"/>
      <c r="Y237" s="37"/>
      <c r="Z237" s="37"/>
      <c r="AA237" s="37"/>
      <c r="AB237" s="37"/>
      <c r="AC237" s="37"/>
      <c r="AD237" s="37"/>
      <c r="AE237" s="37"/>
      <c r="AF237" s="3"/>
      <c r="AG237" s="3"/>
      <c r="AH237" s="3"/>
      <c r="AI237" s="3"/>
      <c r="AJ237" s="3"/>
      <c r="AK237" s="31"/>
      <c r="AL237" s="3"/>
      <c r="AM237" s="3"/>
      <c r="AN237" s="3"/>
      <c r="AO237" s="3"/>
      <c r="AP237" s="3"/>
      <c r="AQ237" s="3"/>
      <c r="AR237" s="3"/>
      <c r="AS237" s="3"/>
      <c r="AT237" s="3"/>
      <c r="AU237" s="3"/>
    </row>
  </sheetData>
  <mergeCells count="473">
    <mergeCell ref="G52:H52"/>
    <mergeCell ref="G53:H53"/>
    <mergeCell ref="G54:H54"/>
    <mergeCell ref="G55:H55"/>
    <mergeCell ref="G56:H56"/>
    <mergeCell ref="G57:H57"/>
    <mergeCell ref="G58:H58"/>
    <mergeCell ref="G59:H59"/>
    <mergeCell ref="G43:H43"/>
    <mergeCell ref="G44:H44"/>
    <mergeCell ref="G45:H45"/>
    <mergeCell ref="G46:H46"/>
    <mergeCell ref="G47:H47"/>
    <mergeCell ref="G48:H48"/>
    <mergeCell ref="G49:H49"/>
    <mergeCell ref="G50:H50"/>
    <mergeCell ref="G51:H51"/>
    <mergeCell ref="G26:H26"/>
    <mergeCell ref="G27:H27"/>
    <mergeCell ref="G28:H28"/>
    <mergeCell ref="G29:H29"/>
    <mergeCell ref="G30:H30"/>
    <mergeCell ref="G31:H31"/>
    <mergeCell ref="G32:H32"/>
    <mergeCell ref="G33:H33"/>
    <mergeCell ref="G34:H34"/>
    <mergeCell ref="O136:R136"/>
    <mergeCell ref="O137:R137"/>
    <mergeCell ref="O138:R138"/>
    <mergeCell ref="O139:R139"/>
    <mergeCell ref="O140:R140"/>
    <mergeCell ref="O141:R141"/>
    <mergeCell ref="O142:R142"/>
    <mergeCell ref="G17:H17"/>
    <mergeCell ref="G18:H18"/>
    <mergeCell ref="G19:H19"/>
    <mergeCell ref="G20:H20"/>
    <mergeCell ref="G21:H21"/>
    <mergeCell ref="G22:H22"/>
    <mergeCell ref="G23:H23"/>
    <mergeCell ref="G24:H24"/>
    <mergeCell ref="G25:H25"/>
    <mergeCell ref="G35:H35"/>
    <mergeCell ref="G36:H36"/>
    <mergeCell ref="G37:H37"/>
    <mergeCell ref="G38:H38"/>
    <mergeCell ref="G39:H39"/>
    <mergeCell ref="G40:H40"/>
    <mergeCell ref="G41:H41"/>
    <mergeCell ref="G42:H42"/>
    <mergeCell ref="O127:R127"/>
    <mergeCell ref="O128:R128"/>
    <mergeCell ref="O129:R129"/>
    <mergeCell ref="O130:R130"/>
    <mergeCell ref="O131:R131"/>
    <mergeCell ref="O132:R132"/>
    <mergeCell ref="O133:R133"/>
    <mergeCell ref="O134:R134"/>
    <mergeCell ref="O135:R135"/>
    <mergeCell ref="O117:R117"/>
    <mergeCell ref="O118:R118"/>
    <mergeCell ref="O119:R119"/>
    <mergeCell ref="O120:R120"/>
    <mergeCell ref="O123:R123"/>
    <mergeCell ref="O124:R124"/>
    <mergeCell ref="O122:R122"/>
    <mergeCell ref="O125:R125"/>
    <mergeCell ref="O126:R126"/>
    <mergeCell ref="O121:R121"/>
    <mergeCell ref="O105:R105"/>
    <mergeCell ref="O106:R106"/>
    <mergeCell ref="O107:R107"/>
    <mergeCell ref="O108:R108"/>
    <mergeCell ref="O110:R110"/>
    <mergeCell ref="O112:R112"/>
    <mergeCell ref="O113:R113"/>
    <mergeCell ref="O114:R114"/>
    <mergeCell ref="O115:R115"/>
    <mergeCell ref="O109:R109"/>
    <mergeCell ref="O111:R111"/>
    <mergeCell ref="O94:R94"/>
    <mergeCell ref="O95:R95"/>
    <mergeCell ref="O96:R96"/>
    <mergeCell ref="O98:R98"/>
    <mergeCell ref="O99:R99"/>
    <mergeCell ref="O100:R100"/>
    <mergeCell ref="O101:R101"/>
    <mergeCell ref="O97:R97"/>
    <mergeCell ref="O104:R104"/>
    <mergeCell ref="O103:R103"/>
    <mergeCell ref="O102:R102"/>
    <mergeCell ref="K141:L141"/>
    <mergeCell ref="K142:L142"/>
    <mergeCell ref="T71:AE71"/>
    <mergeCell ref="O73:R73"/>
    <mergeCell ref="O74:R74"/>
    <mergeCell ref="O75:R75"/>
    <mergeCell ref="O76:R76"/>
    <mergeCell ref="O77:R77"/>
    <mergeCell ref="O78:R78"/>
    <mergeCell ref="O79:R79"/>
    <mergeCell ref="O80:R80"/>
    <mergeCell ref="O81:R81"/>
    <mergeCell ref="O82:R82"/>
    <mergeCell ref="O83:R83"/>
    <mergeCell ref="O85:R85"/>
    <mergeCell ref="O86:R86"/>
    <mergeCell ref="O87:R87"/>
    <mergeCell ref="O88:R88"/>
    <mergeCell ref="O89:R89"/>
    <mergeCell ref="O90:R90"/>
    <mergeCell ref="O91:R91"/>
    <mergeCell ref="O92:R92"/>
    <mergeCell ref="O93:R93"/>
    <mergeCell ref="K132:L132"/>
    <mergeCell ref="K133:L133"/>
    <mergeCell ref="K134:L134"/>
    <mergeCell ref="K135:L135"/>
    <mergeCell ref="K136:L136"/>
    <mergeCell ref="K137:L137"/>
    <mergeCell ref="K138:L138"/>
    <mergeCell ref="K139:L139"/>
    <mergeCell ref="K140:L140"/>
    <mergeCell ref="K124:L124"/>
    <mergeCell ref="K125:L125"/>
    <mergeCell ref="K126:L126"/>
    <mergeCell ref="K127:L127"/>
    <mergeCell ref="K128:L128"/>
    <mergeCell ref="K129:L129"/>
    <mergeCell ref="K130:L130"/>
    <mergeCell ref="K131:L131"/>
    <mergeCell ref="K114:L114"/>
    <mergeCell ref="K115:L115"/>
    <mergeCell ref="K117:L117"/>
    <mergeCell ref="K118:L118"/>
    <mergeCell ref="K119:L119"/>
    <mergeCell ref="K120:L120"/>
    <mergeCell ref="K121:L121"/>
    <mergeCell ref="K123:L123"/>
    <mergeCell ref="K122:L122"/>
    <mergeCell ref="K104:L104"/>
    <mergeCell ref="K105:L105"/>
    <mergeCell ref="K106:L106"/>
    <mergeCell ref="K107:L107"/>
    <mergeCell ref="K108:L108"/>
    <mergeCell ref="K110:L110"/>
    <mergeCell ref="K112:L112"/>
    <mergeCell ref="K113:L113"/>
    <mergeCell ref="K102:L102"/>
    <mergeCell ref="K93:L93"/>
    <mergeCell ref="K94:L94"/>
    <mergeCell ref="K95:L95"/>
    <mergeCell ref="K96:L96"/>
    <mergeCell ref="K98:L98"/>
    <mergeCell ref="K99:L99"/>
    <mergeCell ref="K100:L100"/>
    <mergeCell ref="K97:L97"/>
    <mergeCell ref="K101:L101"/>
    <mergeCell ref="K83:L83"/>
    <mergeCell ref="K85:L85"/>
    <mergeCell ref="K86:L86"/>
    <mergeCell ref="K87:L87"/>
    <mergeCell ref="K88:L88"/>
    <mergeCell ref="K89:L89"/>
    <mergeCell ref="K90:L90"/>
    <mergeCell ref="K91:L91"/>
    <mergeCell ref="K92:L92"/>
    <mergeCell ref="K74:L74"/>
    <mergeCell ref="K75:L75"/>
    <mergeCell ref="K76:L76"/>
    <mergeCell ref="K77:L77"/>
    <mergeCell ref="K78:L78"/>
    <mergeCell ref="K79:L79"/>
    <mergeCell ref="K80:L80"/>
    <mergeCell ref="K81:L81"/>
    <mergeCell ref="K82:L82"/>
    <mergeCell ref="D4:F4"/>
    <mergeCell ref="D5:F5"/>
    <mergeCell ref="D6:F6"/>
    <mergeCell ref="D7:F7"/>
    <mergeCell ref="T2:AE2"/>
    <mergeCell ref="D15:F15"/>
    <mergeCell ref="D16:F16"/>
    <mergeCell ref="G4:H4"/>
    <mergeCell ref="G5:H5"/>
    <mergeCell ref="G6:H6"/>
    <mergeCell ref="G7:H7"/>
    <mergeCell ref="G8:H8"/>
    <mergeCell ref="G9:H9"/>
    <mergeCell ref="G10:H10"/>
    <mergeCell ref="G11:H11"/>
    <mergeCell ref="G12:H12"/>
    <mergeCell ref="G13:H13"/>
    <mergeCell ref="G14:H14"/>
    <mergeCell ref="G15:H15"/>
    <mergeCell ref="G16:H16"/>
    <mergeCell ref="D12:F12"/>
    <mergeCell ref="D13:F13"/>
    <mergeCell ref="D10:F10"/>
    <mergeCell ref="D11:F11"/>
    <mergeCell ref="D8:F8"/>
    <mergeCell ref="D9:F9"/>
    <mergeCell ref="D26:F26"/>
    <mergeCell ref="D27:F27"/>
    <mergeCell ref="D28:F28"/>
    <mergeCell ref="D23:F23"/>
    <mergeCell ref="D24:F24"/>
    <mergeCell ref="D25:F25"/>
    <mergeCell ref="D20:F20"/>
    <mergeCell ref="D21:F21"/>
    <mergeCell ref="D22:F22"/>
    <mergeCell ref="D17:F17"/>
    <mergeCell ref="D18:F18"/>
    <mergeCell ref="D19:F19"/>
    <mergeCell ref="D45:F45"/>
    <mergeCell ref="D46:F46"/>
    <mergeCell ref="D37:F37"/>
    <mergeCell ref="D38:F38"/>
    <mergeCell ref="D39:F39"/>
    <mergeCell ref="D40:F40"/>
    <mergeCell ref="D41:F41"/>
    <mergeCell ref="D63:F63"/>
    <mergeCell ref="D14:F14"/>
    <mergeCell ref="D29:F29"/>
    <mergeCell ref="D35:F35"/>
    <mergeCell ref="D36:F36"/>
    <mergeCell ref="D30:F30"/>
    <mergeCell ref="D31:F31"/>
    <mergeCell ref="D32:F32"/>
    <mergeCell ref="D33:F33"/>
    <mergeCell ref="D34:F34"/>
    <mergeCell ref="D42:F42"/>
    <mergeCell ref="D43:F43"/>
    <mergeCell ref="D44:F44"/>
    <mergeCell ref="D51:F51"/>
    <mergeCell ref="D52:F52"/>
    <mergeCell ref="D53:F53"/>
    <mergeCell ref="D54:F54"/>
    <mergeCell ref="D55:F55"/>
    <mergeCell ref="D47:F47"/>
    <mergeCell ref="D48:F48"/>
    <mergeCell ref="D49:F49"/>
    <mergeCell ref="D67:F67"/>
    <mergeCell ref="D50:F50"/>
    <mergeCell ref="D61:F61"/>
    <mergeCell ref="D62:F62"/>
    <mergeCell ref="D65:F65"/>
    <mergeCell ref="D64:F64"/>
    <mergeCell ref="D69:F69"/>
    <mergeCell ref="D56:F56"/>
    <mergeCell ref="D57:F57"/>
    <mergeCell ref="D58:F58"/>
    <mergeCell ref="D59:F59"/>
    <mergeCell ref="D60:F60"/>
    <mergeCell ref="D66:F66"/>
    <mergeCell ref="D70:F70"/>
    <mergeCell ref="E73:H73"/>
    <mergeCell ref="D68:F68"/>
    <mergeCell ref="C71:M71"/>
    <mergeCell ref="K73:L73"/>
    <mergeCell ref="J59:K59"/>
    <mergeCell ref="E74:H74"/>
    <mergeCell ref="E75:H75"/>
    <mergeCell ref="E76:H76"/>
    <mergeCell ref="E77:H77"/>
    <mergeCell ref="E78:H78"/>
    <mergeCell ref="E79:H79"/>
    <mergeCell ref="E80:H80"/>
    <mergeCell ref="E81:H81"/>
    <mergeCell ref="E82:H82"/>
    <mergeCell ref="E101:H101"/>
    <mergeCell ref="E97:H97"/>
    <mergeCell ref="E83:H83"/>
    <mergeCell ref="E85:H85"/>
    <mergeCell ref="E86:H86"/>
    <mergeCell ref="E87:H87"/>
    <mergeCell ref="E88:H88"/>
    <mergeCell ref="E89:H89"/>
    <mergeCell ref="E90:H90"/>
    <mergeCell ref="E91:H91"/>
    <mergeCell ref="E92:H92"/>
    <mergeCell ref="E84:H84"/>
    <mergeCell ref="E98:H98"/>
    <mergeCell ref="E99:H99"/>
    <mergeCell ref="E125:H125"/>
    <mergeCell ref="E126:H126"/>
    <mergeCell ref="E127:H127"/>
    <mergeCell ref="E128:H128"/>
    <mergeCell ref="E129:H129"/>
    <mergeCell ref="E130:H130"/>
    <mergeCell ref="E131:H131"/>
    <mergeCell ref="E132:H132"/>
    <mergeCell ref="E114:H114"/>
    <mergeCell ref="E115:H115"/>
    <mergeCell ref="E117:H117"/>
    <mergeCell ref="E118:H118"/>
    <mergeCell ref="E119:H119"/>
    <mergeCell ref="E120:H120"/>
    <mergeCell ref="E121:H121"/>
    <mergeCell ref="E123:H123"/>
    <mergeCell ref="E124:H124"/>
    <mergeCell ref="E122:H122"/>
    <mergeCell ref="E133:H133"/>
    <mergeCell ref="E134:H134"/>
    <mergeCell ref="E135:H135"/>
    <mergeCell ref="E136:H136"/>
    <mergeCell ref="E137:H137"/>
    <mergeCell ref="E138:H138"/>
    <mergeCell ref="E139:H139"/>
    <mergeCell ref="E140:H140"/>
    <mergeCell ref="E141:H141"/>
    <mergeCell ref="D165:F165"/>
    <mergeCell ref="D166:F166"/>
    <mergeCell ref="D167:F167"/>
    <mergeCell ref="D168:F168"/>
    <mergeCell ref="D169:F169"/>
    <mergeCell ref="D170:F170"/>
    <mergeCell ref="E142:H142"/>
    <mergeCell ref="D159:F159"/>
    <mergeCell ref="D160:F160"/>
    <mergeCell ref="D161:F161"/>
    <mergeCell ref="D162:F162"/>
    <mergeCell ref="D163:F163"/>
    <mergeCell ref="D164:F164"/>
    <mergeCell ref="D157:F157"/>
    <mergeCell ref="D158:F158"/>
    <mergeCell ref="D177:F177"/>
    <mergeCell ref="D178:F178"/>
    <mergeCell ref="D179:F179"/>
    <mergeCell ref="D180:F180"/>
    <mergeCell ref="D181:F181"/>
    <mergeCell ref="D182:F182"/>
    <mergeCell ref="D171:F171"/>
    <mergeCell ref="D172:F172"/>
    <mergeCell ref="D173:F173"/>
    <mergeCell ref="D174:F174"/>
    <mergeCell ref="D175:F175"/>
    <mergeCell ref="D176:F176"/>
    <mergeCell ref="D189:F189"/>
    <mergeCell ref="D190:F190"/>
    <mergeCell ref="D191:F191"/>
    <mergeCell ref="D192:F192"/>
    <mergeCell ref="D193:F193"/>
    <mergeCell ref="D194:F194"/>
    <mergeCell ref="D183:F183"/>
    <mergeCell ref="D184:F184"/>
    <mergeCell ref="D185:F185"/>
    <mergeCell ref="D186:F186"/>
    <mergeCell ref="D187:F187"/>
    <mergeCell ref="D188:F188"/>
    <mergeCell ref="D201:F201"/>
    <mergeCell ref="D202:F202"/>
    <mergeCell ref="D203:F203"/>
    <mergeCell ref="D204:F204"/>
    <mergeCell ref="D205:F205"/>
    <mergeCell ref="D206:F206"/>
    <mergeCell ref="D195:F195"/>
    <mergeCell ref="D196:F196"/>
    <mergeCell ref="D197:F197"/>
    <mergeCell ref="D198:F198"/>
    <mergeCell ref="D199:F199"/>
    <mergeCell ref="D200:F200"/>
    <mergeCell ref="D216:F216"/>
    <mergeCell ref="D217:F217"/>
    <mergeCell ref="D218:F218"/>
    <mergeCell ref="D207:F207"/>
    <mergeCell ref="D208:F208"/>
    <mergeCell ref="D209:F209"/>
    <mergeCell ref="D210:F210"/>
    <mergeCell ref="D211:F211"/>
    <mergeCell ref="D212:F212"/>
    <mergeCell ref="D237:F237"/>
    <mergeCell ref="J3:L3"/>
    <mergeCell ref="D231:F231"/>
    <mergeCell ref="D232:F232"/>
    <mergeCell ref="D233:F233"/>
    <mergeCell ref="D234:F234"/>
    <mergeCell ref="D235:F235"/>
    <mergeCell ref="D236:F236"/>
    <mergeCell ref="D225:F225"/>
    <mergeCell ref="D226:F226"/>
    <mergeCell ref="D227:F227"/>
    <mergeCell ref="D228:F228"/>
    <mergeCell ref="D229:F229"/>
    <mergeCell ref="D230:F230"/>
    <mergeCell ref="D219:F219"/>
    <mergeCell ref="D220:F220"/>
    <mergeCell ref="D221:F221"/>
    <mergeCell ref="D222:F222"/>
    <mergeCell ref="D223:F223"/>
    <mergeCell ref="D224:F224"/>
    <mergeCell ref="D213:F213"/>
    <mergeCell ref="D214:F214"/>
    <mergeCell ref="D215:F215"/>
    <mergeCell ref="E102:H102"/>
    <mergeCell ref="O116:R116"/>
    <mergeCell ref="E103:H103"/>
    <mergeCell ref="E109:H109"/>
    <mergeCell ref="E111:H111"/>
    <mergeCell ref="E116:H116"/>
    <mergeCell ref="K84:L84"/>
    <mergeCell ref="K103:L103"/>
    <mergeCell ref="K109:L109"/>
    <mergeCell ref="K111:L111"/>
    <mergeCell ref="K116:L116"/>
    <mergeCell ref="O84:R84"/>
    <mergeCell ref="E104:H104"/>
    <mergeCell ref="E105:H105"/>
    <mergeCell ref="E106:H106"/>
    <mergeCell ref="E107:H107"/>
    <mergeCell ref="E108:H108"/>
    <mergeCell ref="E110:H110"/>
    <mergeCell ref="E112:H112"/>
    <mergeCell ref="E113:H113"/>
    <mergeCell ref="E93:H93"/>
    <mergeCell ref="E94:H94"/>
    <mergeCell ref="E95:H95"/>
    <mergeCell ref="E96:H96"/>
    <mergeCell ref="E100:H100"/>
    <mergeCell ref="J4:K4"/>
    <mergeCell ref="J5:K5"/>
    <mergeCell ref="J6:K6"/>
    <mergeCell ref="J8:K8"/>
    <mergeCell ref="J9:K9"/>
    <mergeCell ref="J10:K10"/>
    <mergeCell ref="J11:K11"/>
    <mergeCell ref="J12:K12"/>
    <mergeCell ref="J13:K13"/>
    <mergeCell ref="J14:K14"/>
    <mergeCell ref="J15:K15"/>
    <mergeCell ref="J16:K16"/>
    <mergeCell ref="J17:K17"/>
    <mergeCell ref="J18:K18"/>
    <mergeCell ref="J19:K19"/>
    <mergeCell ref="J20:K20"/>
    <mergeCell ref="J21:K21"/>
    <mergeCell ref="J22:K22"/>
    <mergeCell ref="J23:K23"/>
    <mergeCell ref="J24:K24"/>
    <mergeCell ref="J25:K25"/>
    <mergeCell ref="J26:K26"/>
    <mergeCell ref="J27:K27"/>
    <mergeCell ref="J28:K28"/>
    <mergeCell ref="J29:K29"/>
    <mergeCell ref="J30:K30"/>
    <mergeCell ref="J31:K31"/>
    <mergeCell ref="J32:K32"/>
    <mergeCell ref="J33:K33"/>
    <mergeCell ref="J34:K34"/>
    <mergeCell ref="J35:K35"/>
    <mergeCell ref="J36:K36"/>
    <mergeCell ref="J37:K37"/>
    <mergeCell ref="J38:K38"/>
    <mergeCell ref="J39:K39"/>
    <mergeCell ref="J40:K40"/>
    <mergeCell ref="J41:K41"/>
    <mergeCell ref="J42:K42"/>
    <mergeCell ref="J43:K43"/>
    <mergeCell ref="J44:K44"/>
    <mergeCell ref="J45:K45"/>
    <mergeCell ref="J46:K46"/>
    <mergeCell ref="J47:K47"/>
    <mergeCell ref="J48:K48"/>
    <mergeCell ref="J49:K49"/>
    <mergeCell ref="J50:K50"/>
    <mergeCell ref="J51:K51"/>
    <mergeCell ref="J52:K52"/>
    <mergeCell ref="J53:K53"/>
    <mergeCell ref="J54:K54"/>
    <mergeCell ref="J55:K55"/>
    <mergeCell ref="J56:K56"/>
    <mergeCell ref="J57:K57"/>
    <mergeCell ref="J58:K58"/>
  </mergeCells>
  <phoneticPr fontId="20"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17697-4D7D-4C8E-97FC-1F978D1D3E2A}">
  <dimension ref="A1:AO328"/>
  <sheetViews>
    <sheetView zoomScale="85" zoomScaleNormal="85" workbookViewId="0">
      <selection activeCell="A241" sqref="A241:R242"/>
    </sheetView>
  </sheetViews>
  <sheetFormatPr defaultColWidth="9.21875" defaultRowHeight="14.4" x14ac:dyDescent="0.3"/>
  <cols>
    <col min="1" max="1" width="24.21875" customWidth="1"/>
    <col min="2" max="4" width="14.88671875" style="3" customWidth="1"/>
    <col min="5" max="8" width="14.88671875" style="14" customWidth="1"/>
    <col min="9" max="9" width="14.88671875" style="45" customWidth="1"/>
    <col min="10" max="11" width="14.88671875" style="14" customWidth="1"/>
    <col min="12" max="13" width="14.88671875" style="45" customWidth="1"/>
    <col min="14" max="14" width="14.88671875" style="14" customWidth="1"/>
    <col min="15" max="18" width="14.88671875" style="108" customWidth="1"/>
    <col min="19" max="19" width="14.88671875" style="14" customWidth="1"/>
    <col min="20" max="23" width="14.88671875" style="108" customWidth="1"/>
    <col min="24" max="26" width="16.77734375" style="14" customWidth="1"/>
    <col min="27" max="27" width="14.77734375" style="14" customWidth="1"/>
    <col min="28" max="28" width="17.21875" style="14" customWidth="1"/>
    <col min="29" max="29" width="18.77734375" style="36" customWidth="1"/>
    <col min="30" max="31" width="18.77734375" style="3" customWidth="1"/>
    <col min="32" max="35" width="18.77734375" style="13" customWidth="1"/>
    <col min="36" max="37" width="18.77734375" style="3" customWidth="1"/>
    <col min="38" max="38" width="18.77734375" customWidth="1"/>
    <col min="39" max="39" width="14.77734375" customWidth="1"/>
    <col min="40" max="40" width="16.77734375" customWidth="1"/>
  </cols>
  <sheetData>
    <row r="1" spans="1:37" x14ac:dyDescent="0.3">
      <c r="A1" s="4" t="s">
        <v>669</v>
      </c>
      <c r="B1" s="7" t="s">
        <v>660</v>
      </c>
      <c r="C1" s="28"/>
      <c r="D1" s="28"/>
      <c r="E1" s="33"/>
      <c r="F1" s="33"/>
      <c r="G1" s="33"/>
      <c r="H1" s="33"/>
      <c r="I1" s="207"/>
      <c r="J1" s="33"/>
      <c r="K1" s="33"/>
      <c r="L1" s="207"/>
      <c r="M1" s="207"/>
      <c r="N1" s="33"/>
      <c r="O1" s="204"/>
      <c r="P1" s="204"/>
      <c r="Q1" s="204"/>
      <c r="R1" s="204"/>
      <c r="S1" s="33"/>
      <c r="T1" s="204"/>
      <c r="U1" s="204"/>
      <c r="V1" s="204"/>
      <c r="W1" s="204"/>
      <c r="X1" s="33"/>
      <c r="Y1" s="33"/>
      <c r="Z1" s="33"/>
      <c r="AA1" s="33"/>
      <c r="AB1" s="33"/>
    </row>
    <row r="2" spans="1:37" x14ac:dyDescent="0.3">
      <c r="B2" s="203" t="s">
        <v>6</v>
      </c>
      <c r="C2" s="231"/>
      <c r="D2" s="33"/>
      <c r="E2" s="33"/>
      <c r="F2" s="33"/>
      <c r="G2" s="33"/>
      <c r="H2" s="33"/>
      <c r="I2" s="207"/>
      <c r="J2" s="33"/>
      <c r="K2" s="33"/>
      <c r="L2" s="207"/>
      <c r="M2" s="207"/>
      <c r="N2" s="33"/>
      <c r="O2" s="204"/>
      <c r="P2" s="204"/>
      <c r="Q2" s="204"/>
      <c r="R2" s="204"/>
      <c r="S2" s="33"/>
      <c r="T2" s="204"/>
      <c r="U2" s="204"/>
      <c r="V2" s="204"/>
      <c r="W2" s="204"/>
      <c r="X2" s="33"/>
      <c r="Y2" s="33"/>
      <c r="Z2" s="33"/>
      <c r="AA2" s="33"/>
      <c r="AB2" s="33"/>
    </row>
    <row r="3" spans="1:37" x14ac:dyDescent="0.3">
      <c r="A3" s="33"/>
      <c r="B3" s="33"/>
      <c r="C3" s="33"/>
      <c r="E3" s="33"/>
      <c r="F3" s="33"/>
      <c r="G3" s="33"/>
      <c r="H3" s="33"/>
      <c r="I3" s="207"/>
      <c r="J3" s="33"/>
      <c r="K3" s="33"/>
      <c r="L3" s="207"/>
      <c r="M3" s="207"/>
      <c r="N3" s="33"/>
      <c r="O3" s="204"/>
      <c r="P3" s="204"/>
      <c r="Q3" s="204"/>
      <c r="R3" s="204"/>
      <c r="S3" s="33"/>
      <c r="T3" s="204"/>
      <c r="U3" s="204"/>
      <c r="V3" s="204"/>
      <c r="W3" s="204"/>
      <c r="X3" s="33"/>
      <c r="Y3" s="33"/>
      <c r="Z3" s="33"/>
      <c r="AA3" s="33"/>
      <c r="AB3" s="33"/>
    </row>
    <row r="4" spans="1:37" x14ac:dyDescent="0.3">
      <c r="A4" s="52" t="s">
        <v>388</v>
      </c>
      <c r="B4" s="70"/>
      <c r="C4" s="33"/>
      <c r="D4" s="33"/>
      <c r="E4" s="33"/>
      <c r="F4" s="33"/>
      <c r="G4" s="33"/>
      <c r="H4" s="33"/>
      <c r="I4" s="207"/>
      <c r="J4" s="33"/>
      <c r="K4" s="33"/>
      <c r="L4" s="207"/>
      <c r="M4" s="207"/>
      <c r="N4" s="33"/>
      <c r="O4" s="204"/>
      <c r="P4" s="204"/>
      <c r="Q4" s="204"/>
      <c r="R4" s="204"/>
      <c r="S4" s="33"/>
      <c r="T4" s="204"/>
      <c r="U4" s="204"/>
      <c r="V4" s="204"/>
      <c r="W4" s="204"/>
      <c r="X4" s="33"/>
      <c r="Y4" s="33"/>
      <c r="Z4" s="33"/>
      <c r="AA4" s="33"/>
      <c r="AB4" s="33"/>
    </row>
    <row r="5" spans="1:37" x14ac:dyDescent="0.3">
      <c r="A5" s="52" t="s">
        <v>657</v>
      </c>
      <c r="B5" s="70"/>
      <c r="C5" s="33"/>
      <c r="D5" s="33"/>
      <c r="E5" s="33"/>
      <c r="F5" s="33"/>
      <c r="G5" s="33"/>
      <c r="H5" s="33"/>
      <c r="I5" s="207"/>
      <c r="J5" s="33"/>
      <c r="K5" s="33"/>
      <c r="L5" s="207"/>
      <c r="M5" s="207"/>
      <c r="N5" s="33"/>
      <c r="O5" s="204"/>
      <c r="P5" s="204"/>
      <c r="Q5" s="204"/>
      <c r="R5" s="204"/>
      <c r="S5" s="33"/>
      <c r="T5" s="204"/>
      <c r="U5" s="204"/>
      <c r="V5" s="204"/>
      <c r="W5" s="204"/>
      <c r="X5" s="33"/>
      <c r="Y5" s="33"/>
      <c r="Z5" s="33"/>
      <c r="AA5" s="33"/>
      <c r="AB5" s="33"/>
    </row>
    <row r="6" spans="1:37" ht="16.8" x14ac:dyDescent="0.3">
      <c r="A6" s="52" t="s">
        <v>615</v>
      </c>
      <c r="B6" s="85">
        <v>0.25</v>
      </c>
      <c r="C6" s="3" t="s">
        <v>448</v>
      </c>
      <c r="D6" s="6"/>
      <c r="E6" s="33"/>
      <c r="F6" s="33"/>
      <c r="G6" s="33"/>
      <c r="H6" s="33"/>
      <c r="I6" s="207"/>
      <c r="J6" s="33"/>
      <c r="K6" s="33"/>
      <c r="L6" s="207"/>
      <c r="M6" s="207"/>
      <c r="N6" s="33"/>
      <c r="O6" s="204"/>
      <c r="P6" s="204"/>
      <c r="Q6" s="204"/>
      <c r="R6" s="204"/>
      <c r="S6" s="33"/>
      <c r="T6" s="204"/>
      <c r="U6" s="204"/>
      <c r="V6" s="204"/>
      <c r="W6" s="204"/>
      <c r="X6" s="33"/>
      <c r="Y6" s="33"/>
      <c r="Z6" s="33"/>
      <c r="AA6" s="33"/>
      <c r="AB6" s="33"/>
    </row>
    <row r="7" spans="1:37" x14ac:dyDescent="0.3">
      <c r="A7" s="4"/>
      <c r="B7" s="37"/>
      <c r="C7" s="33"/>
      <c r="D7" s="6"/>
      <c r="E7" s="33"/>
      <c r="F7" s="33"/>
      <c r="G7" s="33"/>
      <c r="H7" s="33"/>
      <c r="I7" s="207"/>
      <c r="J7" s="33"/>
      <c r="K7" s="33"/>
      <c r="L7" s="207"/>
      <c r="M7" s="207"/>
      <c r="N7" s="33"/>
      <c r="O7" s="204"/>
      <c r="P7" s="204"/>
      <c r="Q7" s="204"/>
      <c r="R7" s="204"/>
      <c r="S7" s="33"/>
      <c r="T7" s="204"/>
      <c r="U7" s="204"/>
      <c r="V7" s="204"/>
      <c r="W7" s="204"/>
      <c r="X7" s="33"/>
      <c r="Y7" s="33"/>
      <c r="Z7" s="33"/>
      <c r="AA7" s="33"/>
      <c r="AB7" s="33"/>
    </row>
    <row r="8" spans="1:37" ht="15.6" customHeight="1" x14ac:dyDescent="0.3">
      <c r="A8" s="320" t="s">
        <v>617</v>
      </c>
      <c r="B8" s="320"/>
      <c r="C8" s="320"/>
      <c r="D8" s="345" t="s">
        <v>450</v>
      </c>
      <c r="E8" s="345"/>
      <c r="F8" s="345"/>
      <c r="G8" s="345"/>
      <c r="H8" s="345"/>
      <c r="I8" s="345"/>
      <c r="J8" s="37"/>
      <c r="K8" s="37"/>
      <c r="L8" s="37"/>
      <c r="M8" s="37"/>
      <c r="N8" s="37"/>
      <c r="O8" s="37"/>
      <c r="P8" s="204"/>
      <c r="Q8" s="204"/>
      <c r="R8" s="204"/>
      <c r="S8" s="33"/>
      <c r="T8" s="204"/>
      <c r="U8" s="204"/>
      <c r="V8" s="204"/>
      <c r="W8" s="204"/>
      <c r="X8" s="33"/>
      <c r="Y8" s="33"/>
      <c r="Z8" s="33"/>
      <c r="AA8" s="33"/>
      <c r="AB8" s="33"/>
    </row>
    <row r="9" spans="1:37" ht="18.75" customHeight="1" x14ac:dyDescent="0.3">
      <c r="A9" s="334" t="s">
        <v>4</v>
      </c>
      <c r="B9" s="335"/>
      <c r="C9" s="331" t="s">
        <v>88</v>
      </c>
      <c r="D9" s="391" t="s">
        <v>744</v>
      </c>
      <c r="E9" s="334" t="s">
        <v>225</v>
      </c>
      <c r="F9" s="335"/>
      <c r="G9" s="315" t="s">
        <v>90</v>
      </c>
      <c r="H9" s="334" t="s">
        <v>225</v>
      </c>
      <c r="I9" s="335"/>
      <c r="X9" s="13"/>
      <c r="Y9" s="13"/>
      <c r="Z9" s="13"/>
      <c r="AA9" s="13"/>
      <c r="AB9" s="3"/>
      <c r="AC9" s="3"/>
      <c r="AD9"/>
      <c r="AE9"/>
      <c r="AF9"/>
      <c r="AG9"/>
      <c r="AH9"/>
      <c r="AI9"/>
      <c r="AJ9"/>
      <c r="AK9"/>
    </row>
    <row r="10" spans="1:37" s="205" customFormat="1" ht="32.25" customHeight="1" x14ac:dyDescent="0.3">
      <c r="A10" s="336"/>
      <c r="B10" s="337"/>
      <c r="C10" s="332"/>
      <c r="D10" s="392"/>
      <c r="E10" s="336"/>
      <c r="F10" s="337"/>
      <c r="G10" s="316"/>
      <c r="H10" s="336"/>
      <c r="I10" s="337"/>
      <c r="J10" s="54"/>
      <c r="K10" s="53"/>
      <c r="L10" s="55"/>
      <c r="M10" s="55"/>
      <c r="N10" s="53"/>
      <c r="O10" s="156"/>
      <c r="P10" s="156"/>
      <c r="Q10" s="156"/>
      <c r="R10" s="156"/>
      <c r="S10" s="53"/>
      <c r="T10" s="156"/>
      <c r="U10" s="156"/>
      <c r="V10" s="156"/>
      <c r="W10" s="156"/>
      <c r="X10" s="55"/>
      <c r="Y10" s="55"/>
      <c r="Z10" s="53"/>
      <c r="AA10" s="53"/>
      <c r="AB10" s="56"/>
      <c r="AC10" s="56"/>
    </row>
    <row r="11" spans="1:37" x14ac:dyDescent="0.3">
      <c r="A11" s="338"/>
      <c r="B11" s="339"/>
      <c r="C11" s="48">
        <v>1</v>
      </c>
      <c r="D11" s="67"/>
      <c r="E11" s="355"/>
      <c r="F11" s="357"/>
      <c r="G11" s="235"/>
      <c r="H11" s="355"/>
      <c r="I11" s="357"/>
      <c r="J11" s="37"/>
      <c r="K11" s="3"/>
      <c r="L11" s="13"/>
      <c r="M11" s="13"/>
      <c r="N11" s="3"/>
      <c r="O11" s="31"/>
      <c r="P11" s="31"/>
      <c r="Q11" s="31"/>
      <c r="R11" s="31"/>
      <c r="S11" s="3"/>
      <c r="T11" s="31"/>
      <c r="U11" s="31"/>
      <c r="V11" s="31"/>
      <c r="W11" s="152"/>
      <c r="X11" s="42"/>
      <c r="Y11" s="42"/>
      <c r="Z11" s="4"/>
      <c r="AA11" s="4"/>
      <c r="AB11" s="1"/>
      <c r="AC11" s="1"/>
      <c r="AD11"/>
      <c r="AE11"/>
      <c r="AF11"/>
      <c r="AG11"/>
      <c r="AH11"/>
      <c r="AI11"/>
      <c r="AJ11"/>
      <c r="AK11"/>
    </row>
    <row r="12" spans="1:37" x14ac:dyDescent="0.3">
      <c r="A12" s="338"/>
      <c r="B12" s="339"/>
      <c r="C12" s="48">
        <v>2</v>
      </c>
      <c r="D12" s="67"/>
      <c r="E12" s="355"/>
      <c r="F12" s="357"/>
      <c r="G12" s="235"/>
      <c r="H12" s="355"/>
      <c r="I12" s="357"/>
      <c r="J12" s="37"/>
      <c r="K12" s="51"/>
      <c r="L12" s="166"/>
      <c r="M12" s="166"/>
      <c r="N12" s="51"/>
      <c r="O12" s="157"/>
      <c r="P12" s="157"/>
      <c r="Q12" s="157"/>
      <c r="R12" s="157"/>
      <c r="S12" s="51"/>
      <c r="T12" s="157"/>
      <c r="U12" s="157"/>
      <c r="V12" s="157"/>
      <c r="W12" s="152"/>
      <c r="X12" s="42"/>
      <c r="Y12" s="42"/>
      <c r="Z12" s="4"/>
      <c r="AA12" s="4"/>
      <c r="AB12" s="1"/>
      <c r="AC12" s="1"/>
      <c r="AD12"/>
      <c r="AE12"/>
      <c r="AF12"/>
      <c r="AG12"/>
      <c r="AH12"/>
      <c r="AI12"/>
      <c r="AJ12"/>
      <c r="AK12"/>
    </row>
    <row r="13" spans="1:37" x14ac:dyDescent="0.3">
      <c r="A13" s="338"/>
      <c r="B13" s="339"/>
      <c r="C13" s="48">
        <v>3</v>
      </c>
      <c r="D13" s="67"/>
      <c r="E13" s="355"/>
      <c r="F13" s="357"/>
      <c r="G13" s="235"/>
      <c r="H13" s="355"/>
      <c r="I13" s="357"/>
      <c r="J13" s="37"/>
      <c r="K13" s="3"/>
      <c r="L13" s="13"/>
      <c r="M13" s="13"/>
      <c r="N13" s="3"/>
      <c r="O13" s="31"/>
      <c r="P13" s="31"/>
      <c r="Q13" s="31"/>
      <c r="R13" s="31"/>
      <c r="S13" s="3"/>
      <c r="T13" s="31"/>
      <c r="U13" s="31"/>
      <c r="V13" s="31"/>
      <c r="W13" s="152"/>
      <c r="X13" s="42"/>
      <c r="Y13" s="42"/>
      <c r="Z13" s="4"/>
      <c r="AA13" s="4"/>
      <c r="AB13" s="1"/>
      <c r="AC13" s="1"/>
      <c r="AD13"/>
      <c r="AE13"/>
      <c r="AF13"/>
      <c r="AG13"/>
      <c r="AH13"/>
      <c r="AI13"/>
      <c r="AJ13"/>
      <c r="AK13"/>
    </row>
    <row r="14" spans="1:37" x14ac:dyDescent="0.3">
      <c r="A14" s="338"/>
      <c r="B14" s="339"/>
      <c r="C14" s="48">
        <v>4</v>
      </c>
      <c r="D14" s="67"/>
      <c r="E14" s="355"/>
      <c r="F14" s="357"/>
      <c r="G14" s="235"/>
      <c r="H14" s="355"/>
      <c r="I14" s="357"/>
      <c r="J14" s="37"/>
      <c r="K14" s="3"/>
      <c r="L14" s="13"/>
      <c r="M14" s="13"/>
      <c r="N14" s="3"/>
      <c r="O14" s="31"/>
      <c r="P14" s="31"/>
      <c r="Q14" s="31"/>
      <c r="R14" s="31"/>
      <c r="S14" s="3"/>
      <c r="T14" s="31"/>
      <c r="U14" s="31"/>
      <c r="V14" s="31"/>
      <c r="W14" s="152"/>
      <c r="X14" s="42"/>
      <c r="Y14" s="42"/>
      <c r="Z14" s="4"/>
      <c r="AA14" s="4"/>
      <c r="AB14" s="1"/>
      <c r="AC14" s="1"/>
      <c r="AD14"/>
      <c r="AE14"/>
      <c r="AF14"/>
      <c r="AG14"/>
      <c r="AH14"/>
      <c r="AI14"/>
      <c r="AJ14"/>
      <c r="AK14"/>
    </row>
    <row r="15" spans="1:37" x14ac:dyDescent="0.3">
      <c r="A15" s="6"/>
      <c r="B15" s="6"/>
      <c r="C15" s="37"/>
      <c r="D15" s="45"/>
      <c r="E15" s="39"/>
      <c r="F15" s="39"/>
      <c r="G15" s="108"/>
      <c r="H15" s="39"/>
      <c r="I15" s="39"/>
      <c r="J15" s="37"/>
      <c r="K15" s="3"/>
      <c r="L15" s="13"/>
      <c r="M15" s="13"/>
      <c r="N15" s="3"/>
      <c r="O15" s="31"/>
      <c r="P15" s="31"/>
      <c r="Q15" s="31"/>
      <c r="R15" s="31"/>
      <c r="S15" s="3"/>
      <c r="T15" s="31"/>
      <c r="U15" s="31"/>
      <c r="V15" s="31"/>
      <c r="W15" s="152"/>
      <c r="X15" s="42"/>
      <c r="Y15" s="42"/>
      <c r="Z15" s="4"/>
      <c r="AA15" s="4"/>
      <c r="AB15" s="1"/>
      <c r="AC15" s="1"/>
      <c r="AD15"/>
      <c r="AE15"/>
      <c r="AF15"/>
      <c r="AG15"/>
      <c r="AH15"/>
      <c r="AI15"/>
      <c r="AJ15"/>
      <c r="AK15"/>
    </row>
    <row r="16" spans="1:37" x14ac:dyDescent="0.3">
      <c r="A16" s="320" t="s">
        <v>662</v>
      </c>
      <c r="B16" s="320"/>
      <c r="C16" s="320"/>
      <c r="D16" s="345" t="s">
        <v>450</v>
      </c>
      <c r="E16" s="345"/>
      <c r="F16" s="345"/>
      <c r="G16" s="345"/>
      <c r="H16" s="345"/>
      <c r="I16" s="345"/>
      <c r="J16" s="345"/>
      <c r="K16" s="345"/>
      <c r="L16" s="345"/>
      <c r="M16" s="345"/>
      <c r="N16" s="345"/>
      <c r="O16" s="31"/>
      <c r="P16" s="31"/>
      <c r="X16" s="35"/>
      <c r="AA16" s="36"/>
      <c r="AB16" s="3"/>
      <c r="AC16" s="3"/>
      <c r="AD16" s="13"/>
      <c r="AE16" s="13"/>
      <c r="AH16" s="3"/>
      <c r="AI16" s="3"/>
      <c r="AJ16" s="34"/>
      <c r="AK16" s="34"/>
    </row>
    <row r="17" spans="1:41" x14ac:dyDescent="0.3">
      <c r="A17" s="312" t="s">
        <v>4</v>
      </c>
      <c r="B17" s="313" t="s">
        <v>88</v>
      </c>
      <c r="C17" s="101" t="s">
        <v>7</v>
      </c>
      <c r="D17" s="48" t="s">
        <v>8</v>
      </c>
      <c r="E17" s="110" t="s">
        <v>9</v>
      </c>
      <c r="F17" s="48" t="s">
        <v>10</v>
      </c>
      <c r="G17" s="48" t="s">
        <v>11</v>
      </c>
      <c r="H17" s="48" t="s">
        <v>12</v>
      </c>
      <c r="I17" s="85" t="s">
        <v>13</v>
      </c>
      <c r="J17" s="48" t="s">
        <v>14</v>
      </c>
      <c r="K17" s="48" t="s">
        <v>15</v>
      </c>
      <c r="L17" s="85" t="s">
        <v>16</v>
      </c>
      <c r="M17" s="85" t="s">
        <v>17</v>
      </c>
      <c r="N17" s="48" t="s">
        <v>18</v>
      </c>
      <c r="Y17" s="36"/>
      <c r="Z17" s="3"/>
      <c r="AA17" s="3"/>
      <c r="AB17" s="13"/>
      <c r="AC17" s="13"/>
      <c r="AD17" s="13"/>
      <c r="AE17" s="13"/>
      <c r="AF17" s="3"/>
      <c r="AG17" s="3"/>
      <c r="AH17" s="34"/>
      <c r="AI17" s="34"/>
      <c r="AJ17"/>
      <c r="AK17"/>
    </row>
    <row r="18" spans="1:41" x14ac:dyDescent="0.3">
      <c r="A18" s="312"/>
      <c r="B18" s="314"/>
      <c r="C18" s="82" t="s">
        <v>20</v>
      </c>
      <c r="D18" s="82" t="s">
        <v>21</v>
      </c>
      <c r="E18" s="82" t="s">
        <v>731</v>
      </c>
      <c r="F18" s="82" t="s">
        <v>732</v>
      </c>
      <c r="G18" s="82" t="s">
        <v>24</v>
      </c>
      <c r="H18" s="82" t="s">
        <v>25</v>
      </c>
      <c r="I18" s="82" t="s">
        <v>26</v>
      </c>
      <c r="J18" s="82" t="s">
        <v>27</v>
      </c>
      <c r="K18" s="82" t="s">
        <v>28</v>
      </c>
      <c r="L18" s="82" t="s">
        <v>29</v>
      </c>
      <c r="M18" s="82" t="s">
        <v>30</v>
      </c>
      <c r="N18" s="82" t="s">
        <v>31</v>
      </c>
      <c r="O18" s="147" t="s">
        <v>601</v>
      </c>
      <c r="Y18" s="36"/>
      <c r="Z18" s="3"/>
      <c r="AA18" s="3"/>
      <c r="AB18" s="13"/>
      <c r="AC18" s="13"/>
      <c r="AD18" s="13"/>
      <c r="AE18" s="13"/>
      <c r="AF18" s="3"/>
      <c r="AG18" s="3"/>
      <c r="AH18" s="34"/>
      <c r="AI18" s="34"/>
      <c r="AJ18"/>
      <c r="AK18"/>
    </row>
    <row r="19" spans="1:41" x14ac:dyDescent="0.3">
      <c r="A19" s="180" t="str">
        <f>IF($A$11="","",(A11))</f>
        <v/>
      </c>
      <c r="B19" s="48">
        <v>1</v>
      </c>
      <c r="C19" s="139"/>
      <c r="D19" s="12"/>
      <c r="E19" s="12"/>
      <c r="F19" s="12"/>
      <c r="G19" s="12"/>
      <c r="H19" s="12"/>
      <c r="I19" s="68"/>
      <c r="J19" s="12"/>
      <c r="K19" s="12"/>
      <c r="L19" s="68"/>
      <c r="M19" s="68"/>
      <c r="N19" s="12"/>
      <c r="X19" s="35"/>
      <c r="Y19" s="35"/>
      <c r="AB19" s="36"/>
      <c r="AC19" s="3"/>
      <c r="AE19" s="13"/>
      <c r="AI19" s="3"/>
      <c r="AK19" s="34"/>
      <c r="AL19" s="34"/>
    </row>
    <row r="20" spans="1:41" x14ac:dyDescent="0.3">
      <c r="A20" s="180" t="str">
        <f>IF($A$12="","",(A12))</f>
        <v/>
      </c>
      <c r="B20" s="48">
        <v>2</v>
      </c>
      <c r="C20" s="139"/>
      <c r="D20" s="12"/>
      <c r="E20" s="12"/>
      <c r="F20" s="12"/>
      <c r="G20" s="12"/>
      <c r="H20" s="12"/>
      <c r="I20" s="68"/>
      <c r="J20" s="12"/>
      <c r="K20" s="12"/>
      <c r="L20" s="68"/>
      <c r="M20" s="68"/>
      <c r="N20" s="12"/>
      <c r="X20" s="35"/>
      <c r="Y20" s="35"/>
      <c r="AB20" s="36"/>
      <c r="AC20" s="3"/>
      <c r="AE20" s="13"/>
      <c r="AI20" s="3"/>
      <c r="AK20" s="34"/>
      <c r="AL20" s="34"/>
    </row>
    <row r="21" spans="1:41" x14ac:dyDescent="0.3">
      <c r="A21" s="180" t="str">
        <f>IF($A$13="","",(A13))</f>
        <v/>
      </c>
      <c r="B21" s="48">
        <v>3</v>
      </c>
      <c r="C21" s="139"/>
      <c r="D21" s="12"/>
      <c r="E21" s="12"/>
      <c r="F21" s="12"/>
      <c r="G21" s="12"/>
      <c r="H21" s="12"/>
      <c r="I21" s="68"/>
      <c r="J21" s="12"/>
      <c r="K21" s="12"/>
      <c r="L21" s="68"/>
      <c r="M21" s="68"/>
      <c r="N21" s="12"/>
      <c r="O21" s="2"/>
      <c r="P21" s="2"/>
      <c r="X21" s="35"/>
      <c r="Y21" s="35"/>
      <c r="AB21" s="36"/>
      <c r="AC21" s="3"/>
      <c r="AE21" s="13"/>
      <c r="AI21" s="3"/>
      <c r="AK21" s="34"/>
      <c r="AL21" s="34"/>
    </row>
    <row r="22" spans="1:41" x14ac:dyDescent="0.3">
      <c r="A22" s="180" t="str">
        <f>IF($A$14="","",(A14))</f>
        <v/>
      </c>
      <c r="B22" s="48">
        <v>4</v>
      </c>
      <c r="C22" s="139"/>
      <c r="D22" s="12"/>
      <c r="E22" s="12"/>
      <c r="F22" s="12"/>
      <c r="G22" s="12"/>
      <c r="H22" s="12"/>
      <c r="I22" s="68"/>
      <c r="J22" s="12"/>
      <c r="K22" s="12"/>
      <c r="L22" s="68"/>
      <c r="M22" s="68"/>
      <c r="N22" s="12"/>
      <c r="O22" s="2"/>
      <c r="P22" s="2"/>
      <c r="X22" s="35"/>
      <c r="Y22" s="35"/>
      <c r="AB22" s="36"/>
      <c r="AC22" s="3"/>
      <c r="AE22" s="13"/>
      <c r="AI22" s="3"/>
      <c r="AK22" s="34"/>
      <c r="AL22" s="34"/>
    </row>
    <row r="23" spans="1:41" x14ac:dyDescent="0.3">
      <c r="A23" s="6"/>
      <c r="B23" s="6"/>
      <c r="C23" s="37"/>
      <c r="D23" s="45"/>
      <c r="E23" s="39"/>
      <c r="F23" s="39"/>
      <c r="G23" s="108"/>
      <c r="H23" s="39"/>
      <c r="I23" s="39"/>
      <c r="J23" s="37"/>
      <c r="K23" s="3"/>
      <c r="L23" s="13"/>
      <c r="M23" s="13"/>
      <c r="N23" s="3"/>
      <c r="O23" s="31"/>
      <c r="P23" s="31"/>
      <c r="Q23" s="31"/>
      <c r="R23" s="31"/>
      <c r="S23" s="3"/>
      <c r="T23" s="31"/>
      <c r="U23" s="31"/>
      <c r="V23" s="31"/>
      <c r="W23" s="152"/>
      <c r="X23" s="42"/>
      <c r="Y23" s="42"/>
      <c r="Z23" s="4"/>
      <c r="AA23" s="4"/>
      <c r="AB23" s="1"/>
      <c r="AC23" s="1"/>
      <c r="AD23"/>
      <c r="AE23"/>
      <c r="AF23"/>
      <c r="AG23"/>
      <c r="AH23"/>
      <c r="AI23"/>
      <c r="AJ23"/>
      <c r="AK23"/>
    </row>
    <row r="24" spans="1:41" x14ac:dyDescent="0.3">
      <c r="A24" s="320" t="s">
        <v>664</v>
      </c>
      <c r="B24" s="320"/>
      <c r="C24" s="320"/>
      <c r="D24" s="4"/>
      <c r="E24" s="4"/>
      <c r="F24" s="4"/>
      <c r="G24" s="4"/>
      <c r="H24" s="4"/>
      <c r="I24" s="4"/>
      <c r="J24" s="4"/>
      <c r="K24" s="4"/>
      <c r="L24" s="42"/>
      <c r="M24" s="86"/>
      <c r="N24" s="37"/>
      <c r="O24" s="152"/>
      <c r="P24" s="152"/>
      <c r="Q24" s="152"/>
      <c r="R24" s="152"/>
      <c r="S24" s="37"/>
      <c r="T24" s="152"/>
      <c r="U24" s="152"/>
      <c r="V24" s="152"/>
      <c r="W24" s="152"/>
      <c r="X24" s="37"/>
      <c r="Y24" s="37"/>
      <c r="Z24" s="37"/>
      <c r="AA24" s="37"/>
      <c r="AB24" s="37"/>
      <c r="AC24" s="41"/>
      <c r="AD24" s="4"/>
      <c r="AE24" s="4"/>
      <c r="AF24" s="42"/>
      <c r="AG24" s="42"/>
      <c r="AH24" s="42"/>
      <c r="AI24" s="42"/>
      <c r="AJ24" s="4"/>
      <c r="AK24" s="4"/>
      <c r="AL24" s="1"/>
      <c r="AM24" s="1"/>
    </row>
    <row r="25" spans="1:41" x14ac:dyDescent="0.3">
      <c r="A25" s="312" t="s">
        <v>95</v>
      </c>
      <c r="B25" s="312" t="s">
        <v>101</v>
      </c>
      <c r="C25" s="289" t="s">
        <v>456</v>
      </c>
      <c r="D25" s="289"/>
      <c r="E25" s="317" t="s">
        <v>93</v>
      </c>
      <c r="F25" s="318"/>
      <c r="G25" s="319"/>
      <c r="H25" s="289" t="s">
        <v>455</v>
      </c>
      <c r="I25" s="289"/>
      <c r="J25" s="289"/>
      <c r="K25" s="289"/>
      <c r="L25" s="289"/>
      <c r="M25" s="289"/>
      <c r="N25" s="329" t="s">
        <v>90</v>
      </c>
      <c r="O25" s="390" t="s">
        <v>454</v>
      </c>
      <c r="P25" s="328"/>
      <c r="Q25" s="324" t="s">
        <v>94</v>
      </c>
      <c r="R25" s="325"/>
      <c r="S25" s="39"/>
      <c r="T25" s="326" t="s">
        <v>235</v>
      </c>
      <c r="U25" s="327"/>
      <c r="V25" s="327"/>
      <c r="W25" s="328"/>
      <c r="X25" s="39"/>
      <c r="Y25" s="39"/>
      <c r="Z25" s="39"/>
      <c r="AA25"/>
      <c r="AB25"/>
      <c r="AC25"/>
      <c r="AD25"/>
      <c r="AE25"/>
      <c r="AF25"/>
      <c r="AG25"/>
      <c r="AH25"/>
      <c r="AI25"/>
      <c r="AJ25"/>
      <c r="AK25"/>
    </row>
    <row r="26" spans="1:41" ht="43.8" x14ac:dyDescent="0.3">
      <c r="A26" s="312"/>
      <c r="B26" s="312"/>
      <c r="C26" s="48" t="s">
        <v>638</v>
      </c>
      <c r="D26" s="48" t="s">
        <v>622</v>
      </c>
      <c r="E26" s="48" t="s">
        <v>621</v>
      </c>
      <c r="F26" s="48" t="s">
        <v>619</v>
      </c>
      <c r="G26" s="48" t="s">
        <v>620</v>
      </c>
      <c r="H26" s="59" t="s">
        <v>453</v>
      </c>
      <c r="I26" s="60" t="s">
        <v>745</v>
      </c>
      <c r="J26" s="59" t="s">
        <v>452</v>
      </c>
      <c r="K26" s="59" t="s">
        <v>451</v>
      </c>
      <c r="L26" s="60" t="s">
        <v>746</v>
      </c>
      <c r="M26" s="60" t="s">
        <v>739</v>
      </c>
      <c r="N26" s="330"/>
      <c r="O26" s="168" t="s">
        <v>747</v>
      </c>
      <c r="P26" s="168" t="s">
        <v>741</v>
      </c>
      <c r="Q26" s="158" t="s">
        <v>742</v>
      </c>
      <c r="R26" s="158" t="s">
        <v>743</v>
      </c>
      <c r="S26" s="64"/>
      <c r="T26" s="162" t="s">
        <v>227</v>
      </c>
      <c r="U26" s="162" t="s">
        <v>228</v>
      </c>
      <c r="V26" s="162" t="s">
        <v>229</v>
      </c>
      <c r="W26" s="162" t="s">
        <v>230</v>
      </c>
      <c r="X26" s="64"/>
      <c r="Y26" s="64"/>
      <c r="Z26"/>
      <c r="AA26"/>
      <c r="AB26"/>
      <c r="AC26"/>
      <c r="AD26"/>
      <c r="AE26"/>
      <c r="AF26"/>
      <c r="AG26"/>
      <c r="AH26"/>
      <c r="AI26"/>
      <c r="AJ26"/>
      <c r="AK26"/>
    </row>
    <row r="27" spans="1:41" x14ac:dyDescent="0.3">
      <c r="A27" s="30">
        <v>1</v>
      </c>
      <c r="B27" s="47"/>
      <c r="C27" s="47"/>
      <c r="D27" s="47"/>
      <c r="E27" s="47"/>
      <c r="F27" s="47"/>
      <c r="G27" s="47"/>
      <c r="H27" s="30">
        <f t="shared" ref="H27:H46" si="0">D27*0.5</f>
        <v>0</v>
      </c>
      <c r="I27" s="25">
        <f t="shared" ref="I27:I46" si="1">(3.14*(H27*H27)*C27)/1000</f>
        <v>0</v>
      </c>
      <c r="J27" s="30">
        <f t="shared" ref="J27:J46" si="2">(F27+G27)/2</f>
        <v>0</v>
      </c>
      <c r="K27" s="30">
        <f t="shared" ref="K27:K46" si="3">J27/2</f>
        <v>0</v>
      </c>
      <c r="L27" s="25">
        <f t="shared" ref="L27:L46" si="4">((3.14*(K27*K27))*(E27/3))/1000</f>
        <v>0</v>
      </c>
      <c r="M27" s="25">
        <f t="shared" ref="M27:M46" si="5">I27+L27</f>
        <v>0</v>
      </c>
      <c r="N27" s="30">
        <f>IF(B27=1,$G$11,IF(B27=2,$G$12,IF(B27=3,$G$13,IF(B27=4,$G$14,))))</f>
        <v>0</v>
      </c>
      <c r="O27" s="44">
        <f>IF(B27=1,$D$11,IF(B27=2,$D$12,IF(B27=3,$D$13,IF(B27=4,$D$14,))))</f>
        <v>0</v>
      </c>
      <c r="P27" s="44">
        <f t="shared" ref="P27:P46" si="6">(M27*O27)*N27</f>
        <v>0</v>
      </c>
      <c r="Q27" s="159">
        <f>P27*(1/$B$6)</f>
        <v>0</v>
      </c>
      <c r="R27" s="159">
        <f t="shared" ref="R27:R46" si="7">Q27/1000</f>
        <v>0</v>
      </c>
      <c r="S27" s="35"/>
      <c r="T27" s="44" t="b">
        <f t="shared" ref="T27:T46" si="8">IF(B27=1, R27)</f>
        <v>0</v>
      </c>
      <c r="U27" s="44" t="b">
        <f t="shared" ref="U27:U46" si="9">IF(B27=2, R27)</f>
        <v>0</v>
      </c>
      <c r="V27" s="44" t="b">
        <f t="shared" ref="V27:V46" si="10">IF(B27=3, R27)</f>
        <v>0</v>
      </c>
      <c r="W27" s="44" t="b">
        <f t="shared" ref="W27:W46" si="11">IF(B27=4, R27)</f>
        <v>0</v>
      </c>
      <c r="X27" s="35"/>
      <c r="Y27" s="35"/>
      <c r="Z27"/>
      <c r="AB27" s="36"/>
      <c r="AC27" s="3"/>
      <c r="AE27" s="13"/>
      <c r="AI27" s="3"/>
      <c r="AK27"/>
    </row>
    <row r="28" spans="1:41" x14ac:dyDescent="0.3">
      <c r="A28" s="30">
        <v>1</v>
      </c>
      <c r="B28" s="47"/>
      <c r="C28" s="47"/>
      <c r="D28" s="47"/>
      <c r="E28" s="47"/>
      <c r="F28" s="47"/>
      <c r="G28" s="47"/>
      <c r="H28" s="30">
        <f t="shared" si="0"/>
        <v>0</v>
      </c>
      <c r="I28" s="25">
        <f t="shared" si="1"/>
        <v>0</v>
      </c>
      <c r="J28" s="30">
        <f t="shared" si="2"/>
        <v>0</v>
      </c>
      <c r="K28" s="30">
        <f t="shared" si="3"/>
        <v>0</v>
      </c>
      <c r="L28" s="25">
        <f t="shared" si="4"/>
        <v>0</v>
      </c>
      <c r="M28" s="25">
        <f t="shared" si="5"/>
        <v>0</v>
      </c>
      <c r="N28" s="30">
        <f t="shared" ref="N28:N46" si="12">IF(B28=1,$G$11,IF(B28=2,$G$12,IF(B28=3,$G$13,IF(B28=4,$G$14,))))</f>
        <v>0</v>
      </c>
      <c r="O28" s="44">
        <f t="shared" ref="O28:O46" si="13">IF(B28=1,$D$11,IF(B28=2,$D$12,IF(B28=3,$D$13,IF(B28=4,$D$14,))))</f>
        <v>0</v>
      </c>
      <c r="P28" s="44">
        <f t="shared" si="6"/>
        <v>0</v>
      </c>
      <c r="Q28" s="159">
        <f t="shared" ref="Q28:Q46" si="14">P28*(1/$B$6)</f>
        <v>0</v>
      </c>
      <c r="R28" s="159">
        <f t="shared" si="7"/>
        <v>0</v>
      </c>
      <c r="S28" s="35"/>
      <c r="T28" s="44" t="b">
        <f t="shared" si="8"/>
        <v>0</v>
      </c>
      <c r="U28" s="44" t="b">
        <f t="shared" si="9"/>
        <v>0</v>
      </c>
      <c r="V28" s="44" t="b">
        <f t="shared" si="10"/>
        <v>0</v>
      </c>
      <c r="W28" s="44" t="b">
        <f t="shared" si="11"/>
        <v>0</v>
      </c>
      <c r="X28" s="35"/>
      <c r="Y28" s="35"/>
      <c r="Z28"/>
      <c r="AB28" s="36"/>
      <c r="AC28" s="3"/>
      <c r="AE28" s="13"/>
      <c r="AI28" s="3"/>
      <c r="AK28"/>
    </row>
    <row r="29" spans="1:41" x14ac:dyDescent="0.3">
      <c r="A29" s="30">
        <v>1</v>
      </c>
      <c r="B29" s="47"/>
      <c r="C29" s="47"/>
      <c r="D29" s="47"/>
      <c r="E29" s="47"/>
      <c r="F29" s="47"/>
      <c r="G29" s="47"/>
      <c r="H29" s="30">
        <f t="shared" si="0"/>
        <v>0</v>
      </c>
      <c r="I29" s="25">
        <f t="shared" si="1"/>
        <v>0</v>
      </c>
      <c r="J29" s="30">
        <f t="shared" si="2"/>
        <v>0</v>
      </c>
      <c r="K29" s="30">
        <f t="shared" si="3"/>
        <v>0</v>
      </c>
      <c r="L29" s="25">
        <f t="shared" si="4"/>
        <v>0</v>
      </c>
      <c r="M29" s="25">
        <f t="shared" si="5"/>
        <v>0</v>
      </c>
      <c r="N29" s="30">
        <f t="shared" si="12"/>
        <v>0</v>
      </c>
      <c r="O29" s="44">
        <f t="shared" si="13"/>
        <v>0</v>
      </c>
      <c r="P29" s="44">
        <f t="shared" si="6"/>
        <v>0</v>
      </c>
      <c r="Q29" s="159">
        <f t="shared" si="14"/>
        <v>0</v>
      </c>
      <c r="R29" s="159">
        <f t="shared" si="7"/>
        <v>0</v>
      </c>
      <c r="S29" s="35"/>
      <c r="T29" s="44" t="b">
        <f t="shared" si="8"/>
        <v>0</v>
      </c>
      <c r="U29" s="44" t="b">
        <f t="shared" si="9"/>
        <v>0</v>
      </c>
      <c r="V29" s="44" t="b">
        <f t="shared" si="10"/>
        <v>0</v>
      </c>
      <c r="W29" s="44" t="b">
        <f t="shared" si="11"/>
        <v>0</v>
      </c>
      <c r="X29" s="35"/>
      <c r="Y29" s="35"/>
      <c r="Z29"/>
      <c r="AB29" s="36"/>
      <c r="AC29" s="3"/>
      <c r="AE29" s="13"/>
      <c r="AI29" s="3"/>
      <c r="AK29"/>
    </row>
    <row r="30" spans="1:41" x14ac:dyDescent="0.3">
      <c r="A30" s="30">
        <v>1</v>
      </c>
      <c r="B30" s="47"/>
      <c r="C30" s="47"/>
      <c r="D30" s="47"/>
      <c r="E30" s="47"/>
      <c r="F30" s="47"/>
      <c r="G30" s="47"/>
      <c r="H30" s="30">
        <f t="shared" si="0"/>
        <v>0</v>
      </c>
      <c r="I30" s="25">
        <f t="shared" si="1"/>
        <v>0</v>
      </c>
      <c r="J30" s="30">
        <f t="shared" si="2"/>
        <v>0</v>
      </c>
      <c r="K30" s="30">
        <f t="shared" si="3"/>
        <v>0</v>
      </c>
      <c r="L30" s="25">
        <f t="shared" si="4"/>
        <v>0</v>
      </c>
      <c r="M30" s="25">
        <f t="shared" si="5"/>
        <v>0</v>
      </c>
      <c r="N30" s="30">
        <f t="shared" si="12"/>
        <v>0</v>
      </c>
      <c r="O30" s="44">
        <f t="shared" si="13"/>
        <v>0</v>
      </c>
      <c r="P30" s="44">
        <f t="shared" si="6"/>
        <v>0</v>
      </c>
      <c r="Q30" s="159">
        <f t="shared" si="14"/>
        <v>0</v>
      </c>
      <c r="R30" s="159">
        <f t="shared" si="7"/>
        <v>0</v>
      </c>
      <c r="S30" s="35"/>
      <c r="T30" s="44" t="b">
        <f t="shared" si="8"/>
        <v>0</v>
      </c>
      <c r="U30" s="44" t="b">
        <f t="shared" si="9"/>
        <v>0</v>
      </c>
      <c r="V30" s="44" t="b">
        <f t="shared" si="10"/>
        <v>0</v>
      </c>
      <c r="W30" s="44" t="b">
        <f t="shared" si="11"/>
        <v>0</v>
      </c>
      <c r="X30" s="35"/>
      <c r="Y30" s="35"/>
      <c r="Z30"/>
      <c r="AB30" s="36"/>
      <c r="AC30" s="3"/>
      <c r="AE30" s="13"/>
      <c r="AI30" s="3"/>
      <c r="AK30"/>
    </row>
    <row r="31" spans="1:41" x14ac:dyDescent="0.3">
      <c r="A31" s="30">
        <v>1</v>
      </c>
      <c r="B31" s="47"/>
      <c r="C31" s="47"/>
      <c r="D31" s="47"/>
      <c r="E31" s="47"/>
      <c r="F31" s="47"/>
      <c r="G31" s="47"/>
      <c r="H31" s="30">
        <f t="shared" si="0"/>
        <v>0</v>
      </c>
      <c r="I31" s="25">
        <f t="shared" si="1"/>
        <v>0</v>
      </c>
      <c r="J31" s="30">
        <f t="shared" si="2"/>
        <v>0</v>
      </c>
      <c r="K31" s="30">
        <f t="shared" si="3"/>
        <v>0</v>
      </c>
      <c r="L31" s="25">
        <f t="shared" si="4"/>
        <v>0</v>
      </c>
      <c r="M31" s="25">
        <f t="shared" si="5"/>
        <v>0</v>
      </c>
      <c r="N31" s="30">
        <f t="shared" si="12"/>
        <v>0</v>
      </c>
      <c r="O31" s="44">
        <f t="shared" si="13"/>
        <v>0</v>
      </c>
      <c r="P31" s="44">
        <f t="shared" si="6"/>
        <v>0</v>
      </c>
      <c r="Q31" s="159">
        <f t="shared" si="14"/>
        <v>0</v>
      </c>
      <c r="R31" s="159">
        <f t="shared" si="7"/>
        <v>0</v>
      </c>
      <c r="S31" s="35"/>
      <c r="T31" s="44" t="b">
        <f t="shared" si="8"/>
        <v>0</v>
      </c>
      <c r="U31" s="44" t="b">
        <f t="shared" si="9"/>
        <v>0</v>
      </c>
      <c r="V31" s="44" t="b">
        <f t="shared" si="10"/>
        <v>0</v>
      </c>
      <c r="W31" s="44" t="b">
        <f t="shared" si="11"/>
        <v>0</v>
      </c>
      <c r="X31" s="35"/>
      <c r="Y31" s="35"/>
      <c r="Z31"/>
      <c r="AB31" s="36"/>
      <c r="AC31" s="3"/>
      <c r="AE31" s="13"/>
      <c r="AI31" s="3"/>
      <c r="AK31"/>
    </row>
    <row r="32" spans="1:41" x14ac:dyDescent="0.3">
      <c r="A32" s="30">
        <v>1</v>
      </c>
      <c r="B32" s="47"/>
      <c r="C32" s="47"/>
      <c r="D32" s="47"/>
      <c r="E32" s="47"/>
      <c r="F32" s="47"/>
      <c r="G32" s="47"/>
      <c r="H32" s="30">
        <f t="shared" si="0"/>
        <v>0</v>
      </c>
      <c r="I32" s="25">
        <f t="shared" si="1"/>
        <v>0</v>
      </c>
      <c r="J32" s="30">
        <f t="shared" si="2"/>
        <v>0</v>
      </c>
      <c r="K32" s="30">
        <f t="shared" si="3"/>
        <v>0</v>
      </c>
      <c r="L32" s="25">
        <f t="shared" si="4"/>
        <v>0</v>
      </c>
      <c r="M32" s="25">
        <f t="shared" si="5"/>
        <v>0</v>
      </c>
      <c r="N32" s="30">
        <f t="shared" si="12"/>
        <v>0</v>
      </c>
      <c r="O32" s="44">
        <f t="shared" si="13"/>
        <v>0</v>
      </c>
      <c r="P32" s="44">
        <f t="shared" si="6"/>
        <v>0</v>
      </c>
      <c r="Q32" s="159">
        <f t="shared" si="14"/>
        <v>0</v>
      </c>
      <c r="R32" s="159">
        <f t="shared" si="7"/>
        <v>0</v>
      </c>
      <c r="S32" s="35"/>
      <c r="T32" s="44" t="b">
        <f t="shared" si="8"/>
        <v>0</v>
      </c>
      <c r="U32" s="44" t="b">
        <f t="shared" si="9"/>
        <v>0</v>
      </c>
      <c r="V32" s="44" t="b">
        <f t="shared" si="10"/>
        <v>0</v>
      </c>
      <c r="W32" s="44" t="b">
        <f t="shared" si="11"/>
        <v>0</v>
      </c>
      <c r="X32" s="35"/>
      <c r="Y32" s="35"/>
      <c r="Z32"/>
      <c r="AB32" s="36"/>
      <c r="AC32" s="3"/>
      <c r="AE32" s="13"/>
      <c r="AI32" s="3"/>
      <c r="AK32"/>
      <c r="AN32" s="3"/>
      <c r="AO32" s="3"/>
    </row>
    <row r="33" spans="1:41" x14ac:dyDescent="0.3">
      <c r="A33" s="30">
        <v>1</v>
      </c>
      <c r="B33" s="47"/>
      <c r="C33" s="47"/>
      <c r="D33" s="47"/>
      <c r="E33" s="47"/>
      <c r="F33" s="47"/>
      <c r="G33" s="47"/>
      <c r="H33" s="30">
        <f t="shared" si="0"/>
        <v>0</v>
      </c>
      <c r="I33" s="25">
        <f t="shared" si="1"/>
        <v>0</v>
      </c>
      <c r="J33" s="30">
        <f t="shared" si="2"/>
        <v>0</v>
      </c>
      <c r="K33" s="30">
        <f t="shared" si="3"/>
        <v>0</v>
      </c>
      <c r="L33" s="25">
        <f t="shared" si="4"/>
        <v>0</v>
      </c>
      <c r="M33" s="25">
        <f t="shared" si="5"/>
        <v>0</v>
      </c>
      <c r="N33" s="30">
        <f t="shared" si="12"/>
        <v>0</v>
      </c>
      <c r="O33" s="44">
        <f t="shared" si="13"/>
        <v>0</v>
      </c>
      <c r="P33" s="44">
        <f t="shared" si="6"/>
        <v>0</v>
      </c>
      <c r="Q33" s="159">
        <f t="shared" si="14"/>
        <v>0</v>
      </c>
      <c r="R33" s="159">
        <f t="shared" si="7"/>
        <v>0</v>
      </c>
      <c r="S33" s="35"/>
      <c r="T33" s="44" t="b">
        <f t="shared" si="8"/>
        <v>0</v>
      </c>
      <c r="U33" s="44" t="b">
        <f t="shared" si="9"/>
        <v>0</v>
      </c>
      <c r="V33" s="44" t="b">
        <f t="shared" si="10"/>
        <v>0</v>
      </c>
      <c r="W33" s="44" t="b">
        <f t="shared" si="11"/>
        <v>0</v>
      </c>
      <c r="X33" s="35"/>
      <c r="Y33" s="35"/>
      <c r="Z33"/>
      <c r="AB33" s="36"/>
      <c r="AC33" s="3"/>
      <c r="AE33" s="13"/>
      <c r="AI33" s="3"/>
      <c r="AK33"/>
      <c r="AN33" s="3"/>
      <c r="AO33" s="3"/>
    </row>
    <row r="34" spans="1:41" x14ac:dyDescent="0.3">
      <c r="A34" s="30">
        <v>1</v>
      </c>
      <c r="B34" s="47"/>
      <c r="C34" s="47"/>
      <c r="D34" s="47"/>
      <c r="E34" s="47"/>
      <c r="F34" s="47"/>
      <c r="G34" s="47"/>
      <c r="H34" s="30">
        <f t="shared" si="0"/>
        <v>0</v>
      </c>
      <c r="I34" s="25">
        <f t="shared" si="1"/>
        <v>0</v>
      </c>
      <c r="J34" s="30">
        <f t="shared" si="2"/>
        <v>0</v>
      </c>
      <c r="K34" s="30">
        <f t="shared" si="3"/>
        <v>0</v>
      </c>
      <c r="L34" s="25">
        <f t="shared" si="4"/>
        <v>0</v>
      </c>
      <c r="M34" s="25">
        <f t="shared" si="5"/>
        <v>0</v>
      </c>
      <c r="N34" s="30">
        <f t="shared" si="12"/>
        <v>0</v>
      </c>
      <c r="O34" s="44">
        <f t="shared" si="13"/>
        <v>0</v>
      </c>
      <c r="P34" s="44">
        <f t="shared" si="6"/>
        <v>0</v>
      </c>
      <c r="Q34" s="159">
        <f t="shared" si="14"/>
        <v>0</v>
      </c>
      <c r="R34" s="159">
        <f t="shared" si="7"/>
        <v>0</v>
      </c>
      <c r="S34" s="35"/>
      <c r="T34" s="44" t="b">
        <f t="shared" si="8"/>
        <v>0</v>
      </c>
      <c r="U34" s="44" t="b">
        <f t="shared" si="9"/>
        <v>0</v>
      </c>
      <c r="V34" s="44" t="b">
        <f t="shared" si="10"/>
        <v>0</v>
      </c>
      <c r="W34" s="44" t="b">
        <f t="shared" si="11"/>
        <v>0</v>
      </c>
      <c r="X34" s="35"/>
      <c r="Y34" s="35"/>
      <c r="Z34"/>
      <c r="AB34" s="36"/>
      <c r="AC34" s="3"/>
      <c r="AE34" s="13"/>
      <c r="AI34" s="3"/>
      <c r="AK34"/>
    </row>
    <row r="35" spans="1:41" x14ac:dyDescent="0.3">
      <c r="A35" s="30">
        <v>1</v>
      </c>
      <c r="B35" s="47"/>
      <c r="C35" s="47"/>
      <c r="D35" s="47"/>
      <c r="E35" s="47"/>
      <c r="F35" s="47"/>
      <c r="G35" s="47"/>
      <c r="H35" s="30">
        <f t="shared" si="0"/>
        <v>0</v>
      </c>
      <c r="I35" s="25">
        <f t="shared" si="1"/>
        <v>0</v>
      </c>
      <c r="J35" s="30">
        <f t="shared" si="2"/>
        <v>0</v>
      </c>
      <c r="K35" s="30">
        <f t="shared" si="3"/>
        <v>0</v>
      </c>
      <c r="L35" s="25">
        <f t="shared" si="4"/>
        <v>0</v>
      </c>
      <c r="M35" s="25">
        <f t="shared" si="5"/>
        <v>0</v>
      </c>
      <c r="N35" s="30">
        <f t="shared" si="12"/>
        <v>0</v>
      </c>
      <c r="O35" s="44">
        <f t="shared" si="13"/>
        <v>0</v>
      </c>
      <c r="P35" s="44">
        <f t="shared" si="6"/>
        <v>0</v>
      </c>
      <c r="Q35" s="159">
        <f t="shared" si="14"/>
        <v>0</v>
      </c>
      <c r="R35" s="159">
        <f t="shared" si="7"/>
        <v>0</v>
      </c>
      <c r="S35" s="35"/>
      <c r="T35" s="44" t="b">
        <f t="shared" si="8"/>
        <v>0</v>
      </c>
      <c r="U35" s="44" t="b">
        <f t="shared" si="9"/>
        <v>0</v>
      </c>
      <c r="V35" s="44" t="b">
        <f t="shared" si="10"/>
        <v>0</v>
      </c>
      <c r="W35" s="44" t="b">
        <f t="shared" si="11"/>
        <v>0</v>
      </c>
      <c r="X35" s="35"/>
      <c r="Y35" s="35"/>
      <c r="Z35"/>
      <c r="AB35" s="36"/>
      <c r="AC35" s="3"/>
      <c r="AE35" s="13"/>
      <c r="AI35" s="3"/>
      <c r="AK35"/>
    </row>
    <row r="36" spans="1:41" x14ac:dyDescent="0.3">
      <c r="A36" s="30">
        <v>1</v>
      </c>
      <c r="B36" s="47"/>
      <c r="C36" s="47"/>
      <c r="D36" s="47"/>
      <c r="E36" s="47"/>
      <c r="F36" s="47"/>
      <c r="G36" s="47"/>
      <c r="H36" s="30">
        <f t="shared" si="0"/>
        <v>0</v>
      </c>
      <c r="I36" s="25">
        <f t="shared" si="1"/>
        <v>0</v>
      </c>
      <c r="J36" s="30">
        <f t="shared" si="2"/>
        <v>0</v>
      </c>
      <c r="K36" s="30">
        <f t="shared" si="3"/>
        <v>0</v>
      </c>
      <c r="L36" s="25">
        <f t="shared" si="4"/>
        <v>0</v>
      </c>
      <c r="M36" s="25">
        <f t="shared" si="5"/>
        <v>0</v>
      </c>
      <c r="N36" s="30">
        <f t="shared" si="12"/>
        <v>0</v>
      </c>
      <c r="O36" s="44">
        <f t="shared" si="13"/>
        <v>0</v>
      </c>
      <c r="P36" s="44">
        <f t="shared" si="6"/>
        <v>0</v>
      </c>
      <c r="Q36" s="159">
        <f t="shared" si="14"/>
        <v>0</v>
      </c>
      <c r="R36" s="159">
        <f t="shared" si="7"/>
        <v>0</v>
      </c>
      <c r="S36" s="35"/>
      <c r="T36" s="44" t="b">
        <f t="shared" si="8"/>
        <v>0</v>
      </c>
      <c r="U36" s="44" t="b">
        <f t="shared" si="9"/>
        <v>0</v>
      </c>
      <c r="V36" s="44" t="b">
        <f t="shared" si="10"/>
        <v>0</v>
      </c>
      <c r="W36" s="44" t="b">
        <f t="shared" si="11"/>
        <v>0</v>
      </c>
      <c r="X36" s="35"/>
      <c r="Y36" s="35"/>
      <c r="Z36"/>
      <c r="AB36" s="36"/>
      <c r="AC36" s="3"/>
      <c r="AE36" s="13"/>
      <c r="AI36" s="3"/>
      <c r="AK36"/>
    </row>
    <row r="37" spans="1:41" x14ac:dyDescent="0.3">
      <c r="A37" s="30">
        <v>1</v>
      </c>
      <c r="B37" s="47"/>
      <c r="C37" s="47"/>
      <c r="D37" s="47"/>
      <c r="E37" s="47"/>
      <c r="F37" s="47"/>
      <c r="G37" s="47"/>
      <c r="H37" s="30">
        <f t="shared" si="0"/>
        <v>0</v>
      </c>
      <c r="I37" s="25">
        <f t="shared" si="1"/>
        <v>0</v>
      </c>
      <c r="J37" s="30">
        <f t="shared" si="2"/>
        <v>0</v>
      </c>
      <c r="K37" s="30">
        <f t="shared" si="3"/>
        <v>0</v>
      </c>
      <c r="L37" s="25">
        <f t="shared" si="4"/>
        <v>0</v>
      </c>
      <c r="M37" s="25">
        <f t="shared" si="5"/>
        <v>0</v>
      </c>
      <c r="N37" s="30">
        <f t="shared" si="12"/>
        <v>0</v>
      </c>
      <c r="O37" s="44">
        <f t="shared" si="13"/>
        <v>0</v>
      </c>
      <c r="P37" s="44">
        <f t="shared" si="6"/>
        <v>0</v>
      </c>
      <c r="Q37" s="159">
        <f t="shared" si="14"/>
        <v>0</v>
      </c>
      <c r="R37" s="159">
        <f t="shared" si="7"/>
        <v>0</v>
      </c>
      <c r="S37" s="35"/>
      <c r="T37" s="44" t="b">
        <f t="shared" si="8"/>
        <v>0</v>
      </c>
      <c r="U37" s="44" t="b">
        <f t="shared" si="9"/>
        <v>0</v>
      </c>
      <c r="V37" s="44" t="b">
        <f t="shared" si="10"/>
        <v>0</v>
      </c>
      <c r="W37" s="44" t="b">
        <f t="shared" si="11"/>
        <v>0</v>
      </c>
      <c r="X37" s="35"/>
      <c r="Y37" s="35"/>
      <c r="Z37"/>
      <c r="AB37" s="36"/>
      <c r="AC37" s="3"/>
      <c r="AE37" s="13"/>
      <c r="AI37" s="3"/>
      <c r="AK37"/>
    </row>
    <row r="38" spans="1:41" x14ac:dyDescent="0.3">
      <c r="A38" s="30">
        <v>1</v>
      </c>
      <c r="B38" s="47"/>
      <c r="C38" s="47"/>
      <c r="D38" s="47"/>
      <c r="E38" s="47"/>
      <c r="F38" s="47"/>
      <c r="G38" s="47"/>
      <c r="H38" s="30">
        <f t="shared" si="0"/>
        <v>0</v>
      </c>
      <c r="I38" s="25">
        <f t="shared" si="1"/>
        <v>0</v>
      </c>
      <c r="J38" s="30">
        <f t="shared" si="2"/>
        <v>0</v>
      </c>
      <c r="K38" s="30">
        <f t="shared" si="3"/>
        <v>0</v>
      </c>
      <c r="L38" s="25">
        <f t="shared" si="4"/>
        <v>0</v>
      </c>
      <c r="M38" s="25">
        <f t="shared" si="5"/>
        <v>0</v>
      </c>
      <c r="N38" s="30">
        <f t="shared" si="12"/>
        <v>0</v>
      </c>
      <c r="O38" s="44">
        <f t="shared" si="13"/>
        <v>0</v>
      </c>
      <c r="P38" s="44">
        <f t="shared" si="6"/>
        <v>0</v>
      </c>
      <c r="Q38" s="159">
        <f t="shared" si="14"/>
        <v>0</v>
      </c>
      <c r="R38" s="159">
        <f t="shared" si="7"/>
        <v>0</v>
      </c>
      <c r="S38" s="35"/>
      <c r="T38" s="44" t="b">
        <f t="shared" si="8"/>
        <v>0</v>
      </c>
      <c r="U38" s="44" t="b">
        <f t="shared" si="9"/>
        <v>0</v>
      </c>
      <c r="V38" s="44" t="b">
        <f t="shared" si="10"/>
        <v>0</v>
      </c>
      <c r="W38" s="44" t="b">
        <f t="shared" si="11"/>
        <v>0</v>
      </c>
      <c r="X38" s="35"/>
      <c r="Y38" s="35"/>
      <c r="Z38"/>
      <c r="AB38" s="36"/>
      <c r="AC38" s="3"/>
      <c r="AE38" s="13"/>
      <c r="AI38" s="3"/>
      <c r="AK38"/>
    </row>
    <row r="39" spans="1:41" x14ac:dyDescent="0.3">
      <c r="A39" s="30">
        <v>1</v>
      </c>
      <c r="B39" s="47"/>
      <c r="C39" s="47"/>
      <c r="D39" s="47"/>
      <c r="E39" s="47"/>
      <c r="F39" s="47"/>
      <c r="G39" s="47"/>
      <c r="H39" s="30">
        <f t="shared" si="0"/>
        <v>0</v>
      </c>
      <c r="I39" s="25">
        <f t="shared" si="1"/>
        <v>0</v>
      </c>
      <c r="J39" s="30">
        <f t="shared" si="2"/>
        <v>0</v>
      </c>
      <c r="K39" s="30">
        <f t="shared" si="3"/>
        <v>0</v>
      </c>
      <c r="L39" s="25">
        <f t="shared" si="4"/>
        <v>0</v>
      </c>
      <c r="M39" s="25">
        <f t="shared" si="5"/>
        <v>0</v>
      </c>
      <c r="N39" s="30">
        <f t="shared" si="12"/>
        <v>0</v>
      </c>
      <c r="O39" s="44">
        <f t="shared" si="13"/>
        <v>0</v>
      </c>
      <c r="P39" s="44">
        <f t="shared" si="6"/>
        <v>0</v>
      </c>
      <c r="Q39" s="159">
        <f t="shared" si="14"/>
        <v>0</v>
      </c>
      <c r="R39" s="159">
        <f t="shared" si="7"/>
        <v>0</v>
      </c>
      <c r="S39" s="35"/>
      <c r="T39" s="44" t="b">
        <f t="shared" si="8"/>
        <v>0</v>
      </c>
      <c r="U39" s="44" t="b">
        <f t="shared" si="9"/>
        <v>0</v>
      </c>
      <c r="V39" s="44" t="b">
        <f t="shared" si="10"/>
        <v>0</v>
      </c>
      <c r="W39" s="44" t="b">
        <f t="shared" si="11"/>
        <v>0</v>
      </c>
      <c r="X39" s="35"/>
      <c r="Y39" s="35"/>
      <c r="Z39"/>
      <c r="AB39" s="36"/>
      <c r="AC39" s="3"/>
      <c r="AE39" s="13"/>
      <c r="AI39" s="3"/>
      <c r="AK39"/>
    </row>
    <row r="40" spans="1:41" x14ac:dyDescent="0.3">
      <c r="A40" s="30">
        <v>1</v>
      </c>
      <c r="B40" s="47"/>
      <c r="C40" s="47"/>
      <c r="D40" s="47"/>
      <c r="E40" s="47"/>
      <c r="F40" s="47"/>
      <c r="G40" s="47"/>
      <c r="H40" s="30">
        <f t="shared" si="0"/>
        <v>0</v>
      </c>
      <c r="I40" s="25">
        <f t="shared" si="1"/>
        <v>0</v>
      </c>
      <c r="J40" s="30">
        <f t="shared" si="2"/>
        <v>0</v>
      </c>
      <c r="K40" s="30">
        <f t="shared" si="3"/>
        <v>0</v>
      </c>
      <c r="L40" s="25">
        <f t="shared" si="4"/>
        <v>0</v>
      </c>
      <c r="M40" s="25">
        <f t="shared" si="5"/>
        <v>0</v>
      </c>
      <c r="N40" s="30">
        <f t="shared" si="12"/>
        <v>0</v>
      </c>
      <c r="O40" s="44">
        <f t="shared" si="13"/>
        <v>0</v>
      </c>
      <c r="P40" s="44">
        <f t="shared" si="6"/>
        <v>0</v>
      </c>
      <c r="Q40" s="159">
        <f t="shared" si="14"/>
        <v>0</v>
      </c>
      <c r="R40" s="159">
        <f t="shared" si="7"/>
        <v>0</v>
      </c>
      <c r="S40" s="35"/>
      <c r="T40" s="44" t="b">
        <f t="shared" si="8"/>
        <v>0</v>
      </c>
      <c r="U40" s="44" t="b">
        <f t="shared" si="9"/>
        <v>0</v>
      </c>
      <c r="V40" s="44" t="b">
        <f t="shared" si="10"/>
        <v>0</v>
      </c>
      <c r="W40" s="44" t="b">
        <f t="shared" si="11"/>
        <v>0</v>
      </c>
      <c r="X40" s="35"/>
      <c r="Y40" s="35"/>
      <c r="Z40"/>
      <c r="AA40"/>
      <c r="AB40"/>
      <c r="AC40"/>
      <c r="AD40"/>
      <c r="AE40"/>
      <c r="AF40"/>
      <c r="AG40"/>
      <c r="AH40"/>
      <c r="AI40"/>
      <c r="AJ40"/>
      <c r="AK40"/>
    </row>
    <row r="41" spans="1:41" x14ac:dyDescent="0.3">
      <c r="A41" s="30">
        <v>1</v>
      </c>
      <c r="B41" s="47"/>
      <c r="C41" s="47"/>
      <c r="D41" s="47"/>
      <c r="E41" s="47"/>
      <c r="F41" s="47"/>
      <c r="G41" s="47"/>
      <c r="H41" s="30">
        <f t="shared" si="0"/>
        <v>0</v>
      </c>
      <c r="I41" s="25">
        <f t="shared" si="1"/>
        <v>0</v>
      </c>
      <c r="J41" s="30">
        <f t="shared" si="2"/>
        <v>0</v>
      </c>
      <c r="K41" s="30">
        <f t="shared" si="3"/>
        <v>0</v>
      </c>
      <c r="L41" s="25">
        <f t="shared" si="4"/>
        <v>0</v>
      </c>
      <c r="M41" s="25">
        <f t="shared" si="5"/>
        <v>0</v>
      </c>
      <c r="N41" s="30">
        <f t="shared" si="12"/>
        <v>0</v>
      </c>
      <c r="O41" s="44">
        <f t="shared" si="13"/>
        <v>0</v>
      </c>
      <c r="P41" s="44">
        <f t="shared" si="6"/>
        <v>0</v>
      </c>
      <c r="Q41" s="159">
        <f t="shared" si="14"/>
        <v>0</v>
      </c>
      <c r="R41" s="159">
        <f t="shared" si="7"/>
        <v>0</v>
      </c>
      <c r="S41" s="35"/>
      <c r="T41" s="44" t="b">
        <f t="shared" si="8"/>
        <v>0</v>
      </c>
      <c r="U41" s="44" t="b">
        <f t="shared" si="9"/>
        <v>0</v>
      </c>
      <c r="V41" s="44" t="b">
        <f t="shared" si="10"/>
        <v>0</v>
      </c>
      <c r="W41" s="44" t="b">
        <f t="shared" si="11"/>
        <v>0</v>
      </c>
      <c r="X41" s="35"/>
      <c r="Y41" s="35"/>
      <c r="Z41"/>
      <c r="AB41" s="36"/>
      <c r="AC41" s="3"/>
      <c r="AE41" s="13"/>
      <c r="AI41" s="3"/>
      <c r="AK41"/>
    </row>
    <row r="42" spans="1:41" x14ac:dyDescent="0.3">
      <c r="A42" s="30">
        <v>1</v>
      </c>
      <c r="B42" s="47"/>
      <c r="C42" s="47"/>
      <c r="D42" s="47"/>
      <c r="E42" s="47"/>
      <c r="F42" s="47"/>
      <c r="G42" s="47"/>
      <c r="H42" s="30">
        <f t="shared" si="0"/>
        <v>0</v>
      </c>
      <c r="I42" s="25">
        <f t="shared" si="1"/>
        <v>0</v>
      </c>
      <c r="J42" s="30">
        <f t="shared" si="2"/>
        <v>0</v>
      </c>
      <c r="K42" s="30">
        <f t="shared" si="3"/>
        <v>0</v>
      </c>
      <c r="L42" s="25">
        <f t="shared" si="4"/>
        <v>0</v>
      </c>
      <c r="M42" s="25">
        <f t="shared" si="5"/>
        <v>0</v>
      </c>
      <c r="N42" s="30">
        <f t="shared" si="12"/>
        <v>0</v>
      </c>
      <c r="O42" s="44">
        <f t="shared" si="13"/>
        <v>0</v>
      </c>
      <c r="P42" s="44">
        <f t="shared" si="6"/>
        <v>0</v>
      </c>
      <c r="Q42" s="159">
        <f t="shared" si="14"/>
        <v>0</v>
      </c>
      <c r="R42" s="159">
        <f t="shared" si="7"/>
        <v>0</v>
      </c>
      <c r="S42" s="35"/>
      <c r="T42" s="44" t="b">
        <f t="shared" si="8"/>
        <v>0</v>
      </c>
      <c r="U42" s="44" t="b">
        <f t="shared" si="9"/>
        <v>0</v>
      </c>
      <c r="V42" s="44" t="b">
        <f t="shared" si="10"/>
        <v>0</v>
      </c>
      <c r="W42" s="44" t="b">
        <f t="shared" si="11"/>
        <v>0</v>
      </c>
      <c r="X42" s="35"/>
      <c r="Y42" s="35"/>
      <c r="Z42"/>
      <c r="AA42"/>
      <c r="AB42"/>
      <c r="AC42"/>
      <c r="AD42"/>
      <c r="AE42"/>
      <c r="AF42"/>
      <c r="AG42"/>
      <c r="AH42"/>
      <c r="AI42"/>
      <c r="AJ42"/>
      <c r="AK42"/>
    </row>
    <row r="43" spans="1:41" x14ac:dyDescent="0.3">
      <c r="A43" s="30">
        <v>1</v>
      </c>
      <c r="B43" s="47"/>
      <c r="C43" s="47"/>
      <c r="D43" s="47"/>
      <c r="E43" s="47"/>
      <c r="F43" s="47"/>
      <c r="G43" s="47"/>
      <c r="H43" s="30">
        <f t="shared" si="0"/>
        <v>0</v>
      </c>
      <c r="I43" s="25">
        <f t="shared" si="1"/>
        <v>0</v>
      </c>
      <c r="J43" s="30">
        <f t="shared" si="2"/>
        <v>0</v>
      </c>
      <c r="K43" s="30">
        <f t="shared" si="3"/>
        <v>0</v>
      </c>
      <c r="L43" s="25">
        <f t="shared" si="4"/>
        <v>0</v>
      </c>
      <c r="M43" s="25">
        <f t="shared" si="5"/>
        <v>0</v>
      </c>
      <c r="N43" s="30">
        <f t="shared" si="12"/>
        <v>0</v>
      </c>
      <c r="O43" s="44">
        <f t="shared" si="13"/>
        <v>0</v>
      </c>
      <c r="P43" s="44">
        <f t="shared" si="6"/>
        <v>0</v>
      </c>
      <c r="Q43" s="159">
        <f t="shared" si="14"/>
        <v>0</v>
      </c>
      <c r="R43" s="159">
        <f t="shared" si="7"/>
        <v>0</v>
      </c>
      <c r="S43" s="35"/>
      <c r="T43" s="44" t="b">
        <f t="shared" si="8"/>
        <v>0</v>
      </c>
      <c r="U43" s="44" t="b">
        <f t="shared" si="9"/>
        <v>0</v>
      </c>
      <c r="V43" s="44" t="b">
        <f t="shared" si="10"/>
        <v>0</v>
      </c>
      <c r="W43" s="44" t="b">
        <f t="shared" si="11"/>
        <v>0</v>
      </c>
      <c r="X43" s="35"/>
      <c r="Y43" s="35"/>
      <c r="Z43"/>
      <c r="AA43"/>
      <c r="AB43"/>
      <c r="AC43"/>
      <c r="AD43"/>
      <c r="AE43"/>
      <c r="AF43"/>
      <c r="AG43"/>
      <c r="AH43"/>
      <c r="AI43"/>
      <c r="AJ43"/>
      <c r="AK43"/>
    </row>
    <row r="44" spans="1:41" x14ac:dyDescent="0.3">
      <c r="A44" s="30">
        <v>1</v>
      </c>
      <c r="B44" s="47"/>
      <c r="C44" s="47"/>
      <c r="D44" s="47"/>
      <c r="E44" s="47"/>
      <c r="F44" s="47"/>
      <c r="G44" s="47"/>
      <c r="H44" s="30">
        <f t="shared" si="0"/>
        <v>0</v>
      </c>
      <c r="I44" s="25">
        <f t="shared" si="1"/>
        <v>0</v>
      </c>
      <c r="J44" s="30">
        <f t="shared" si="2"/>
        <v>0</v>
      </c>
      <c r="K44" s="30">
        <f t="shared" si="3"/>
        <v>0</v>
      </c>
      <c r="L44" s="25">
        <f t="shared" si="4"/>
        <v>0</v>
      </c>
      <c r="M44" s="25">
        <f t="shared" si="5"/>
        <v>0</v>
      </c>
      <c r="N44" s="30">
        <f t="shared" si="12"/>
        <v>0</v>
      </c>
      <c r="O44" s="44">
        <f t="shared" si="13"/>
        <v>0</v>
      </c>
      <c r="P44" s="44">
        <f t="shared" si="6"/>
        <v>0</v>
      </c>
      <c r="Q44" s="159">
        <f t="shared" si="14"/>
        <v>0</v>
      </c>
      <c r="R44" s="159">
        <f t="shared" si="7"/>
        <v>0</v>
      </c>
      <c r="S44" s="35"/>
      <c r="T44" s="44" t="b">
        <f t="shared" si="8"/>
        <v>0</v>
      </c>
      <c r="U44" s="44" t="b">
        <f t="shared" si="9"/>
        <v>0</v>
      </c>
      <c r="V44" s="44" t="b">
        <f t="shared" si="10"/>
        <v>0</v>
      </c>
      <c r="W44" s="44" t="b">
        <f t="shared" si="11"/>
        <v>0</v>
      </c>
      <c r="X44" s="35"/>
      <c r="Y44" s="35"/>
      <c r="Z44"/>
      <c r="AA44"/>
      <c r="AB44"/>
      <c r="AC44"/>
      <c r="AD44"/>
      <c r="AE44"/>
      <c r="AF44"/>
      <c r="AG44"/>
      <c r="AH44"/>
      <c r="AI44"/>
      <c r="AJ44"/>
      <c r="AK44"/>
    </row>
    <row r="45" spans="1:41" x14ac:dyDescent="0.3">
      <c r="A45" s="30">
        <v>1</v>
      </c>
      <c r="B45" s="47"/>
      <c r="C45" s="47"/>
      <c r="D45" s="47"/>
      <c r="E45" s="47"/>
      <c r="F45" s="47"/>
      <c r="G45" s="47"/>
      <c r="H45" s="30">
        <f t="shared" si="0"/>
        <v>0</v>
      </c>
      <c r="I45" s="25">
        <f t="shared" si="1"/>
        <v>0</v>
      </c>
      <c r="J45" s="30">
        <f t="shared" si="2"/>
        <v>0</v>
      </c>
      <c r="K45" s="30">
        <f t="shared" si="3"/>
        <v>0</v>
      </c>
      <c r="L45" s="25">
        <f t="shared" si="4"/>
        <v>0</v>
      </c>
      <c r="M45" s="25">
        <f t="shared" si="5"/>
        <v>0</v>
      </c>
      <c r="N45" s="30">
        <f t="shared" si="12"/>
        <v>0</v>
      </c>
      <c r="O45" s="44">
        <f t="shared" si="13"/>
        <v>0</v>
      </c>
      <c r="P45" s="44">
        <f t="shared" si="6"/>
        <v>0</v>
      </c>
      <c r="Q45" s="159">
        <f t="shared" si="14"/>
        <v>0</v>
      </c>
      <c r="R45" s="159">
        <f t="shared" si="7"/>
        <v>0</v>
      </c>
      <c r="S45" s="35"/>
      <c r="T45" s="44" t="b">
        <f t="shared" si="8"/>
        <v>0</v>
      </c>
      <c r="U45" s="44" t="b">
        <f t="shared" si="9"/>
        <v>0</v>
      </c>
      <c r="V45" s="44" t="b">
        <f t="shared" si="10"/>
        <v>0</v>
      </c>
      <c r="W45" s="44" t="b">
        <f t="shared" si="11"/>
        <v>0</v>
      </c>
      <c r="X45" s="35"/>
      <c r="Y45" s="35"/>
      <c r="Z45"/>
      <c r="AA45"/>
      <c r="AB45"/>
      <c r="AC45"/>
      <c r="AD45"/>
      <c r="AE45"/>
      <c r="AF45"/>
      <c r="AG45"/>
      <c r="AH45"/>
      <c r="AI45"/>
      <c r="AJ45"/>
      <c r="AK45"/>
    </row>
    <row r="46" spans="1:41" x14ac:dyDescent="0.3">
      <c r="A46" s="30">
        <v>1</v>
      </c>
      <c r="B46" s="47"/>
      <c r="C46" s="47"/>
      <c r="D46" s="47"/>
      <c r="E46" s="47"/>
      <c r="F46" s="47"/>
      <c r="G46" s="47"/>
      <c r="H46" s="30">
        <f t="shared" si="0"/>
        <v>0</v>
      </c>
      <c r="I46" s="25">
        <f t="shared" si="1"/>
        <v>0</v>
      </c>
      <c r="J46" s="30">
        <f t="shared" si="2"/>
        <v>0</v>
      </c>
      <c r="K46" s="30">
        <f t="shared" si="3"/>
        <v>0</v>
      </c>
      <c r="L46" s="25">
        <f t="shared" si="4"/>
        <v>0</v>
      </c>
      <c r="M46" s="25">
        <f t="shared" si="5"/>
        <v>0</v>
      </c>
      <c r="N46" s="30">
        <f t="shared" si="12"/>
        <v>0</v>
      </c>
      <c r="O46" s="44">
        <f t="shared" si="13"/>
        <v>0</v>
      </c>
      <c r="P46" s="44">
        <f t="shared" si="6"/>
        <v>0</v>
      </c>
      <c r="Q46" s="159">
        <f t="shared" si="14"/>
        <v>0</v>
      </c>
      <c r="R46" s="159">
        <f t="shared" si="7"/>
        <v>0</v>
      </c>
      <c r="S46" s="35"/>
      <c r="T46" s="44" t="b">
        <f t="shared" si="8"/>
        <v>0</v>
      </c>
      <c r="U46" s="44" t="b">
        <f t="shared" si="9"/>
        <v>0</v>
      </c>
      <c r="V46" s="44" t="b">
        <f t="shared" si="10"/>
        <v>0</v>
      </c>
      <c r="W46" s="44" t="b">
        <f t="shared" si="11"/>
        <v>0</v>
      </c>
      <c r="X46" s="35"/>
      <c r="Y46" s="35"/>
      <c r="Z46"/>
      <c r="AB46" s="36"/>
      <c r="AC46" s="3"/>
      <c r="AE46" s="13"/>
      <c r="AI46" s="3"/>
      <c r="AK46"/>
    </row>
    <row r="47" spans="1:41" x14ac:dyDescent="0.3">
      <c r="B47" s="4" t="s">
        <v>99</v>
      </c>
      <c r="C47" s="4"/>
      <c r="D47" s="4"/>
      <c r="E47" s="37">
        <f>COUNT(B27:B46)</f>
        <v>0</v>
      </c>
      <c r="F47" s="37"/>
      <c r="G47" s="37"/>
      <c r="H47" s="37"/>
      <c r="I47" s="86"/>
      <c r="J47" s="37"/>
      <c r="K47" s="37"/>
      <c r="L47" s="86"/>
      <c r="Q47" s="161">
        <f>SUM(Q27:Q46)</f>
        <v>0</v>
      </c>
      <c r="R47" s="161">
        <f>SUM(R27:R46)</f>
        <v>0</v>
      </c>
      <c r="S47" s="35"/>
      <c r="T47" s="163">
        <f>SUM(T27:T46)</f>
        <v>0</v>
      </c>
      <c r="U47" s="164">
        <f>SUM(U27:U46)</f>
        <v>0</v>
      </c>
      <c r="V47" s="164">
        <f>SUM(V27:V46)</f>
        <v>0</v>
      </c>
      <c r="W47" s="164">
        <f>SUM(W27:W46)</f>
        <v>0</v>
      </c>
      <c r="X47" s="35"/>
      <c r="Y47" s="35"/>
      <c r="Z47" s="35"/>
      <c r="AC47"/>
      <c r="AD47"/>
      <c r="AE47"/>
      <c r="AF47"/>
      <c r="AG47"/>
      <c r="AH47"/>
      <c r="AI47"/>
      <c r="AJ47"/>
      <c r="AK47"/>
    </row>
    <row r="48" spans="1:41" x14ac:dyDescent="0.3">
      <c r="T48" s="156"/>
      <c r="U48" s="156"/>
      <c r="V48" s="156"/>
      <c r="W48" s="156"/>
      <c r="X48" s="64"/>
      <c r="Y48" s="64"/>
      <c r="Z48" s="64"/>
      <c r="AL48" s="34"/>
      <c r="AM48" s="34"/>
    </row>
    <row r="49" spans="1:41" ht="14.4" customHeight="1" x14ac:dyDescent="0.3">
      <c r="A49" s="312" t="s">
        <v>95</v>
      </c>
      <c r="B49" s="312" t="s">
        <v>101</v>
      </c>
      <c r="C49" s="289" t="s">
        <v>456</v>
      </c>
      <c r="D49" s="289"/>
      <c r="E49" s="317" t="s">
        <v>93</v>
      </c>
      <c r="F49" s="318"/>
      <c r="G49" s="319"/>
      <c r="H49" s="289" t="s">
        <v>455</v>
      </c>
      <c r="I49" s="289"/>
      <c r="J49" s="289"/>
      <c r="K49" s="289"/>
      <c r="L49" s="289"/>
      <c r="M49" s="289"/>
      <c r="N49" s="329" t="s">
        <v>90</v>
      </c>
      <c r="O49" s="390" t="s">
        <v>454</v>
      </c>
      <c r="P49" s="328"/>
      <c r="Q49" s="324" t="s">
        <v>94</v>
      </c>
      <c r="R49" s="325"/>
      <c r="S49" s="39"/>
      <c r="T49" s="326" t="s">
        <v>235</v>
      </c>
      <c r="U49" s="327"/>
      <c r="V49" s="327"/>
      <c r="W49" s="327"/>
      <c r="X49" s="39"/>
      <c r="Y49" s="39"/>
      <c r="Z49" s="39"/>
      <c r="AA49"/>
      <c r="AB49"/>
      <c r="AC49"/>
      <c r="AD49"/>
      <c r="AE49"/>
      <c r="AF49"/>
      <c r="AG49"/>
      <c r="AH49"/>
      <c r="AI49"/>
      <c r="AJ49"/>
      <c r="AK49"/>
    </row>
    <row r="50" spans="1:41" ht="43.8" x14ac:dyDescent="0.3">
      <c r="A50" s="312"/>
      <c r="B50" s="312"/>
      <c r="C50" s="48" t="s">
        <v>638</v>
      </c>
      <c r="D50" s="48" t="s">
        <v>622</v>
      </c>
      <c r="E50" s="48" t="s">
        <v>621</v>
      </c>
      <c r="F50" s="48" t="s">
        <v>619</v>
      </c>
      <c r="G50" s="48" t="s">
        <v>620</v>
      </c>
      <c r="H50" s="59" t="s">
        <v>453</v>
      </c>
      <c r="I50" s="60" t="s">
        <v>745</v>
      </c>
      <c r="J50" s="59" t="s">
        <v>452</v>
      </c>
      <c r="K50" s="59" t="s">
        <v>451</v>
      </c>
      <c r="L50" s="60" t="s">
        <v>746</v>
      </c>
      <c r="M50" s="60" t="s">
        <v>739</v>
      </c>
      <c r="N50" s="330"/>
      <c r="O50" s="168" t="s">
        <v>747</v>
      </c>
      <c r="P50" s="168" t="s">
        <v>741</v>
      </c>
      <c r="Q50" s="158" t="s">
        <v>742</v>
      </c>
      <c r="R50" s="158" t="s">
        <v>743</v>
      </c>
      <c r="S50" s="64"/>
      <c r="T50" s="162" t="s">
        <v>227</v>
      </c>
      <c r="U50" s="162" t="s">
        <v>228</v>
      </c>
      <c r="V50" s="162" t="s">
        <v>229</v>
      </c>
      <c r="W50" s="162" t="s">
        <v>230</v>
      </c>
      <c r="X50" s="64"/>
      <c r="Y50" s="64"/>
      <c r="Z50"/>
      <c r="AA50"/>
      <c r="AB50"/>
      <c r="AC50"/>
      <c r="AD50"/>
      <c r="AE50"/>
      <c r="AF50"/>
      <c r="AG50"/>
      <c r="AH50"/>
      <c r="AI50"/>
      <c r="AJ50"/>
      <c r="AK50"/>
    </row>
    <row r="51" spans="1:41" x14ac:dyDescent="0.3">
      <c r="A51" s="30">
        <v>2</v>
      </c>
      <c r="B51" s="47"/>
      <c r="C51" s="47"/>
      <c r="D51" s="47"/>
      <c r="E51" s="47"/>
      <c r="F51" s="47"/>
      <c r="G51" s="47"/>
      <c r="H51" s="30">
        <f t="shared" ref="H51:H70" si="15">D51*0.5</f>
        <v>0</v>
      </c>
      <c r="I51" s="25">
        <f t="shared" ref="I51:I70" si="16">(3.14*(H51*H51)*C51)/1000</f>
        <v>0</v>
      </c>
      <c r="J51" s="30">
        <f t="shared" ref="J51:J70" si="17">(F51+G51)/2</f>
        <v>0</v>
      </c>
      <c r="K51" s="30">
        <f t="shared" ref="K51:K70" si="18">J51/2</f>
        <v>0</v>
      </c>
      <c r="L51" s="25">
        <f t="shared" ref="L51:L70" si="19">((3.14*(K51*K51))*(E51/3))/1000</f>
        <v>0</v>
      </c>
      <c r="M51" s="25">
        <f t="shared" ref="M51:M70" si="20">I51+L51</f>
        <v>0</v>
      </c>
      <c r="N51" s="30">
        <f>IF(B51=1,$G$11,IF(B51=2,$G$12,IF(B51=3,$G$13,IF(B51=4,$G$14,))))</f>
        <v>0</v>
      </c>
      <c r="O51" s="44">
        <f>IF(B51=1,$D$11,IF(B51=2,$D$12,IF(B51=3,$D$13,IF(B51=4,$D$14,))))</f>
        <v>0</v>
      </c>
      <c r="P51" s="44">
        <f t="shared" ref="P51:P70" si="21">(M51*O51)*N51</f>
        <v>0</v>
      </c>
      <c r="Q51" s="159">
        <f>P51*(1/$B$6)</f>
        <v>0</v>
      </c>
      <c r="R51" s="159">
        <f t="shared" ref="R51:R70" si="22">Q51/1000</f>
        <v>0</v>
      </c>
      <c r="S51" s="35"/>
      <c r="T51" s="44" t="b">
        <f t="shared" ref="T51:T70" si="23">IF(B51=1, R51)</f>
        <v>0</v>
      </c>
      <c r="U51" s="44" t="b">
        <f t="shared" ref="U51:U70" si="24">IF(B51=2, R51)</f>
        <v>0</v>
      </c>
      <c r="V51" s="44" t="b">
        <f t="shared" ref="V51:V70" si="25">IF(B51=3, R51)</f>
        <v>0</v>
      </c>
      <c r="W51" s="44" t="b">
        <f t="shared" ref="W51:W70" si="26">IF(B51=4, R51)</f>
        <v>0</v>
      </c>
      <c r="X51" s="35"/>
      <c r="Y51" s="35"/>
      <c r="Z51"/>
      <c r="AB51" s="36"/>
      <c r="AC51" s="3"/>
      <c r="AE51" s="13"/>
      <c r="AI51" s="3"/>
      <c r="AK51"/>
    </row>
    <row r="52" spans="1:41" x14ac:dyDescent="0.3">
      <c r="A52" s="30">
        <v>2</v>
      </c>
      <c r="B52" s="47"/>
      <c r="C52" s="47"/>
      <c r="D52" s="47"/>
      <c r="E52" s="47"/>
      <c r="F52" s="47"/>
      <c r="G52" s="47"/>
      <c r="H52" s="30">
        <f t="shared" si="15"/>
        <v>0</v>
      </c>
      <c r="I52" s="25">
        <f t="shared" si="16"/>
        <v>0</v>
      </c>
      <c r="J52" s="30">
        <f t="shared" si="17"/>
        <v>0</v>
      </c>
      <c r="K52" s="30">
        <f t="shared" si="18"/>
        <v>0</v>
      </c>
      <c r="L52" s="25">
        <f t="shared" si="19"/>
        <v>0</v>
      </c>
      <c r="M52" s="25">
        <f t="shared" si="20"/>
        <v>0</v>
      </c>
      <c r="N52" s="30">
        <f t="shared" ref="N52:N70" si="27">IF(B52=1,$G$11,IF(B52=2,$G$12,IF(B52=3,$G$13,IF(B52=4,$G$14,))))</f>
        <v>0</v>
      </c>
      <c r="O52" s="44">
        <f t="shared" ref="O52:O70" si="28">IF(B52=1,$D$11,IF(B52=2,$D$12,IF(B52=3,$D$13,IF(B52=4,$D$14,))))</f>
        <v>0</v>
      </c>
      <c r="P52" s="44">
        <f t="shared" si="21"/>
        <v>0</v>
      </c>
      <c r="Q52" s="159">
        <f t="shared" ref="Q52:Q70" si="29">P52*(1/$B$6)</f>
        <v>0</v>
      </c>
      <c r="R52" s="159">
        <f t="shared" si="22"/>
        <v>0</v>
      </c>
      <c r="S52" s="35"/>
      <c r="T52" s="44" t="b">
        <f t="shared" si="23"/>
        <v>0</v>
      </c>
      <c r="U52" s="44" t="b">
        <f t="shared" si="24"/>
        <v>0</v>
      </c>
      <c r="V52" s="44" t="b">
        <f t="shared" si="25"/>
        <v>0</v>
      </c>
      <c r="W52" s="44" t="b">
        <f t="shared" si="26"/>
        <v>0</v>
      </c>
      <c r="X52" s="35"/>
      <c r="Y52" s="35"/>
      <c r="Z52"/>
      <c r="AB52" s="36"/>
      <c r="AC52" s="3"/>
      <c r="AE52" s="13"/>
      <c r="AI52" s="3"/>
      <c r="AK52"/>
    </row>
    <row r="53" spans="1:41" x14ac:dyDescent="0.3">
      <c r="A53" s="30">
        <v>2</v>
      </c>
      <c r="B53" s="47"/>
      <c r="C53" s="47"/>
      <c r="D53" s="47"/>
      <c r="E53" s="47"/>
      <c r="F53" s="47"/>
      <c r="G53" s="47"/>
      <c r="H53" s="30">
        <f t="shared" si="15"/>
        <v>0</v>
      </c>
      <c r="I53" s="25">
        <f t="shared" si="16"/>
        <v>0</v>
      </c>
      <c r="J53" s="30">
        <f t="shared" si="17"/>
        <v>0</v>
      </c>
      <c r="K53" s="30">
        <f t="shared" si="18"/>
        <v>0</v>
      </c>
      <c r="L53" s="25">
        <f t="shared" si="19"/>
        <v>0</v>
      </c>
      <c r="M53" s="25">
        <f t="shared" si="20"/>
        <v>0</v>
      </c>
      <c r="N53" s="30">
        <f t="shared" si="27"/>
        <v>0</v>
      </c>
      <c r="O53" s="44">
        <f t="shared" si="28"/>
        <v>0</v>
      </c>
      <c r="P53" s="44">
        <f t="shared" si="21"/>
        <v>0</v>
      </c>
      <c r="Q53" s="159">
        <f t="shared" si="29"/>
        <v>0</v>
      </c>
      <c r="R53" s="159">
        <f t="shared" si="22"/>
        <v>0</v>
      </c>
      <c r="S53" s="35"/>
      <c r="T53" s="44" t="b">
        <f t="shared" si="23"/>
        <v>0</v>
      </c>
      <c r="U53" s="44" t="b">
        <f t="shared" si="24"/>
        <v>0</v>
      </c>
      <c r="V53" s="44" t="b">
        <f t="shared" si="25"/>
        <v>0</v>
      </c>
      <c r="W53" s="44" t="b">
        <f t="shared" si="26"/>
        <v>0</v>
      </c>
      <c r="X53" s="35"/>
      <c r="Y53" s="35"/>
      <c r="Z53"/>
      <c r="AB53" s="36"/>
      <c r="AC53" s="3"/>
      <c r="AE53" s="13"/>
      <c r="AI53" s="3"/>
      <c r="AK53"/>
    </row>
    <row r="54" spans="1:41" x14ac:dyDescent="0.3">
      <c r="A54" s="30">
        <v>2</v>
      </c>
      <c r="B54" s="47"/>
      <c r="C54" s="47"/>
      <c r="D54" s="47"/>
      <c r="E54" s="47"/>
      <c r="F54" s="47"/>
      <c r="G54" s="47"/>
      <c r="H54" s="30">
        <f t="shared" si="15"/>
        <v>0</v>
      </c>
      <c r="I54" s="25">
        <f t="shared" si="16"/>
        <v>0</v>
      </c>
      <c r="J54" s="30">
        <f t="shared" si="17"/>
        <v>0</v>
      </c>
      <c r="K54" s="30">
        <f t="shared" si="18"/>
        <v>0</v>
      </c>
      <c r="L54" s="25">
        <f t="shared" si="19"/>
        <v>0</v>
      </c>
      <c r="M54" s="25">
        <f t="shared" si="20"/>
        <v>0</v>
      </c>
      <c r="N54" s="30">
        <f t="shared" si="27"/>
        <v>0</v>
      </c>
      <c r="O54" s="44">
        <f t="shared" si="28"/>
        <v>0</v>
      </c>
      <c r="P54" s="44">
        <f t="shared" si="21"/>
        <v>0</v>
      </c>
      <c r="Q54" s="159">
        <f t="shared" si="29"/>
        <v>0</v>
      </c>
      <c r="R54" s="159">
        <f t="shared" si="22"/>
        <v>0</v>
      </c>
      <c r="S54" s="35"/>
      <c r="T54" s="44" t="b">
        <f t="shared" si="23"/>
        <v>0</v>
      </c>
      <c r="U54" s="44" t="b">
        <f t="shared" si="24"/>
        <v>0</v>
      </c>
      <c r="V54" s="44" t="b">
        <f t="shared" si="25"/>
        <v>0</v>
      </c>
      <c r="W54" s="44" t="b">
        <f t="shared" si="26"/>
        <v>0</v>
      </c>
      <c r="X54" s="35"/>
      <c r="Y54" s="35"/>
      <c r="Z54"/>
      <c r="AB54" s="36"/>
      <c r="AC54" s="3"/>
      <c r="AE54" s="13"/>
      <c r="AI54" s="3"/>
      <c r="AK54"/>
    </row>
    <row r="55" spans="1:41" x14ac:dyDescent="0.3">
      <c r="A55" s="30">
        <v>2</v>
      </c>
      <c r="B55" s="47"/>
      <c r="C55" s="47"/>
      <c r="D55" s="47"/>
      <c r="E55" s="47"/>
      <c r="F55" s="47"/>
      <c r="G55" s="47"/>
      <c r="H55" s="30">
        <f t="shared" si="15"/>
        <v>0</v>
      </c>
      <c r="I55" s="25">
        <f t="shared" si="16"/>
        <v>0</v>
      </c>
      <c r="J55" s="30">
        <f t="shared" si="17"/>
        <v>0</v>
      </c>
      <c r="K55" s="30">
        <f t="shared" si="18"/>
        <v>0</v>
      </c>
      <c r="L55" s="25">
        <f t="shared" si="19"/>
        <v>0</v>
      </c>
      <c r="M55" s="25">
        <f t="shared" si="20"/>
        <v>0</v>
      </c>
      <c r="N55" s="30">
        <f t="shared" si="27"/>
        <v>0</v>
      </c>
      <c r="O55" s="44">
        <f t="shared" si="28"/>
        <v>0</v>
      </c>
      <c r="P55" s="44">
        <f t="shared" si="21"/>
        <v>0</v>
      </c>
      <c r="Q55" s="159">
        <f t="shared" si="29"/>
        <v>0</v>
      </c>
      <c r="R55" s="159">
        <f t="shared" si="22"/>
        <v>0</v>
      </c>
      <c r="S55" s="35"/>
      <c r="T55" s="44" t="b">
        <f t="shared" si="23"/>
        <v>0</v>
      </c>
      <c r="U55" s="44" t="b">
        <f t="shared" si="24"/>
        <v>0</v>
      </c>
      <c r="V55" s="44" t="b">
        <f t="shared" si="25"/>
        <v>0</v>
      </c>
      <c r="W55" s="44" t="b">
        <f t="shared" si="26"/>
        <v>0</v>
      </c>
      <c r="X55" s="35"/>
      <c r="Y55" s="35"/>
      <c r="Z55"/>
      <c r="AB55" s="36"/>
      <c r="AC55" s="3"/>
      <c r="AE55" s="13"/>
      <c r="AI55" s="3"/>
      <c r="AK55"/>
    </row>
    <row r="56" spans="1:41" x14ac:dyDescent="0.3">
      <c r="A56" s="30">
        <v>2</v>
      </c>
      <c r="B56" s="47"/>
      <c r="C56" s="47"/>
      <c r="D56" s="47"/>
      <c r="E56" s="47"/>
      <c r="F56" s="47"/>
      <c r="G56" s="47"/>
      <c r="H56" s="30">
        <f t="shared" si="15"/>
        <v>0</v>
      </c>
      <c r="I56" s="25">
        <f t="shared" si="16"/>
        <v>0</v>
      </c>
      <c r="J56" s="30">
        <f t="shared" si="17"/>
        <v>0</v>
      </c>
      <c r="K56" s="30">
        <f t="shared" si="18"/>
        <v>0</v>
      </c>
      <c r="L56" s="25">
        <f t="shared" si="19"/>
        <v>0</v>
      </c>
      <c r="M56" s="25">
        <f t="shared" si="20"/>
        <v>0</v>
      </c>
      <c r="N56" s="30">
        <f t="shared" si="27"/>
        <v>0</v>
      </c>
      <c r="O56" s="44">
        <f t="shared" si="28"/>
        <v>0</v>
      </c>
      <c r="P56" s="44">
        <f t="shared" si="21"/>
        <v>0</v>
      </c>
      <c r="Q56" s="159">
        <f t="shared" si="29"/>
        <v>0</v>
      </c>
      <c r="R56" s="159">
        <f t="shared" si="22"/>
        <v>0</v>
      </c>
      <c r="S56" s="35"/>
      <c r="T56" s="44" t="b">
        <f t="shared" si="23"/>
        <v>0</v>
      </c>
      <c r="U56" s="44" t="b">
        <f t="shared" si="24"/>
        <v>0</v>
      </c>
      <c r="V56" s="44" t="b">
        <f t="shared" si="25"/>
        <v>0</v>
      </c>
      <c r="W56" s="44" t="b">
        <f t="shared" si="26"/>
        <v>0</v>
      </c>
      <c r="X56" s="35"/>
      <c r="Y56" s="35"/>
      <c r="Z56"/>
      <c r="AB56" s="36"/>
      <c r="AC56" s="3"/>
      <c r="AE56" s="13"/>
      <c r="AI56" s="3"/>
      <c r="AK56"/>
      <c r="AN56" s="3"/>
      <c r="AO56" s="3"/>
    </row>
    <row r="57" spans="1:41" x14ac:dyDescent="0.3">
      <c r="A57" s="30">
        <v>2</v>
      </c>
      <c r="B57" s="47"/>
      <c r="C57" s="47"/>
      <c r="D57" s="47"/>
      <c r="E57" s="47"/>
      <c r="F57" s="47"/>
      <c r="G57" s="47"/>
      <c r="H57" s="30">
        <f t="shared" si="15"/>
        <v>0</v>
      </c>
      <c r="I57" s="25">
        <f t="shared" si="16"/>
        <v>0</v>
      </c>
      <c r="J57" s="30">
        <f t="shared" si="17"/>
        <v>0</v>
      </c>
      <c r="K57" s="30">
        <f t="shared" si="18"/>
        <v>0</v>
      </c>
      <c r="L57" s="25">
        <f t="shared" si="19"/>
        <v>0</v>
      </c>
      <c r="M57" s="25">
        <f t="shared" si="20"/>
        <v>0</v>
      </c>
      <c r="N57" s="30">
        <f t="shared" si="27"/>
        <v>0</v>
      </c>
      <c r="O57" s="44">
        <f t="shared" si="28"/>
        <v>0</v>
      </c>
      <c r="P57" s="44">
        <f t="shared" si="21"/>
        <v>0</v>
      </c>
      <c r="Q57" s="159">
        <f t="shared" si="29"/>
        <v>0</v>
      </c>
      <c r="R57" s="159">
        <f t="shared" si="22"/>
        <v>0</v>
      </c>
      <c r="S57" s="35"/>
      <c r="T57" s="44" t="b">
        <f t="shared" si="23"/>
        <v>0</v>
      </c>
      <c r="U57" s="44" t="b">
        <f t="shared" si="24"/>
        <v>0</v>
      </c>
      <c r="V57" s="44" t="b">
        <f t="shared" si="25"/>
        <v>0</v>
      </c>
      <c r="W57" s="44" t="b">
        <f t="shared" si="26"/>
        <v>0</v>
      </c>
      <c r="X57" s="35"/>
      <c r="Y57" s="35"/>
      <c r="Z57"/>
      <c r="AB57" s="36"/>
      <c r="AC57" s="3"/>
      <c r="AE57" s="13"/>
      <c r="AI57" s="3"/>
      <c r="AK57"/>
      <c r="AN57" s="3"/>
      <c r="AO57" s="3"/>
    </row>
    <row r="58" spans="1:41" x14ac:dyDescent="0.3">
      <c r="A58" s="30">
        <v>2</v>
      </c>
      <c r="B58" s="47"/>
      <c r="C58" s="47"/>
      <c r="D58" s="47"/>
      <c r="E58" s="47"/>
      <c r="F58" s="47"/>
      <c r="G58" s="47"/>
      <c r="H58" s="30">
        <f t="shared" si="15"/>
        <v>0</v>
      </c>
      <c r="I58" s="25">
        <f t="shared" si="16"/>
        <v>0</v>
      </c>
      <c r="J58" s="30">
        <f t="shared" si="17"/>
        <v>0</v>
      </c>
      <c r="K58" s="30">
        <f t="shared" si="18"/>
        <v>0</v>
      </c>
      <c r="L58" s="25">
        <f t="shared" si="19"/>
        <v>0</v>
      </c>
      <c r="M58" s="25">
        <f t="shared" si="20"/>
        <v>0</v>
      </c>
      <c r="N58" s="30">
        <f t="shared" si="27"/>
        <v>0</v>
      </c>
      <c r="O58" s="44">
        <f t="shared" si="28"/>
        <v>0</v>
      </c>
      <c r="P58" s="44">
        <f t="shared" si="21"/>
        <v>0</v>
      </c>
      <c r="Q58" s="159">
        <f t="shared" si="29"/>
        <v>0</v>
      </c>
      <c r="R58" s="159">
        <f t="shared" si="22"/>
        <v>0</v>
      </c>
      <c r="S58" s="35"/>
      <c r="T58" s="44" t="b">
        <f t="shared" si="23"/>
        <v>0</v>
      </c>
      <c r="U58" s="44" t="b">
        <f t="shared" si="24"/>
        <v>0</v>
      </c>
      <c r="V58" s="44" t="b">
        <f t="shared" si="25"/>
        <v>0</v>
      </c>
      <c r="W58" s="44" t="b">
        <f t="shared" si="26"/>
        <v>0</v>
      </c>
      <c r="X58" s="35"/>
      <c r="Y58" s="35"/>
      <c r="Z58"/>
      <c r="AB58" s="36"/>
      <c r="AC58" s="3"/>
      <c r="AE58" s="13"/>
      <c r="AI58" s="3"/>
      <c r="AK58"/>
    </row>
    <row r="59" spans="1:41" x14ac:dyDescent="0.3">
      <c r="A59" s="30">
        <v>2</v>
      </c>
      <c r="B59" s="47"/>
      <c r="C59" s="47"/>
      <c r="D59" s="47"/>
      <c r="E59" s="47"/>
      <c r="F59" s="47"/>
      <c r="G59" s="47"/>
      <c r="H59" s="30">
        <f t="shared" si="15"/>
        <v>0</v>
      </c>
      <c r="I59" s="25">
        <f t="shared" si="16"/>
        <v>0</v>
      </c>
      <c r="J59" s="30">
        <f t="shared" si="17"/>
        <v>0</v>
      </c>
      <c r="K59" s="30">
        <f t="shared" si="18"/>
        <v>0</v>
      </c>
      <c r="L59" s="25">
        <f t="shared" si="19"/>
        <v>0</v>
      </c>
      <c r="M59" s="25">
        <f t="shared" si="20"/>
        <v>0</v>
      </c>
      <c r="N59" s="30">
        <f t="shared" si="27"/>
        <v>0</v>
      </c>
      <c r="O59" s="44">
        <f t="shared" si="28"/>
        <v>0</v>
      </c>
      <c r="P59" s="44">
        <f t="shared" si="21"/>
        <v>0</v>
      </c>
      <c r="Q59" s="159">
        <f t="shared" si="29"/>
        <v>0</v>
      </c>
      <c r="R59" s="159">
        <f t="shared" si="22"/>
        <v>0</v>
      </c>
      <c r="S59" s="35"/>
      <c r="T59" s="44" t="b">
        <f t="shared" si="23"/>
        <v>0</v>
      </c>
      <c r="U59" s="44" t="b">
        <f t="shared" si="24"/>
        <v>0</v>
      </c>
      <c r="V59" s="44" t="b">
        <f t="shared" si="25"/>
        <v>0</v>
      </c>
      <c r="W59" s="44" t="b">
        <f t="shared" si="26"/>
        <v>0</v>
      </c>
      <c r="X59" s="35"/>
      <c r="Y59" s="35"/>
      <c r="Z59"/>
      <c r="AB59" s="36"/>
      <c r="AC59" s="3"/>
      <c r="AE59" s="13"/>
      <c r="AI59" s="3"/>
      <c r="AK59"/>
    </row>
    <row r="60" spans="1:41" x14ac:dyDescent="0.3">
      <c r="A60" s="30">
        <v>2</v>
      </c>
      <c r="B60" s="47"/>
      <c r="C60" s="47"/>
      <c r="D60" s="47"/>
      <c r="E60" s="47"/>
      <c r="F60" s="47"/>
      <c r="G60" s="47"/>
      <c r="H60" s="30">
        <f t="shared" si="15"/>
        <v>0</v>
      </c>
      <c r="I60" s="25">
        <f t="shared" si="16"/>
        <v>0</v>
      </c>
      <c r="J60" s="30">
        <f t="shared" si="17"/>
        <v>0</v>
      </c>
      <c r="K60" s="30">
        <f t="shared" si="18"/>
        <v>0</v>
      </c>
      <c r="L60" s="25">
        <f t="shared" si="19"/>
        <v>0</v>
      </c>
      <c r="M60" s="25">
        <f t="shared" si="20"/>
        <v>0</v>
      </c>
      <c r="N60" s="30">
        <f t="shared" si="27"/>
        <v>0</v>
      </c>
      <c r="O60" s="44">
        <f t="shared" si="28"/>
        <v>0</v>
      </c>
      <c r="P60" s="44">
        <f t="shared" si="21"/>
        <v>0</v>
      </c>
      <c r="Q60" s="159">
        <f t="shared" si="29"/>
        <v>0</v>
      </c>
      <c r="R60" s="159">
        <f t="shared" si="22"/>
        <v>0</v>
      </c>
      <c r="S60" s="35"/>
      <c r="T60" s="44" t="b">
        <f t="shared" si="23"/>
        <v>0</v>
      </c>
      <c r="U60" s="44" t="b">
        <f t="shared" si="24"/>
        <v>0</v>
      </c>
      <c r="V60" s="44" t="b">
        <f t="shared" si="25"/>
        <v>0</v>
      </c>
      <c r="W60" s="44" t="b">
        <f t="shared" si="26"/>
        <v>0</v>
      </c>
      <c r="X60" s="35"/>
      <c r="Y60" s="35"/>
      <c r="Z60"/>
      <c r="AB60" s="36"/>
      <c r="AC60" s="3"/>
      <c r="AE60" s="13"/>
      <c r="AI60" s="3"/>
      <c r="AK60"/>
    </row>
    <row r="61" spans="1:41" x14ac:dyDescent="0.3">
      <c r="A61" s="30">
        <v>2</v>
      </c>
      <c r="B61" s="47"/>
      <c r="C61" s="47"/>
      <c r="D61" s="47"/>
      <c r="E61" s="47"/>
      <c r="F61" s="47"/>
      <c r="G61" s="47"/>
      <c r="H61" s="30">
        <f t="shared" si="15"/>
        <v>0</v>
      </c>
      <c r="I61" s="25">
        <f t="shared" si="16"/>
        <v>0</v>
      </c>
      <c r="J61" s="30">
        <f t="shared" si="17"/>
        <v>0</v>
      </c>
      <c r="K61" s="30">
        <f t="shared" si="18"/>
        <v>0</v>
      </c>
      <c r="L61" s="25">
        <f t="shared" si="19"/>
        <v>0</v>
      </c>
      <c r="M61" s="25">
        <f t="shared" si="20"/>
        <v>0</v>
      </c>
      <c r="N61" s="30">
        <f t="shared" si="27"/>
        <v>0</v>
      </c>
      <c r="O61" s="44">
        <f t="shared" si="28"/>
        <v>0</v>
      </c>
      <c r="P61" s="44">
        <f t="shared" si="21"/>
        <v>0</v>
      </c>
      <c r="Q61" s="159">
        <f t="shared" si="29"/>
        <v>0</v>
      </c>
      <c r="R61" s="159">
        <f t="shared" si="22"/>
        <v>0</v>
      </c>
      <c r="S61" s="35"/>
      <c r="T61" s="44" t="b">
        <f t="shared" si="23"/>
        <v>0</v>
      </c>
      <c r="U61" s="44" t="b">
        <f t="shared" si="24"/>
        <v>0</v>
      </c>
      <c r="V61" s="44" t="b">
        <f t="shared" si="25"/>
        <v>0</v>
      </c>
      <c r="W61" s="44" t="b">
        <f t="shared" si="26"/>
        <v>0</v>
      </c>
      <c r="X61" s="35"/>
      <c r="Y61" s="35"/>
      <c r="Z61"/>
      <c r="AB61" s="36"/>
      <c r="AC61" s="3"/>
      <c r="AE61" s="13"/>
      <c r="AI61" s="3"/>
      <c r="AK61"/>
    </row>
    <row r="62" spans="1:41" x14ac:dyDescent="0.3">
      <c r="A62" s="30">
        <v>2</v>
      </c>
      <c r="B62" s="47"/>
      <c r="C62" s="47"/>
      <c r="D62" s="47"/>
      <c r="E62" s="47"/>
      <c r="F62" s="47"/>
      <c r="G62" s="47"/>
      <c r="H62" s="30">
        <f t="shared" si="15"/>
        <v>0</v>
      </c>
      <c r="I62" s="25">
        <f t="shared" si="16"/>
        <v>0</v>
      </c>
      <c r="J62" s="30">
        <f t="shared" si="17"/>
        <v>0</v>
      </c>
      <c r="K62" s="30">
        <f t="shared" si="18"/>
        <v>0</v>
      </c>
      <c r="L62" s="25">
        <f t="shared" si="19"/>
        <v>0</v>
      </c>
      <c r="M62" s="25">
        <f t="shared" si="20"/>
        <v>0</v>
      </c>
      <c r="N62" s="30">
        <f t="shared" si="27"/>
        <v>0</v>
      </c>
      <c r="O62" s="44">
        <f t="shared" si="28"/>
        <v>0</v>
      </c>
      <c r="P62" s="44">
        <f t="shared" si="21"/>
        <v>0</v>
      </c>
      <c r="Q62" s="159">
        <f t="shared" si="29"/>
        <v>0</v>
      </c>
      <c r="R62" s="159">
        <f t="shared" si="22"/>
        <v>0</v>
      </c>
      <c r="S62" s="35"/>
      <c r="T62" s="44" t="b">
        <f t="shared" si="23"/>
        <v>0</v>
      </c>
      <c r="U62" s="44" t="b">
        <f t="shared" si="24"/>
        <v>0</v>
      </c>
      <c r="V62" s="44" t="b">
        <f t="shared" si="25"/>
        <v>0</v>
      </c>
      <c r="W62" s="44" t="b">
        <f t="shared" si="26"/>
        <v>0</v>
      </c>
      <c r="X62" s="35"/>
      <c r="Y62" s="35"/>
      <c r="Z62"/>
      <c r="AB62" s="36"/>
      <c r="AC62" s="3"/>
      <c r="AE62" s="13"/>
      <c r="AI62" s="3"/>
      <c r="AK62"/>
    </row>
    <row r="63" spans="1:41" x14ac:dyDescent="0.3">
      <c r="A63" s="30">
        <v>2</v>
      </c>
      <c r="B63" s="47"/>
      <c r="C63" s="47"/>
      <c r="D63" s="47"/>
      <c r="E63" s="47"/>
      <c r="F63" s="47"/>
      <c r="G63" s="47"/>
      <c r="H63" s="30">
        <f t="shared" si="15"/>
        <v>0</v>
      </c>
      <c r="I63" s="25">
        <f t="shared" si="16"/>
        <v>0</v>
      </c>
      <c r="J63" s="30">
        <f t="shared" si="17"/>
        <v>0</v>
      </c>
      <c r="K63" s="30">
        <f t="shared" si="18"/>
        <v>0</v>
      </c>
      <c r="L63" s="25">
        <f t="shared" si="19"/>
        <v>0</v>
      </c>
      <c r="M63" s="25">
        <f t="shared" si="20"/>
        <v>0</v>
      </c>
      <c r="N63" s="30">
        <f t="shared" si="27"/>
        <v>0</v>
      </c>
      <c r="O63" s="44">
        <f t="shared" si="28"/>
        <v>0</v>
      </c>
      <c r="P63" s="44">
        <f t="shared" si="21"/>
        <v>0</v>
      </c>
      <c r="Q63" s="159">
        <f t="shared" si="29"/>
        <v>0</v>
      </c>
      <c r="R63" s="159">
        <f t="shared" si="22"/>
        <v>0</v>
      </c>
      <c r="S63" s="35"/>
      <c r="T63" s="44" t="b">
        <f t="shared" si="23"/>
        <v>0</v>
      </c>
      <c r="U63" s="44" t="b">
        <f t="shared" si="24"/>
        <v>0</v>
      </c>
      <c r="V63" s="44" t="b">
        <f t="shared" si="25"/>
        <v>0</v>
      </c>
      <c r="W63" s="44" t="b">
        <f t="shared" si="26"/>
        <v>0</v>
      </c>
      <c r="X63" s="35"/>
      <c r="Y63" s="35"/>
      <c r="Z63"/>
      <c r="AB63" s="36"/>
      <c r="AC63" s="3"/>
      <c r="AE63" s="13"/>
      <c r="AI63" s="3"/>
      <c r="AK63"/>
    </row>
    <row r="64" spans="1:41" x14ac:dyDescent="0.3">
      <c r="A64" s="30">
        <v>2</v>
      </c>
      <c r="B64" s="47"/>
      <c r="C64" s="47"/>
      <c r="D64" s="47"/>
      <c r="E64" s="47"/>
      <c r="F64" s="47"/>
      <c r="G64" s="47"/>
      <c r="H64" s="30">
        <f t="shared" si="15"/>
        <v>0</v>
      </c>
      <c r="I64" s="25">
        <f t="shared" si="16"/>
        <v>0</v>
      </c>
      <c r="J64" s="30">
        <f t="shared" si="17"/>
        <v>0</v>
      </c>
      <c r="K64" s="30">
        <f t="shared" si="18"/>
        <v>0</v>
      </c>
      <c r="L64" s="25">
        <f t="shared" si="19"/>
        <v>0</v>
      </c>
      <c r="M64" s="25">
        <f t="shared" si="20"/>
        <v>0</v>
      </c>
      <c r="N64" s="30">
        <f t="shared" si="27"/>
        <v>0</v>
      </c>
      <c r="O64" s="44">
        <f t="shared" si="28"/>
        <v>0</v>
      </c>
      <c r="P64" s="44">
        <f t="shared" si="21"/>
        <v>0</v>
      </c>
      <c r="Q64" s="159">
        <f t="shared" si="29"/>
        <v>0</v>
      </c>
      <c r="R64" s="159">
        <f t="shared" si="22"/>
        <v>0</v>
      </c>
      <c r="S64" s="35"/>
      <c r="T64" s="44" t="b">
        <f t="shared" si="23"/>
        <v>0</v>
      </c>
      <c r="U64" s="44" t="b">
        <f t="shared" si="24"/>
        <v>0</v>
      </c>
      <c r="V64" s="44" t="b">
        <f t="shared" si="25"/>
        <v>0</v>
      </c>
      <c r="W64" s="44" t="b">
        <f t="shared" si="26"/>
        <v>0</v>
      </c>
      <c r="X64" s="35"/>
      <c r="Y64" s="35"/>
      <c r="Z64"/>
      <c r="AA64"/>
      <c r="AB64"/>
      <c r="AC64"/>
      <c r="AD64"/>
      <c r="AE64"/>
      <c r="AF64"/>
      <c r="AG64"/>
      <c r="AH64"/>
      <c r="AI64"/>
      <c r="AJ64"/>
      <c r="AK64"/>
    </row>
    <row r="65" spans="1:41" x14ac:dyDescent="0.3">
      <c r="A65" s="30">
        <v>2</v>
      </c>
      <c r="B65" s="47"/>
      <c r="C65" s="47"/>
      <c r="D65" s="47"/>
      <c r="E65" s="47"/>
      <c r="F65" s="47"/>
      <c r="G65" s="47"/>
      <c r="H65" s="30">
        <f t="shared" si="15"/>
        <v>0</v>
      </c>
      <c r="I65" s="25">
        <f t="shared" si="16"/>
        <v>0</v>
      </c>
      <c r="J65" s="30">
        <f t="shared" si="17"/>
        <v>0</v>
      </c>
      <c r="K65" s="30">
        <f t="shared" si="18"/>
        <v>0</v>
      </c>
      <c r="L65" s="25">
        <f t="shared" si="19"/>
        <v>0</v>
      </c>
      <c r="M65" s="25">
        <f t="shared" si="20"/>
        <v>0</v>
      </c>
      <c r="N65" s="30">
        <f t="shared" si="27"/>
        <v>0</v>
      </c>
      <c r="O65" s="44">
        <f t="shared" si="28"/>
        <v>0</v>
      </c>
      <c r="P65" s="44">
        <f t="shared" si="21"/>
        <v>0</v>
      </c>
      <c r="Q65" s="159">
        <f t="shared" si="29"/>
        <v>0</v>
      </c>
      <c r="R65" s="159">
        <f t="shared" si="22"/>
        <v>0</v>
      </c>
      <c r="S65" s="35"/>
      <c r="T65" s="44" t="b">
        <f t="shared" si="23"/>
        <v>0</v>
      </c>
      <c r="U65" s="44" t="b">
        <f t="shared" si="24"/>
        <v>0</v>
      </c>
      <c r="V65" s="44" t="b">
        <f t="shared" si="25"/>
        <v>0</v>
      </c>
      <c r="W65" s="44" t="b">
        <f t="shared" si="26"/>
        <v>0</v>
      </c>
      <c r="X65" s="35"/>
      <c r="Y65" s="35"/>
      <c r="Z65"/>
      <c r="AB65" s="36"/>
      <c r="AC65" s="3"/>
      <c r="AE65" s="13"/>
      <c r="AI65" s="3"/>
      <c r="AK65"/>
    </row>
    <row r="66" spans="1:41" x14ac:dyDescent="0.3">
      <c r="A66" s="30">
        <v>2</v>
      </c>
      <c r="B66" s="47"/>
      <c r="C66" s="47"/>
      <c r="D66" s="47"/>
      <c r="E66" s="47"/>
      <c r="F66" s="47"/>
      <c r="G66" s="47"/>
      <c r="H66" s="30">
        <f t="shared" si="15"/>
        <v>0</v>
      </c>
      <c r="I66" s="25">
        <f t="shared" si="16"/>
        <v>0</v>
      </c>
      <c r="J66" s="30">
        <f t="shared" si="17"/>
        <v>0</v>
      </c>
      <c r="K66" s="30">
        <f t="shared" si="18"/>
        <v>0</v>
      </c>
      <c r="L66" s="25">
        <f t="shared" si="19"/>
        <v>0</v>
      </c>
      <c r="M66" s="25">
        <f t="shared" si="20"/>
        <v>0</v>
      </c>
      <c r="N66" s="30">
        <f t="shared" si="27"/>
        <v>0</v>
      </c>
      <c r="O66" s="44">
        <f t="shared" si="28"/>
        <v>0</v>
      </c>
      <c r="P66" s="44">
        <f t="shared" si="21"/>
        <v>0</v>
      </c>
      <c r="Q66" s="159">
        <f t="shared" si="29"/>
        <v>0</v>
      </c>
      <c r="R66" s="159">
        <f t="shared" si="22"/>
        <v>0</v>
      </c>
      <c r="S66" s="35"/>
      <c r="T66" s="44" t="b">
        <f t="shared" si="23"/>
        <v>0</v>
      </c>
      <c r="U66" s="44" t="b">
        <f t="shared" si="24"/>
        <v>0</v>
      </c>
      <c r="V66" s="44" t="b">
        <f t="shared" si="25"/>
        <v>0</v>
      </c>
      <c r="W66" s="44" t="b">
        <f t="shared" si="26"/>
        <v>0</v>
      </c>
      <c r="X66" s="35"/>
      <c r="Y66" s="35"/>
      <c r="Z66"/>
      <c r="AA66"/>
      <c r="AB66"/>
      <c r="AC66"/>
      <c r="AD66"/>
      <c r="AE66"/>
      <c r="AF66"/>
      <c r="AG66"/>
      <c r="AH66"/>
      <c r="AI66"/>
      <c r="AJ66"/>
      <c r="AK66"/>
    </row>
    <row r="67" spans="1:41" x14ac:dyDescent="0.3">
      <c r="A67" s="30">
        <v>2</v>
      </c>
      <c r="B67" s="47"/>
      <c r="C67" s="47"/>
      <c r="D67" s="47"/>
      <c r="E67" s="47"/>
      <c r="F67" s="47"/>
      <c r="G67" s="47"/>
      <c r="H67" s="30">
        <f t="shared" si="15"/>
        <v>0</v>
      </c>
      <c r="I67" s="25">
        <f t="shared" si="16"/>
        <v>0</v>
      </c>
      <c r="J67" s="30">
        <f t="shared" si="17"/>
        <v>0</v>
      </c>
      <c r="K67" s="30">
        <f t="shared" si="18"/>
        <v>0</v>
      </c>
      <c r="L67" s="25">
        <f t="shared" si="19"/>
        <v>0</v>
      </c>
      <c r="M67" s="25">
        <f t="shared" si="20"/>
        <v>0</v>
      </c>
      <c r="N67" s="30">
        <f t="shared" si="27"/>
        <v>0</v>
      </c>
      <c r="O67" s="44">
        <f t="shared" si="28"/>
        <v>0</v>
      </c>
      <c r="P67" s="44">
        <f t="shared" si="21"/>
        <v>0</v>
      </c>
      <c r="Q67" s="159">
        <f t="shared" si="29"/>
        <v>0</v>
      </c>
      <c r="R67" s="159">
        <f t="shared" si="22"/>
        <v>0</v>
      </c>
      <c r="S67" s="35"/>
      <c r="T67" s="44" t="b">
        <f t="shared" si="23"/>
        <v>0</v>
      </c>
      <c r="U67" s="44" t="b">
        <f t="shared" si="24"/>
        <v>0</v>
      </c>
      <c r="V67" s="44" t="b">
        <f t="shared" si="25"/>
        <v>0</v>
      </c>
      <c r="W67" s="44" t="b">
        <f t="shared" si="26"/>
        <v>0</v>
      </c>
      <c r="X67" s="35"/>
      <c r="Y67" s="35"/>
      <c r="Z67"/>
      <c r="AA67"/>
      <c r="AB67"/>
      <c r="AC67"/>
      <c r="AD67"/>
      <c r="AE67"/>
      <c r="AF67"/>
      <c r="AG67"/>
      <c r="AH67"/>
      <c r="AI67"/>
      <c r="AJ67"/>
      <c r="AK67"/>
    </row>
    <row r="68" spans="1:41" x14ac:dyDescent="0.3">
      <c r="A68" s="30">
        <v>2</v>
      </c>
      <c r="B68" s="47"/>
      <c r="C68" s="47"/>
      <c r="D68" s="47"/>
      <c r="E68" s="47"/>
      <c r="F68" s="47"/>
      <c r="G68" s="47"/>
      <c r="H68" s="30">
        <f t="shared" si="15"/>
        <v>0</v>
      </c>
      <c r="I68" s="25">
        <f t="shared" si="16"/>
        <v>0</v>
      </c>
      <c r="J68" s="30">
        <f t="shared" si="17"/>
        <v>0</v>
      </c>
      <c r="K68" s="30">
        <f t="shared" si="18"/>
        <v>0</v>
      </c>
      <c r="L68" s="25">
        <f t="shared" si="19"/>
        <v>0</v>
      </c>
      <c r="M68" s="25">
        <f t="shared" si="20"/>
        <v>0</v>
      </c>
      <c r="N68" s="30">
        <f t="shared" si="27"/>
        <v>0</v>
      </c>
      <c r="O68" s="44">
        <f t="shared" si="28"/>
        <v>0</v>
      </c>
      <c r="P68" s="44">
        <f t="shared" si="21"/>
        <v>0</v>
      </c>
      <c r="Q68" s="159">
        <f t="shared" si="29"/>
        <v>0</v>
      </c>
      <c r="R68" s="159">
        <f t="shared" si="22"/>
        <v>0</v>
      </c>
      <c r="S68" s="35"/>
      <c r="T68" s="44" t="b">
        <f t="shared" si="23"/>
        <v>0</v>
      </c>
      <c r="U68" s="44" t="b">
        <f t="shared" si="24"/>
        <v>0</v>
      </c>
      <c r="V68" s="44" t="b">
        <f t="shared" si="25"/>
        <v>0</v>
      </c>
      <c r="W68" s="44" t="b">
        <f t="shared" si="26"/>
        <v>0</v>
      </c>
      <c r="X68" s="35"/>
      <c r="Y68" s="35"/>
      <c r="Z68"/>
      <c r="AA68"/>
      <c r="AB68"/>
      <c r="AC68"/>
      <c r="AD68"/>
      <c r="AE68"/>
      <c r="AF68"/>
      <c r="AG68"/>
      <c r="AH68"/>
      <c r="AI68"/>
      <c r="AJ68"/>
      <c r="AK68"/>
    </row>
    <row r="69" spans="1:41" x14ac:dyDescent="0.3">
      <c r="A69" s="30">
        <v>2</v>
      </c>
      <c r="B69" s="47"/>
      <c r="C69" s="47"/>
      <c r="D69" s="47"/>
      <c r="E69" s="47"/>
      <c r="F69" s="47"/>
      <c r="G69" s="47"/>
      <c r="H69" s="30">
        <f t="shared" si="15"/>
        <v>0</v>
      </c>
      <c r="I69" s="25">
        <f t="shared" si="16"/>
        <v>0</v>
      </c>
      <c r="J69" s="30">
        <f t="shared" si="17"/>
        <v>0</v>
      </c>
      <c r="K69" s="30">
        <f t="shared" si="18"/>
        <v>0</v>
      </c>
      <c r="L69" s="25">
        <f t="shared" si="19"/>
        <v>0</v>
      </c>
      <c r="M69" s="25">
        <f t="shared" si="20"/>
        <v>0</v>
      </c>
      <c r="N69" s="30">
        <f t="shared" si="27"/>
        <v>0</v>
      </c>
      <c r="O69" s="44">
        <f t="shared" si="28"/>
        <v>0</v>
      </c>
      <c r="P69" s="44">
        <f t="shared" si="21"/>
        <v>0</v>
      </c>
      <c r="Q69" s="159">
        <f t="shared" si="29"/>
        <v>0</v>
      </c>
      <c r="R69" s="159">
        <f t="shared" si="22"/>
        <v>0</v>
      </c>
      <c r="S69" s="35"/>
      <c r="T69" s="44" t="b">
        <f t="shared" si="23"/>
        <v>0</v>
      </c>
      <c r="U69" s="44" t="b">
        <f t="shared" si="24"/>
        <v>0</v>
      </c>
      <c r="V69" s="44" t="b">
        <f t="shared" si="25"/>
        <v>0</v>
      </c>
      <c r="W69" s="44" t="b">
        <f t="shared" si="26"/>
        <v>0</v>
      </c>
      <c r="X69" s="35"/>
      <c r="Y69" s="35"/>
      <c r="Z69"/>
      <c r="AA69"/>
      <c r="AB69"/>
      <c r="AC69"/>
      <c r="AD69"/>
      <c r="AE69"/>
      <c r="AF69"/>
      <c r="AG69"/>
      <c r="AH69"/>
      <c r="AI69"/>
      <c r="AJ69"/>
      <c r="AK69"/>
    </row>
    <row r="70" spans="1:41" x14ac:dyDescent="0.3">
      <c r="A70" s="30">
        <v>2</v>
      </c>
      <c r="B70" s="47"/>
      <c r="C70" s="47"/>
      <c r="D70" s="47"/>
      <c r="E70" s="47"/>
      <c r="F70" s="47"/>
      <c r="G70" s="47"/>
      <c r="H70" s="30">
        <f t="shared" si="15"/>
        <v>0</v>
      </c>
      <c r="I70" s="25">
        <f t="shared" si="16"/>
        <v>0</v>
      </c>
      <c r="J70" s="30">
        <f t="shared" si="17"/>
        <v>0</v>
      </c>
      <c r="K70" s="30">
        <f t="shared" si="18"/>
        <v>0</v>
      </c>
      <c r="L70" s="25">
        <f t="shared" si="19"/>
        <v>0</v>
      </c>
      <c r="M70" s="25">
        <f t="shared" si="20"/>
        <v>0</v>
      </c>
      <c r="N70" s="30">
        <f t="shared" si="27"/>
        <v>0</v>
      </c>
      <c r="O70" s="44">
        <f t="shared" si="28"/>
        <v>0</v>
      </c>
      <c r="P70" s="44">
        <f t="shared" si="21"/>
        <v>0</v>
      </c>
      <c r="Q70" s="159">
        <f t="shared" si="29"/>
        <v>0</v>
      </c>
      <c r="R70" s="159">
        <f t="shared" si="22"/>
        <v>0</v>
      </c>
      <c r="S70" s="35"/>
      <c r="T70" s="44" t="b">
        <f t="shared" si="23"/>
        <v>0</v>
      </c>
      <c r="U70" s="44" t="b">
        <f t="shared" si="24"/>
        <v>0</v>
      </c>
      <c r="V70" s="44" t="b">
        <f t="shared" si="25"/>
        <v>0</v>
      </c>
      <c r="W70" s="44" t="b">
        <f t="shared" si="26"/>
        <v>0</v>
      </c>
      <c r="X70" s="35"/>
      <c r="Y70" s="35"/>
      <c r="Z70"/>
      <c r="AB70" s="36"/>
      <c r="AC70" s="3"/>
      <c r="AE70" s="13"/>
      <c r="AI70" s="3"/>
      <c r="AK70"/>
    </row>
    <row r="71" spans="1:41" x14ac:dyDescent="0.3">
      <c r="B71" s="4" t="s">
        <v>99</v>
      </c>
      <c r="C71" s="4"/>
      <c r="D71" s="4"/>
      <c r="E71" s="37">
        <f>COUNT(B51:B70)</f>
        <v>0</v>
      </c>
      <c r="F71" s="37"/>
      <c r="G71" s="37"/>
      <c r="H71" s="37"/>
      <c r="I71" s="86"/>
      <c r="J71" s="37"/>
      <c r="K71" s="37"/>
      <c r="L71" s="86"/>
      <c r="Q71" s="161">
        <f>SUM(Q51:Q70)</f>
        <v>0</v>
      </c>
      <c r="R71" s="161">
        <f>SUM(R51:R70)</f>
        <v>0</v>
      </c>
      <c r="S71" s="35"/>
      <c r="T71" s="163">
        <f>SUM(T51:T70)</f>
        <v>0</v>
      </c>
      <c r="U71" s="164">
        <f>SUM(U51:U70)</f>
        <v>0</v>
      </c>
      <c r="V71" s="164">
        <f>SUM(V51:V70)</f>
        <v>0</v>
      </c>
      <c r="W71" s="164">
        <f>SUM(W51:W70)</f>
        <v>0</v>
      </c>
      <c r="X71" s="35"/>
      <c r="Y71" s="35"/>
      <c r="Z71" s="35"/>
      <c r="AC71"/>
      <c r="AD71"/>
      <c r="AE71"/>
      <c r="AF71"/>
      <c r="AG71"/>
      <c r="AH71"/>
      <c r="AI71"/>
      <c r="AJ71"/>
      <c r="AK71"/>
    </row>
    <row r="72" spans="1:41" x14ac:dyDescent="0.3">
      <c r="T72" s="156"/>
      <c r="U72" s="156"/>
      <c r="V72" s="156"/>
      <c r="W72" s="156"/>
      <c r="X72" s="64"/>
      <c r="Y72" s="64"/>
      <c r="Z72" s="64"/>
      <c r="AL72" s="34"/>
      <c r="AM72" s="34"/>
    </row>
    <row r="73" spans="1:41" ht="14.4" customHeight="1" x14ac:dyDescent="0.3">
      <c r="A73" s="312" t="s">
        <v>95</v>
      </c>
      <c r="B73" s="312" t="s">
        <v>101</v>
      </c>
      <c r="C73" s="289" t="s">
        <v>456</v>
      </c>
      <c r="D73" s="289"/>
      <c r="E73" s="317" t="s">
        <v>93</v>
      </c>
      <c r="F73" s="318"/>
      <c r="G73" s="319"/>
      <c r="H73" s="289" t="s">
        <v>455</v>
      </c>
      <c r="I73" s="289"/>
      <c r="J73" s="289"/>
      <c r="K73" s="289"/>
      <c r="L73" s="289"/>
      <c r="M73" s="289"/>
      <c r="N73" s="329" t="s">
        <v>90</v>
      </c>
      <c r="O73" s="390" t="s">
        <v>454</v>
      </c>
      <c r="P73" s="328"/>
      <c r="Q73" s="324" t="s">
        <v>94</v>
      </c>
      <c r="R73" s="325"/>
      <c r="S73" s="39"/>
      <c r="T73" s="326" t="s">
        <v>235</v>
      </c>
      <c r="U73" s="327"/>
      <c r="V73" s="327"/>
      <c r="W73" s="327"/>
      <c r="X73" s="39"/>
      <c r="Y73" s="39"/>
      <c r="Z73" s="39"/>
      <c r="AA73"/>
      <c r="AB73"/>
      <c r="AC73"/>
      <c r="AD73"/>
      <c r="AE73"/>
      <c r="AF73"/>
      <c r="AG73"/>
      <c r="AH73"/>
      <c r="AI73"/>
      <c r="AJ73"/>
      <c r="AK73"/>
    </row>
    <row r="74" spans="1:41" ht="43.8" x14ac:dyDescent="0.3">
      <c r="A74" s="312"/>
      <c r="B74" s="312"/>
      <c r="C74" s="48" t="s">
        <v>638</v>
      </c>
      <c r="D74" s="48" t="s">
        <v>622</v>
      </c>
      <c r="E74" s="48" t="s">
        <v>621</v>
      </c>
      <c r="F74" s="48" t="s">
        <v>619</v>
      </c>
      <c r="G74" s="48" t="s">
        <v>620</v>
      </c>
      <c r="H74" s="59" t="s">
        <v>453</v>
      </c>
      <c r="I74" s="60" t="s">
        <v>745</v>
      </c>
      <c r="J74" s="59" t="s">
        <v>452</v>
      </c>
      <c r="K74" s="59" t="s">
        <v>451</v>
      </c>
      <c r="L74" s="60" t="s">
        <v>746</v>
      </c>
      <c r="M74" s="60" t="s">
        <v>739</v>
      </c>
      <c r="N74" s="330"/>
      <c r="O74" s="168" t="s">
        <v>747</v>
      </c>
      <c r="P74" s="168" t="s">
        <v>741</v>
      </c>
      <c r="Q74" s="158" t="s">
        <v>742</v>
      </c>
      <c r="R74" s="158" t="s">
        <v>743</v>
      </c>
      <c r="S74" s="64"/>
      <c r="T74" s="162" t="s">
        <v>227</v>
      </c>
      <c r="U74" s="162" t="s">
        <v>228</v>
      </c>
      <c r="V74" s="162" t="s">
        <v>229</v>
      </c>
      <c r="W74" s="162" t="s">
        <v>230</v>
      </c>
      <c r="X74" s="64"/>
      <c r="Y74" s="64"/>
      <c r="Z74"/>
      <c r="AA74"/>
      <c r="AB74"/>
      <c r="AC74"/>
      <c r="AD74"/>
      <c r="AE74"/>
      <c r="AF74"/>
      <c r="AG74"/>
      <c r="AH74"/>
      <c r="AI74"/>
      <c r="AJ74"/>
      <c r="AK74"/>
    </row>
    <row r="75" spans="1:41" x14ac:dyDescent="0.3">
      <c r="A75" s="30">
        <v>3</v>
      </c>
      <c r="B75" s="47"/>
      <c r="C75" s="47"/>
      <c r="D75" s="47"/>
      <c r="E75" s="47"/>
      <c r="F75" s="47"/>
      <c r="G75" s="47"/>
      <c r="H75" s="30">
        <f t="shared" ref="H75:H94" si="30">D75*0.5</f>
        <v>0</v>
      </c>
      <c r="I75" s="25">
        <f t="shared" ref="I75:I94" si="31">(3.14*(H75*H75)*C75)/1000</f>
        <v>0</v>
      </c>
      <c r="J75" s="30">
        <f t="shared" ref="J75:J94" si="32">(F75+G75)/2</f>
        <v>0</v>
      </c>
      <c r="K75" s="30">
        <f t="shared" ref="K75:K94" si="33">J75/2</f>
        <v>0</v>
      </c>
      <c r="L75" s="25">
        <f t="shared" ref="L75:L94" si="34">((3.14*(K75*K75))*(E75/3))/1000</f>
        <v>0</v>
      </c>
      <c r="M75" s="25">
        <f t="shared" ref="M75:M94" si="35">I75+L75</f>
        <v>0</v>
      </c>
      <c r="N75" s="30">
        <f>IF(B75=1,$G$11,IF(B75=2,$G$12,IF(B75=3,$G$13,IF(B75=4,$G$14,))))</f>
        <v>0</v>
      </c>
      <c r="O75" s="44">
        <f>IF(B75=1,$D$11,IF(B75=2,$D$12,IF(B75=3,$D$13,IF(B75=4,$D$14,))))</f>
        <v>0</v>
      </c>
      <c r="P75" s="44">
        <f t="shared" ref="P75:P94" si="36">(M75*O75)*N75</f>
        <v>0</v>
      </c>
      <c r="Q75" s="159">
        <f>P75*(1/$B$6)</f>
        <v>0</v>
      </c>
      <c r="R75" s="159">
        <f t="shared" ref="R75:R94" si="37">Q75/1000</f>
        <v>0</v>
      </c>
      <c r="S75" s="35"/>
      <c r="T75" s="44" t="b">
        <f t="shared" ref="T75:T94" si="38">IF(B75=1, R75)</f>
        <v>0</v>
      </c>
      <c r="U75" s="44" t="b">
        <f t="shared" ref="U75:U94" si="39">IF(B75=2, R75)</f>
        <v>0</v>
      </c>
      <c r="V75" s="44" t="b">
        <f t="shared" ref="V75:V94" si="40">IF(B75=3, R75)</f>
        <v>0</v>
      </c>
      <c r="W75" s="44" t="b">
        <f t="shared" ref="W75:W94" si="41">IF(B75=4, R75)</f>
        <v>0</v>
      </c>
      <c r="X75" s="35"/>
      <c r="Y75" s="35"/>
      <c r="Z75"/>
      <c r="AB75" s="36"/>
      <c r="AC75" s="3"/>
      <c r="AE75" s="13"/>
      <c r="AI75" s="3"/>
      <c r="AK75"/>
    </row>
    <row r="76" spans="1:41" x14ac:dyDescent="0.3">
      <c r="A76" s="30">
        <v>3</v>
      </c>
      <c r="B76" s="47"/>
      <c r="C76" s="47"/>
      <c r="D76" s="47"/>
      <c r="E76" s="47"/>
      <c r="F76" s="47"/>
      <c r="G76" s="47"/>
      <c r="H76" s="30">
        <f t="shared" si="30"/>
        <v>0</v>
      </c>
      <c r="I76" s="25">
        <f t="shared" si="31"/>
        <v>0</v>
      </c>
      <c r="J76" s="30">
        <f t="shared" si="32"/>
        <v>0</v>
      </c>
      <c r="K76" s="30">
        <f t="shared" si="33"/>
        <v>0</v>
      </c>
      <c r="L76" s="25">
        <f t="shared" si="34"/>
        <v>0</v>
      </c>
      <c r="M76" s="25">
        <f t="shared" si="35"/>
        <v>0</v>
      </c>
      <c r="N76" s="30">
        <f t="shared" ref="N76:N94" si="42">IF(B76=1,$G$11,IF(B76=2,$G$12,IF(B76=3,$G$13,IF(B76=4,$G$14,))))</f>
        <v>0</v>
      </c>
      <c r="O76" s="44">
        <f t="shared" ref="O76:O94" si="43">IF(B76=1,$D$11,IF(B76=2,$D$12,IF(B76=3,$D$13,IF(B76=4,$D$14,))))</f>
        <v>0</v>
      </c>
      <c r="P76" s="44">
        <f t="shared" si="36"/>
        <v>0</v>
      </c>
      <c r="Q76" s="159">
        <f t="shared" ref="Q76:Q94" si="44">P76*(1/$B$6)</f>
        <v>0</v>
      </c>
      <c r="R76" s="159">
        <f t="shared" si="37"/>
        <v>0</v>
      </c>
      <c r="S76" s="35"/>
      <c r="T76" s="44" t="b">
        <f t="shared" si="38"/>
        <v>0</v>
      </c>
      <c r="U76" s="44" t="b">
        <f t="shared" si="39"/>
        <v>0</v>
      </c>
      <c r="V76" s="44" t="b">
        <f t="shared" si="40"/>
        <v>0</v>
      </c>
      <c r="W76" s="44" t="b">
        <f t="shared" si="41"/>
        <v>0</v>
      </c>
      <c r="X76" s="35"/>
      <c r="Y76" s="35"/>
      <c r="Z76"/>
      <c r="AB76" s="36"/>
      <c r="AC76" s="3"/>
      <c r="AE76" s="13"/>
      <c r="AI76" s="3"/>
      <c r="AK76"/>
    </row>
    <row r="77" spans="1:41" x14ac:dyDescent="0.3">
      <c r="A77" s="30">
        <v>3</v>
      </c>
      <c r="B77" s="47"/>
      <c r="C77" s="47"/>
      <c r="D77" s="47"/>
      <c r="E77" s="47"/>
      <c r="F77" s="47"/>
      <c r="G77" s="47"/>
      <c r="H77" s="30">
        <f t="shared" si="30"/>
        <v>0</v>
      </c>
      <c r="I77" s="25">
        <f t="shared" si="31"/>
        <v>0</v>
      </c>
      <c r="J77" s="30">
        <f t="shared" si="32"/>
        <v>0</v>
      </c>
      <c r="K77" s="30">
        <f t="shared" si="33"/>
        <v>0</v>
      </c>
      <c r="L77" s="25">
        <f t="shared" si="34"/>
        <v>0</v>
      </c>
      <c r="M77" s="25">
        <f t="shared" si="35"/>
        <v>0</v>
      </c>
      <c r="N77" s="30">
        <f t="shared" si="42"/>
        <v>0</v>
      </c>
      <c r="O77" s="44">
        <f t="shared" si="43"/>
        <v>0</v>
      </c>
      <c r="P77" s="44">
        <f t="shared" si="36"/>
        <v>0</v>
      </c>
      <c r="Q77" s="159">
        <f t="shared" si="44"/>
        <v>0</v>
      </c>
      <c r="R77" s="159">
        <f t="shared" si="37"/>
        <v>0</v>
      </c>
      <c r="S77" s="35"/>
      <c r="T77" s="44" t="b">
        <f t="shared" si="38"/>
        <v>0</v>
      </c>
      <c r="U77" s="44" t="b">
        <f t="shared" si="39"/>
        <v>0</v>
      </c>
      <c r="V77" s="44" t="b">
        <f t="shared" si="40"/>
        <v>0</v>
      </c>
      <c r="W77" s="44" t="b">
        <f t="shared" si="41"/>
        <v>0</v>
      </c>
      <c r="X77" s="35"/>
      <c r="Y77" s="35"/>
      <c r="Z77"/>
      <c r="AB77" s="36"/>
      <c r="AC77" s="3"/>
      <c r="AE77" s="13"/>
      <c r="AI77" s="3"/>
      <c r="AK77"/>
    </row>
    <row r="78" spans="1:41" x14ac:dyDescent="0.3">
      <c r="A78" s="30">
        <v>3</v>
      </c>
      <c r="B78" s="47"/>
      <c r="C78" s="47"/>
      <c r="D78" s="47"/>
      <c r="E78" s="47"/>
      <c r="F78" s="47"/>
      <c r="G78" s="47"/>
      <c r="H78" s="30">
        <f t="shared" si="30"/>
        <v>0</v>
      </c>
      <c r="I78" s="25">
        <f t="shared" si="31"/>
        <v>0</v>
      </c>
      <c r="J78" s="30">
        <f t="shared" si="32"/>
        <v>0</v>
      </c>
      <c r="K78" s="30">
        <f t="shared" si="33"/>
        <v>0</v>
      </c>
      <c r="L78" s="25">
        <f t="shared" si="34"/>
        <v>0</v>
      </c>
      <c r="M78" s="25">
        <f t="shared" si="35"/>
        <v>0</v>
      </c>
      <c r="N78" s="30">
        <f t="shared" si="42"/>
        <v>0</v>
      </c>
      <c r="O78" s="44">
        <f t="shared" si="43"/>
        <v>0</v>
      </c>
      <c r="P78" s="44">
        <f t="shared" si="36"/>
        <v>0</v>
      </c>
      <c r="Q78" s="159">
        <f t="shared" si="44"/>
        <v>0</v>
      </c>
      <c r="R78" s="159">
        <f t="shared" si="37"/>
        <v>0</v>
      </c>
      <c r="S78" s="35"/>
      <c r="T78" s="44" t="b">
        <f t="shared" si="38"/>
        <v>0</v>
      </c>
      <c r="U78" s="44" t="b">
        <f t="shared" si="39"/>
        <v>0</v>
      </c>
      <c r="V78" s="44" t="b">
        <f t="shared" si="40"/>
        <v>0</v>
      </c>
      <c r="W78" s="44" t="b">
        <f t="shared" si="41"/>
        <v>0</v>
      </c>
      <c r="X78" s="35"/>
      <c r="Y78" s="35"/>
      <c r="Z78"/>
      <c r="AB78" s="36"/>
      <c r="AC78" s="3"/>
      <c r="AE78" s="13"/>
      <c r="AI78" s="3"/>
      <c r="AK78"/>
    </row>
    <row r="79" spans="1:41" x14ac:dyDescent="0.3">
      <c r="A79" s="30">
        <v>3</v>
      </c>
      <c r="B79" s="47"/>
      <c r="C79" s="47"/>
      <c r="D79" s="47"/>
      <c r="E79" s="47"/>
      <c r="F79" s="47"/>
      <c r="G79" s="47"/>
      <c r="H79" s="30">
        <f t="shared" si="30"/>
        <v>0</v>
      </c>
      <c r="I79" s="25">
        <f t="shared" si="31"/>
        <v>0</v>
      </c>
      <c r="J79" s="30">
        <f t="shared" si="32"/>
        <v>0</v>
      </c>
      <c r="K79" s="30">
        <f t="shared" si="33"/>
        <v>0</v>
      </c>
      <c r="L79" s="25">
        <f t="shared" si="34"/>
        <v>0</v>
      </c>
      <c r="M79" s="25">
        <f t="shared" si="35"/>
        <v>0</v>
      </c>
      <c r="N79" s="30">
        <f t="shared" si="42"/>
        <v>0</v>
      </c>
      <c r="O79" s="44">
        <f t="shared" si="43"/>
        <v>0</v>
      </c>
      <c r="P79" s="44">
        <f t="shared" si="36"/>
        <v>0</v>
      </c>
      <c r="Q79" s="159">
        <f t="shared" si="44"/>
        <v>0</v>
      </c>
      <c r="R79" s="159">
        <f t="shared" si="37"/>
        <v>0</v>
      </c>
      <c r="S79" s="35"/>
      <c r="T79" s="44" t="b">
        <f t="shared" si="38"/>
        <v>0</v>
      </c>
      <c r="U79" s="44" t="b">
        <f t="shared" si="39"/>
        <v>0</v>
      </c>
      <c r="V79" s="44" t="b">
        <f t="shared" si="40"/>
        <v>0</v>
      </c>
      <c r="W79" s="44" t="b">
        <f t="shared" si="41"/>
        <v>0</v>
      </c>
      <c r="X79" s="35"/>
      <c r="Y79" s="35"/>
      <c r="Z79"/>
      <c r="AB79" s="36"/>
      <c r="AC79" s="3"/>
      <c r="AE79" s="13"/>
      <c r="AI79" s="3"/>
      <c r="AK79"/>
    </row>
    <row r="80" spans="1:41" x14ac:dyDescent="0.3">
      <c r="A80" s="30">
        <v>3</v>
      </c>
      <c r="B80" s="47"/>
      <c r="C80" s="47"/>
      <c r="D80" s="47"/>
      <c r="E80" s="47"/>
      <c r="F80" s="47"/>
      <c r="G80" s="47"/>
      <c r="H80" s="30">
        <f t="shared" si="30"/>
        <v>0</v>
      </c>
      <c r="I80" s="25">
        <f t="shared" si="31"/>
        <v>0</v>
      </c>
      <c r="J80" s="30">
        <f t="shared" si="32"/>
        <v>0</v>
      </c>
      <c r="K80" s="30">
        <f t="shared" si="33"/>
        <v>0</v>
      </c>
      <c r="L80" s="25">
        <f t="shared" si="34"/>
        <v>0</v>
      </c>
      <c r="M80" s="25">
        <f t="shared" si="35"/>
        <v>0</v>
      </c>
      <c r="N80" s="30">
        <f t="shared" si="42"/>
        <v>0</v>
      </c>
      <c r="O80" s="44">
        <f t="shared" si="43"/>
        <v>0</v>
      </c>
      <c r="P80" s="44">
        <f t="shared" si="36"/>
        <v>0</v>
      </c>
      <c r="Q80" s="159">
        <f t="shared" si="44"/>
        <v>0</v>
      </c>
      <c r="R80" s="159">
        <f t="shared" si="37"/>
        <v>0</v>
      </c>
      <c r="S80" s="35"/>
      <c r="T80" s="44" t="b">
        <f t="shared" si="38"/>
        <v>0</v>
      </c>
      <c r="U80" s="44" t="b">
        <f t="shared" si="39"/>
        <v>0</v>
      </c>
      <c r="V80" s="44" t="b">
        <f t="shared" si="40"/>
        <v>0</v>
      </c>
      <c r="W80" s="44" t="b">
        <f t="shared" si="41"/>
        <v>0</v>
      </c>
      <c r="X80" s="35"/>
      <c r="Y80" s="35"/>
      <c r="Z80"/>
      <c r="AB80" s="36"/>
      <c r="AC80" s="3"/>
      <c r="AE80" s="13"/>
      <c r="AI80" s="3"/>
      <c r="AK80"/>
      <c r="AN80" s="3"/>
      <c r="AO80" s="3"/>
    </row>
    <row r="81" spans="1:41" x14ac:dyDescent="0.3">
      <c r="A81" s="30">
        <v>3</v>
      </c>
      <c r="B81" s="47"/>
      <c r="C81" s="47"/>
      <c r="D81" s="47"/>
      <c r="E81" s="47"/>
      <c r="F81" s="47"/>
      <c r="G81" s="47"/>
      <c r="H81" s="30">
        <f t="shared" si="30"/>
        <v>0</v>
      </c>
      <c r="I81" s="25">
        <f t="shared" si="31"/>
        <v>0</v>
      </c>
      <c r="J81" s="30">
        <f t="shared" si="32"/>
        <v>0</v>
      </c>
      <c r="K81" s="30">
        <f t="shared" si="33"/>
        <v>0</v>
      </c>
      <c r="L81" s="25">
        <f t="shared" si="34"/>
        <v>0</v>
      </c>
      <c r="M81" s="25">
        <f t="shared" si="35"/>
        <v>0</v>
      </c>
      <c r="N81" s="30">
        <f t="shared" si="42"/>
        <v>0</v>
      </c>
      <c r="O81" s="44">
        <f t="shared" si="43"/>
        <v>0</v>
      </c>
      <c r="P81" s="44">
        <f t="shared" si="36"/>
        <v>0</v>
      </c>
      <c r="Q81" s="159">
        <f t="shared" si="44"/>
        <v>0</v>
      </c>
      <c r="R81" s="159">
        <f t="shared" si="37"/>
        <v>0</v>
      </c>
      <c r="S81" s="35"/>
      <c r="T81" s="44" t="b">
        <f t="shared" si="38"/>
        <v>0</v>
      </c>
      <c r="U81" s="44" t="b">
        <f t="shared" si="39"/>
        <v>0</v>
      </c>
      <c r="V81" s="44" t="b">
        <f t="shared" si="40"/>
        <v>0</v>
      </c>
      <c r="W81" s="44" t="b">
        <f t="shared" si="41"/>
        <v>0</v>
      </c>
      <c r="X81" s="35"/>
      <c r="Y81" s="35"/>
      <c r="Z81"/>
      <c r="AB81" s="36"/>
      <c r="AC81" s="3"/>
      <c r="AE81" s="13"/>
      <c r="AI81" s="3"/>
      <c r="AK81"/>
      <c r="AN81" s="3"/>
      <c r="AO81" s="3"/>
    </row>
    <row r="82" spans="1:41" x14ac:dyDescent="0.3">
      <c r="A82" s="30">
        <v>3</v>
      </c>
      <c r="B82" s="47"/>
      <c r="C82" s="47"/>
      <c r="D82" s="47"/>
      <c r="E82" s="47"/>
      <c r="F82" s="47"/>
      <c r="G82" s="47"/>
      <c r="H82" s="30">
        <f t="shared" si="30"/>
        <v>0</v>
      </c>
      <c r="I82" s="25">
        <f t="shared" si="31"/>
        <v>0</v>
      </c>
      <c r="J82" s="30">
        <f t="shared" si="32"/>
        <v>0</v>
      </c>
      <c r="K82" s="30">
        <f t="shared" si="33"/>
        <v>0</v>
      </c>
      <c r="L82" s="25">
        <f t="shared" si="34"/>
        <v>0</v>
      </c>
      <c r="M82" s="25">
        <f t="shared" si="35"/>
        <v>0</v>
      </c>
      <c r="N82" s="30">
        <f t="shared" si="42"/>
        <v>0</v>
      </c>
      <c r="O82" s="44">
        <f t="shared" si="43"/>
        <v>0</v>
      </c>
      <c r="P82" s="44">
        <f t="shared" si="36"/>
        <v>0</v>
      </c>
      <c r="Q82" s="159">
        <f t="shared" si="44"/>
        <v>0</v>
      </c>
      <c r="R82" s="159">
        <f t="shared" si="37"/>
        <v>0</v>
      </c>
      <c r="S82" s="35"/>
      <c r="T82" s="44" t="b">
        <f t="shared" si="38"/>
        <v>0</v>
      </c>
      <c r="U82" s="44" t="b">
        <f t="shared" si="39"/>
        <v>0</v>
      </c>
      <c r="V82" s="44" t="b">
        <f t="shared" si="40"/>
        <v>0</v>
      </c>
      <c r="W82" s="44" t="b">
        <f t="shared" si="41"/>
        <v>0</v>
      </c>
      <c r="X82" s="35"/>
      <c r="Y82" s="35"/>
      <c r="Z82"/>
      <c r="AB82" s="36"/>
      <c r="AC82" s="3"/>
      <c r="AE82" s="13"/>
      <c r="AI82" s="3"/>
      <c r="AK82"/>
    </row>
    <row r="83" spans="1:41" x14ac:dyDescent="0.3">
      <c r="A83" s="30">
        <v>3</v>
      </c>
      <c r="B83" s="47"/>
      <c r="C83" s="47"/>
      <c r="D83" s="47"/>
      <c r="E83" s="47"/>
      <c r="F83" s="47"/>
      <c r="G83" s="47"/>
      <c r="H83" s="30">
        <f t="shared" si="30"/>
        <v>0</v>
      </c>
      <c r="I83" s="25">
        <f t="shared" si="31"/>
        <v>0</v>
      </c>
      <c r="J83" s="30">
        <f t="shared" si="32"/>
        <v>0</v>
      </c>
      <c r="K83" s="30">
        <f t="shared" si="33"/>
        <v>0</v>
      </c>
      <c r="L83" s="25">
        <f t="shared" si="34"/>
        <v>0</v>
      </c>
      <c r="M83" s="25">
        <f t="shared" si="35"/>
        <v>0</v>
      </c>
      <c r="N83" s="30">
        <f t="shared" si="42"/>
        <v>0</v>
      </c>
      <c r="O83" s="44">
        <f t="shared" si="43"/>
        <v>0</v>
      </c>
      <c r="P83" s="44">
        <f t="shared" si="36"/>
        <v>0</v>
      </c>
      <c r="Q83" s="159">
        <f t="shared" si="44"/>
        <v>0</v>
      </c>
      <c r="R83" s="159">
        <f t="shared" si="37"/>
        <v>0</v>
      </c>
      <c r="S83" s="35"/>
      <c r="T83" s="44" t="b">
        <f t="shared" si="38"/>
        <v>0</v>
      </c>
      <c r="U83" s="44" t="b">
        <f t="shared" si="39"/>
        <v>0</v>
      </c>
      <c r="V83" s="44" t="b">
        <f t="shared" si="40"/>
        <v>0</v>
      </c>
      <c r="W83" s="44" t="b">
        <f t="shared" si="41"/>
        <v>0</v>
      </c>
      <c r="X83" s="35"/>
      <c r="Y83" s="35"/>
      <c r="Z83"/>
      <c r="AB83" s="36"/>
      <c r="AC83" s="3"/>
      <c r="AE83" s="13"/>
      <c r="AI83" s="3"/>
      <c r="AK83"/>
    </row>
    <row r="84" spans="1:41" x14ac:dyDescent="0.3">
      <c r="A84" s="30">
        <v>3</v>
      </c>
      <c r="B84" s="47"/>
      <c r="C84" s="47"/>
      <c r="D84" s="47"/>
      <c r="E84" s="47"/>
      <c r="F84" s="47"/>
      <c r="G84" s="47"/>
      <c r="H84" s="30">
        <f t="shared" si="30"/>
        <v>0</v>
      </c>
      <c r="I84" s="25">
        <f t="shared" si="31"/>
        <v>0</v>
      </c>
      <c r="J84" s="30">
        <f t="shared" si="32"/>
        <v>0</v>
      </c>
      <c r="K84" s="30">
        <f t="shared" si="33"/>
        <v>0</v>
      </c>
      <c r="L84" s="25">
        <f t="shared" si="34"/>
        <v>0</v>
      </c>
      <c r="M84" s="25">
        <f t="shared" si="35"/>
        <v>0</v>
      </c>
      <c r="N84" s="30">
        <f t="shared" si="42"/>
        <v>0</v>
      </c>
      <c r="O84" s="44">
        <f t="shared" si="43"/>
        <v>0</v>
      </c>
      <c r="P84" s="44">
        <f t="shared" si="36"/>
        <v>0</v>
      </c>
      <c r="Q84" s="159">
        <f t="shared" si="44"/>
        <v>0</v>
      </c>
      <c r="R84" s="159">
        <f t="shared" si="37"/>
        <v>0</v>
      </c>
      <c r="S84" s="35"/>
      <c r="T84" s="44" t="b">
        <f t="shared" si="38"/>
        <v>0</v>
      </c>
      <c r="U84" s="44" t="b">
        <f t="shared" si="39"/>
        <v>0</v>
      </c>
      <c r="V84" s="44" t="b">
        <f t="shared" si="40"/>
        <v>0</v>
      </c>
      <c r="W84" s="44" t="b">
        <f t="shared" si="41"/>
        <v>0</v>
      </c>
      <c r="X84" s="35"/>
      <c r="Y84" s="35"/>
      <c r="Z84"/>
      <c r="AB84" s="36"/>
      <c r="AC84" s="3"/>
      <c r="AE84" s="13"/>
      <c r="AI84" s="3"/>
      <c r="AK84"/>
    </row>
    <row r="85" spans="1:41" x14ac:dyDescent="0.3">
      <c r="A85" s="30">
        <v>3</v>
      </c>
      <c r="B85" s="47"/>
      <c r="C85" s="47"/>
      <c r="D85" s="47"/>
      <c r="E85" s="47"/>
      <c r="F85" s="47"/>
      <c r="G85" s="47"/>
      <c r="H85" s="30">
        <f t="shared" si="30"/>
        <v>0</v>
      </c>
      <c r="I85" s="25">
        <f t="shared" si="31"/>
        <v>0</v>
      </c>
      <c r="J85" s="30">
        <f t="shared" si="32"/>
        <v>0</v>
      </c>
      <c r="K85" s="30">
        <f t="shared" si="33"/>
        <v>0</v>
      </c>
      <c r="L85" s="25">
        <f t="shared" si="34"/>
        <v>0</v>
      </c>
      <c r="M85" s="25">
        <f t="shared" si="35"/>
        <v>0</v>
      </c>
      <c r="N85" s="30">
        <f t="shared" si="42"/>
        <v>0</v>
      </c>
      <c r="O85" s="44">
        <f t="shared" si="43"/>
        <v>0</v>
      </c>
      <c r="P85" s="44">
        <f t="shared" si="36"/>
        <v>0</v>
      </c>
      <c r="Q85" s="159">
        <f t="shared" si="44"/>
        <v>0</v>
      </c>
      <c r="R85" s="159">
        <f t="shared" si="37"/>
        <v>0</v>
      </c>
      <c r="S85" s="35"/>
      <c r="T85" s="44" t="b">
        <f t="shared" si="38"/>
        <v>0</v>
      </c>
      <c r="U85" s="44" t="b">
        <f t="shared" si="39"/>
        <v>0</v>
      </c>
      <c r="V85" s="44" t="b">
        <f t="shared" si="40"/>
        <v>0</v>
      </c>
      <c r="W85" s="44" t="b">
        <f t="shared" si="41"/>
        <v>0</v>
      </c>
      <c r="X85" s="35"/>
      <c r="Y85" s="35"/>
      <c r="Z85"/>
      <c r="AB85" s="36"/>
      <c r="AC85" s="3"/>
      <c r="AE85" s="13"/>
      <c r="AI85" s="3"/>
      <c r="AK85"/>
    </row>
    <row r="86" spans="1:41" x14ac:dyDescent="0.3">
      <c r="A86" s="30">
        <v>3</v>
      </c>
      <c r="B86" s="47"/>
      <c r="C86" s="47"/>
      <c r="D86" s="47"/>
      <c r="E86" s="47"/>
      <c r="F86" s="47"/>
      <c r="G86" s="47"/>
      <c r="H86" s="30">
        <f t="shared" si="30"/>
        <v>0</v>
      </c>
      <c r="I86" s="25">
        <f t="shared" si="31"/>
        <v>0</v>
      </c>
      <c r="J86" s="30">
        <f t="shared" si="32"/>
        <v>0</v>
      </c>
      <c r="K86" s="30">
        <f t="shared" si="33"/>
        <v>0</v>
      </c>
      <c r="L86" s="25">
        <f t="shared" si="34"/>
        <v>0</v>
      </c>
      <c r="M86" s="25">
        <f t="shared" si="35"/>
        <v>0</v>
      </c>
      <c r="N86" s="30">
        <f t="shared" si="42"/>
        <v>0</v>
      </c>
      <c r="O86" s="44">
        <f t="shared" si="43"/>
        <v>0</v>
      </c>
      <c r="P86" s="44">
        <f t="shared" si="36"/>
        <v>0</v>
      </c>
      <c r="Q86" s="159">
        <f t="shared" si="44"/>
        <v>0</v>
      </c>
      <c r="R86" s="159">
        <f t="shared" si="37"/>
        <v>0</v>
      </c>
      <c r="S86" s="35"/>
      <c r="T86" s="44" t="b">
        <f t="shared" si="38"/>
        <v>0</v>
      </c>
      <c r="U86" s="44" t="b">
        <f t="shared" si="39"/>
        <v>0</v>
      </c>
      <c r="V86" s="44" t="b">
        <f t="shared" si="40"/>
        <v>0</v>
      </c>
      <c r="W86" s="44" t="b">
        <f t="shared" si="41"/>
        <v>0</v>
      </c>
      <c r="X86" s="35"/>
      <c r="Y86" s="35"/>
      <c r="Z86"/>
      <c r="AB86" s="36"/>
      <c r="AC86" s="3"/>
      <c r="AE86" s="13"/>
      <c r="AI86" s="3"/>
      <c r="AK86"/>
    </row>
    <row r="87" spans="1:41" x14ac:dyDescent="0.3">
      <c r="A87" s="30">
        <v>3</v>
      </c>
      <c r="B87" s="47"/>
      <c r="C87" s="47"/>
      <c r="D87" s="47"/>
      <c r="E87" s="47"/>
      <c r="F87" s="47"/>
      <c r="G87" s="47"/>
      <c r="H87" s="30">
        <f t="shared" si="30"/>
        <v>0</v>
      </c>
      <c r="I87" s="25">
        <f t="shared" si="31"/>
        <v>0</v>
      </c>
      <c r="J87" s="30">
        <f t="shared" si="32"/>
        <v>0</v>
      </c>
      <c r="K87" s="30">
        <f t="shared" si="33"/>
        <v>0</v>
      </c>
      <c r="L87" s="25">
        <f t="shared" si="34"/>
        <v>0</v>
      </c>
      <c r="M87" s="25">
        <f t="shared" si="35"/>
        <v>0</v>
      </c>
      <c r="N87" s="30">
        <f t="shared" si="42"/>
        <v>0</v>
      </c>
      <c r="O87" s="44">
        <f t="shared" si="43"/>
        <v>0</v>
      </c>
      <c r="P87" s="44">
        <f t="shared" si="36"/>
        <v>0</v>
      </c>
      <c r="Q87" s="159">
        <f t="shared" si="44"/>
        <v>0</v>
      </c>
      <c r="R87" s="159">
        <f t="shared" si="37"/>
        <v>0</v>
      </c>
      <c r="S87" s="35"/>
      <c r="T87" s="44" t="b">
        <f t="shared" si="38"/>
        <v>0</v>
      </c>
      <c r="U87" s="44" t="b">
        <f t="shared" si="39"/>
        <v>0</v>
      </c>
      <c r="V87" s="44" t="b">
        <f t="shared" si="40"/>
        <v>0</v>
      </c>
      <c r="W87" s="44" t="b">
        <f t="shared" si="41"/>
        <v>0</v>
      </c>
      <c r="X87" s="35"/>
      <c r="Y87" s="35"/>
      <c r="Z87"/>
      <c r="AB87" s="36"/>
      <c r="AC87" s="3"/>
      <c r="AE87" s="13"/>
      <c r="AI87" s="3"/>
      <c r="AK87"/>
    </row>
    <row r="88" spans="1:41" x14ac:dyDescent="0.3">
      <c r="A88" s="30">
        <v>3</v>
      </c>
      <c r="B88" s="47"/>
      <c r="C88" s="47"/>
      <c r="D88" s="47"/>
      <c r="E88" s="47"/>
      <c r="F88" s="47"/>
      <c r="G88" s="47"/>
      <c r="H88" s="30">
        <f t="shared" si="30"/>
        <v>0</v>
      </c>
      <c r="I88" s="25">
        <f t="shared" si="31"/>
        <v>0</v>
      </c>
      <c r="J88" s="30">
        <f t="shared" si="32"/>
        <v>0</v>
      </c>
      <c r="K88" s="30">
        <f t="shared" si="33"/>
        <v>0</v>
      </c>
      <c r="L88" s="25">
        <f t="shared" si="34"/>
        <v>0</v>
      </c>
      <c r="M88" s="25">
        <f t="shared" si="35"/>
        <v>0</v>
      </c>
      <c r="N88" s="30">
        <f t="shared" si="42"/>
        <v>0</v>
      </c>
      <c r="O88" s="44">
        <f t="shared" si="43"/>
        <v>0</v>
      </c>
      <c r="P88" s="44">
        <f t="shared" si="36"/>
        <v>0</v>
      </c>
      <c r="Q88" s="159">
        <f t="shared" si="44"/>
        <v>0</v>
      </c>
      <c r="R88" s="159">
        <f t="shared" si="37"/>
        <v>0</v>
      </c>
      <c r="S88" s="35"/>
      <c r="T88" s="44" t="b">
        <f t="shared" si="38"/>
        <v>0</v>
      </c>
      <c r="U88" s="44" t="b">
        <f t="shared" si="39"/>
        <v>0</v>
      </c>
      <c r="V88" s="44" t="b">
        <f t="shared" si="40"/>
        <v>0</v>
      </c>
      <c r="W88" s="44" t="b">
        <f t="shared" si="41"/>
        <v>0</v>
      </c>
      <c r="X88" s="35"/>
      <c r="Y88" s="35"/>
      <c r="Z88"/>
      <c r="AA88"/>
      <c r="AB88"/>
      <c r="AC88"/>
      <c r="AD88"/>
      <c r="AE88"/>
      <c r="AF88"/>
      <c r="AG88"/>
      <c r="AH88"/>
      <c r="AI88"/>
      <c r="AJ88"/>
      <c r="AK88"/>
    </row>
    <row r="89" spans="1:41" x14ac:dyDescent="0.3">
      <c r="A89" s="30">
        <v>3</v>
      </c>
      <c r="B89" s="47"/>
      <c r="C89" s="47"/>
      <c r="D89" s="47"/>
      <c r="E89" s="47"/>
      <c r="F89" s="47"/>
      <c r="G89" s="47"/>
      <c r="H89" s="30">
        <f t="shared" si="30"/>
        <v>0</v>
      </c>
      <c r="I89" s="25">
        <f t="shared" si="31"/>
        <v>0</v>
      </c>
      <c r="J89" s="30">
        <f t="shared" si="32"/>
        <v>0</v>
      </c>
      <c r="K89" s="30">
        <f t="shared" si="33"/>
        <v>0</v>
      </c>
      <c r="L89" s="25">
        <f t="shared" si="34"/>
        <v>0</v>
      </c>
      <c r="M89" s="25">
        <f t="shared" si="35"/>
        <v>0</v>
      </c>
      <c r="N89" s="30">
        <f t="shared" si="42"/>
        <v>0</v>
      </c>
      <c r="O89" s="44">
        <f t="shared" si="43"/>
        <v>0</v>
      </c>
      <c r="P89" s="44">
        <f t="shared" si="36"/>
        <v>0</v>
      </c>
      <c r="Q89" s="159">
        <f t="shared" si="44"/>
        <v>0</v>
      </c>
      <c r="R89" s="159">
        <f t="shared" si="37"/>
        <v>0</v>
      </c>
      <c r="S89" s="35"/>
      <c r="T89" s="44" t="b">
        <f t="shared" si="38"/>
        <v>0</v>
      </c>
      <c r="U89" s="44" t="b">
        <f t="shared" si="39"/>
        <v>0</v>
      </c>
      <c r="V89" s="44" t="b">
        <f t="shared" si="40"/>
        <v>0</v>
      </c>
      <c r="W89" s="44" t="b">
        <f t="shared" si="41"/>
        <v>0</v>
      </c>
      <c r="X89" s="35"/>
      <c r="Y89" s="35"/>
      <c r="Z89"/>
      <c r="AB89" s="36"/>
      <c r="AC89" s="3"/>
      <c r="AE89" s="13"/>
      <c r="AI89" s="3"/>
      <c r="AK89"/>
    </row>
    <row r="90" spans="1:41" x14ac:dyDescent="0.3">
      <c r="A90" s="30">
        <v>3</v>
      </c>
      <c r="B90" s="47"/>
      <c r="C90" s="47"/>
      <c r="D90" s="47"/>
      <c r="E90" s="47"/>
      <c r="F90" s="47"/>
      <c r="G90" s="47"/>
      <c r="H90" s="30">
        <f t="shared" si="30"/>
        <v>0</v>
      </c>
      <c r="I90" s="25">
        <f t="shared" si="31"/>
        <v>0</v>
      </c>
      <c r="J90" s="30">
        <f t="shared" si="32"/>
        <v>0</v>
      </c>
      <c r="K90" s="30">
        <f t="shared" si="33"/>
        <v>0</v>
      </c>
      <c r="L90" s="25">
        <f t="shared" si="34"/>
        <v>0</v>
      </c>
      <c r="M90" s="25">
        <f t="shared" si="35"/>
        <v>0</v>
      </c>
      <c r="N90" s="30">
        <f t="shared" si="42"/>
        <v>0</v>
      </c>
      <c r="O90" s="44">
        <f t="shared" si="43"/>
        <v>0</v>
      </c>
      <c r="P90" s="44">
        <f t="shared" si="36"/>
        <v>0</v>
      </c>
      <c r="Q90" s="159">
        <f t="shared" si="44"/>
        <v>0</v>
      </c>
      <c r="R90" s="159">
        <f t="shared" si="37"/>
        <v>0</v>
      </c>
      <c r="S90" s="35"/>
      <c r="T90" s="44" t="b">
        <f t="shared" si="38"/>
        <v>0</v>
      </c>
      <c r="U90" s="44" t="b">
        <f t="shared" si="39"/>
        <v>0</v>
      </c>
      <c r="V90" s="44" t="b">
        <f t="shared" si="40"/>
        <v>0</v>
      </c>
      <c r="W90" s="44" t="b">
        <f t="shared" si="41"/>
        <v>0</v>
      </c>
      <c r="X90" s="35"/>
      <c r="Y90" s="35"/>
      <c r="Z90"/>
      <c r="AA90"/>
      <c r="AB90"/>
      <c r="AC90"/>
      <c r="AD90"/>
      <c r="AE90"/>
      <c r="AF90"/>
      <c r="AG90"/>
      <c r="AH90"/>
      <c r="AI90"/>
      <c r="AJ90"/>
      <c r="AK90"/>
    </row>
    <row r="91" spans="1:41" x14ac:dyDescent="0.3">
      <c r="A91" s="30">
        <v>3</v>
      </c>
      <c r="B91" s="47"/>
      <c r="C91" s="47"/>
      <c r="D91" s="47"/>
      <c r="E91" s="47"/>
      <c r="F91" s="47"/>
      <c r="G91" s="47"/>
      <c r="H91" s="30">
        <f t="shared" si="30"/>
        <v>0</v>
      </c>
      <c r="I91" s="25">
        <f t="shared" si="31"/>
        <v>0</v>
      </c>
      <c r="J91" s="30">
        <f t="shared" si="32"/>
        <v>0</v>
      </c>
      <c r="K91" s="30">
        <f t="shared" si="33"/>
        <v>0</v>
      </c>
      <c r="L91" s="25">
        <f t="shared" si="34"/>
        <v>0</v>
      </c>
      <c r="M91" s="25">
        <f t="shared" si="35"/>
        <v>0</v>
      </c>
      <c r="N91" s="30">
        <f t="shared" si="42"/>
        <v>0</v>
      </c>
      <c r="O91" s="44">
        <f t="shared" si="43"/>
        <v>0</v>
      </c>
      <c r="P91" s="44">
        <f t="shared" si="36"/>
        <v>0</v>
      </c>
      <c r="Q91" s="159">
        <f t="shared" si="44"/>
        <v>0</v>
      </c>
      <c r="R91" s="159">
        <f t="shared" si="37"/>
        <v>0</v>
      </c>
      <c r="S91" s="35"/>
      <c r="T91" s="44" t="b">
        <f t="shared" si="38"/>
        <v>0</v>
      </c>
      <c r="U91" s="44" t="b">
        <f t="shared" si="39"/>
        <v>0</v>
      </c>
      <c r="V91" s="44" t="b">
        <f t="shared" si="40"/>
        <v>0</v>
      </c>
      <c r="W91" s="44" t="b">
        <f t="shared" si="41"/>
        <v>0</v>
      </c>
      <c r="X91" s="35"/>
      <c r="Y91" s="35"/>
      <c r="Z91"/>
      <c r="AA91"/>
      <c r="AB91"/>
      <c r="AC91"/>
      <c r="AD91"/>
      <c r="AE91"/>
      <c r="AF91"/>
      <c r="AG91"/>
      <c r="AH91"/>
      <c r="AI91"/>
      <c r="AJ91"/>
      <c r="AK91"/>
    </row>
    <row r="92" spans="1:41" x14ac:dyDescent="0.3">
      <c r="A92" s="30">
        <v>3</v>
      </c>
      <c r="B92" s="47"/>
      <c r="C92" s="47"/>
      <c r="D92" s="47"/>
      <c r="E92" s="47"/>
      <c r="F92" s="47"/>
      <c r="G92" s="47"/>
      <c r="H92" s="30">
        <f t="shared" si="30"/>
        <v>0</v>
      </c>
      <c r="I92" s="25">
        <f t="shared" si="31"/>
        <v>0</v>
      </c>
      <c r="J92" s="30">
        <f t="shared" si="32"/>
        <v>0</v>
      </c>
      <c r="K92" s="30">
        <f t="shared" si="33"/>
        <v>0</v>
      </c>
      <c r="L92" s="25">
        <f t="shared" si="34"/>
        <v>0</v>
      </c>
      <c r="M92" s="25">
        <f t="shared" si="35"/>
        <v>0</v>
      </c>
      <c r="N92" s="30">
        <f t="shared" si="42"/>
        <v>0</v>
      </c>
      <c r="O92" s="44">
        <f t="shared" si="43"/>
        <v>0</v>
      </c>
      <c r="P92" s="44">
        <f t="shared" si="36"/>
        <v>0</v>
      </c>
      <c r="Q92" s="159">
        <f t="shared" si="44"/>
        <v>0</v>
      </c>
      <c r="R92" s="159">
        <f t="shared" si="37"/>
        <v>0</v>
      </c>
      <c r="S92" s="35"/>
      <c r="T92" s="44" t="b">
        <f t="shared" si="38"/>
        <v>0</v>
      </c>
      <c r="U92" s="44" t="b">
        <f t="shared" si="39"/>
        <v>0</v>
      </c>
      <c r="V92" s="44" t="b">
        <f t="shared" si="40"/>
        <v>0</v>
      </c>
      <c r="W92" s="44" t="b">
        <f t="shared" si="41"/>
        <v>0</v>
      </c>
      <c r="X92" s="35"/>
      <c r="Y92" s="35"/>
      <c r="Z92"/>
      <c r="AA92"/>
      <c r="AB92"/>
      <c r="AC92"/>
      <c r="AD92"/>
      <c r="AE92"/>
      <c r="AF92"/>
      <c r="AG92"/>
      <c r="AH92"/>
      <c r="AI92"/>
      <c r="AJ92"/>
      <c r="AK92"/>
    </row>
    <row r="93" spans="1:41" x14ac:dyDescent="0.3">
      <c r="A93" s="30">
        <v>3</v>
      </c>
      <c r="B93" s="47"/>
      <c r="C93" s="47"/>
      <c r="D93" s="47"/>
      <c r="E93" s="47"/>
      <c r="F93" s="47"/>
      <c r="G93" s="47"/>
      <c r="H93" s="30">
        <f t="shared" si="30"/>
        <v>0</v>
      </c>
      <c r="I93" s="25">
        <f t="shared" si="31"/>
        <v>0</v>
      </c>
      <c r="J93" s="30">
        <f t="shared" si="32"/>
        <v>0</v>
      </c>
      <c r="K93" s="30">
        <f t="shared" si="33"/>
        <v>0</v>
      </c>
      <c r="L93" s="25">
        <f t="shared" si="34"/>
        <v>0</v>
      </c>
      <c r="M93" s="25">
        <f t="shared" si="35"/>
        <v>0</v>
      </c>
      <c r="N93" s="30">
        <f t="shared" si="42"/>
        <v>0</v>
      </c>
      <c r="O93" s="44">
        <f t="shared" si="43"/>
        <v>0</v>
      </c>
      <c r="P93" s="44">
        <f t="shared" si="36"/>
        <v>0</v>
      </c>
      <c r="Q93" s="159">
        <f t="shared" si="44"/>
        <v>0</v>
      </c>
      <c r="R93" s="159">
        <f t="shared" si="37"/>
        <v>0</v>
      </c>
      <c r="S93" s="35"/>
      <c r="T93" s="44" t="b">
        <f t="shared" si="38"/>
        <v>0</v>
      </c>
      <c r="U93" s="44" t="b">
        <f t="shared" si="39"/>
        <v>0</v>
      </c>
      <c r="V93" s="44" t="b">
        <f t="shared" si="40"/>
        <v>0</v>
      </c>
      <c r="W93" s="44" t="b">
        <f t="shared" si="41"/>
        <v>0</v>
      </c>
      <c r="X93" s="35"/>
      <c r="Y93" s="35"/>
      <c r="Z93"/>
      <c r="AA93"/>
      <c r="AB93"/>
      <c r="AC93"/>
      <c r="AD93"/>
      <c r="AE93"/>
      <c r="AF93"/>
      <c r="AG93"/>
      <c r="AH93"/>
      <c r="AI93"/>
      <c r="AJ93"/>
      <c r="AK93"/>
    </row>
    <row r="94" spans="1:41" x14ac:dyDescent="0.3">
      <c r="A94" s="30">
        <v>3</v>
      </c>
      <c r="B94" s="47"/>
      <c r="C94" s="47"/>
      <c r="D94" s="47"/>
      <c r="E94" s="47"/>
      <c r="F94" s="47"/>
      <c r="G94" s="47"/>
      <c r="H94" s="30">
        <f t="shared" si="30"/>
        <v>0</v>
      </c>
      <c r="I94" s="25">
        <f t="shared" si="31"/>
        <v>0</v>
      </c>
      <c r="J94" s="30">
        <f t="shared" si="32"/>
        <v>0</v>
      </c>
      <c r="K94" s="30">
        <f t="shared" si="33"/>
        <v>0</v>
      </c>
      <c r="L94" s="25">
        <f t="shared" si="34"/>
        <v>0</v>
      </c>
      <c r="M94" s="25">
        <f t="shared" si="35"/>
        <v>0</v>
      </c>
      <c r="N94" s="30">
        <f t="shared" si="42"/>
        <v>0</v>
      </c>
      <c r="O94" s="44">
        <f t="shared" si="43"/>
        <v>0</v>
      </c>
      <c r="P94" s="44">
        <f t="shared" si="36"/>
        <v>0</v>
      </c>
      <c r="Q94" s="159">
        <f t="shared" si="44"/>
        <v>0</v>
      </c>
      <c r="R94" s="159">
        <f t="shared" si="37"/>
        <v>0</v>
      </c>
      <c r="S94" s="35"/>
      <c r="T94" s="44" t="b">
        <f t="shared" si="38"/>
        <v>0</v>
      </c>
      <c r="U94" s="44" t="b">
        <f t="shared" si="39"/>
        <v>0</v>
      </c>
      <c r="V94" s="44" t="b">
        <f t="shared" si="40"/>
        <v>0</v>
      </c>
      <c r="W94" s="44" t="b">
        <f t="shared" si="41"/>
        <v>0</v>
      </c>
      <c r="X94" s="35"/>
      <c r="Y94" s="35"/>
      <c r="Z94"/>
      <c r="AB94" s="36"/>
      <c r="AC94" s="3"/>
      <c r="AE94" s="13"/>
      <c r="AI94" s="3"/>
      <c r="AK94"/>
    </row>
    <row r="95" spans="1:41" x14ac:dyDescent="0.3">
      <c r="B95" s="4" t="s">
        <v>99</v>
      </c>
      <c r="C95" s="4"/>
      <c r="D95" s="4"/>
      <c r="E95" s="37">
        <f>COUNT(B75:B94)</f>
        <v>0</v>
      </c>
      <c r="F95" s="37"/>
      <c r="G95" s="37"/>
      <c r="H95" s="37"/>
      <c r="I95" s="86"/>
      <c r="J95" s="37"/>
      <c r="K95" s="37"/>
      <c r="L95" s="86"/>
      <c r="Q95" s="161">
        <f>SUM(Q75:Q94)</f>
        <v>0</v>
      </c>
      <c r="R95" s="161">
        <f>SUM(R75:R94)</f>
        <v>0</v>
      </c>
      <c r="S95" s="35"/>
      <c r="T95" s="163">
        <f>SUM(T75:T94)</f>
        <v>0</v>
      </c>
      <c r="U95" s="164">
        <f>SUM(U75:U94)</f>
        <v>0</v>
      </c>
      <c r="V95" s="164">
        <f>SUM(V75:V94)</f>
        <v>0</v>
      </c>
      <c r="W95" s="164">
        <f>SUM(W75:W94)</f>
        <v>0</v>
      </c>
      <c r="X95" s="35"/>
      <c r="Y95" s="35"/>
      <c r="Z95" s="35"/>
      <c r="AC95"/>
      <c r="AD95"/>
      <c r="AE95"/>
      <c r="AF95"/>
      <c r="AG95"/>
      <c r="AH95"/>
      <c r="AI95"/>
      <c r="AJ95"/>
      <c r="AK95"/>
    </row>
    <row r="96" spans="1:41" x14ac:dyDescent="0.3">
      <c r="T96" s="156"/>
      <c r="U96" s="156"/>
      <c r="V96" s="156"/>
      <c r="W96" s="156"/>
      <c r="X96" s="64"/>
      <c r="Y96" s="64"/>
      <c r="Z96" s="64"/>
      <c r="AL96" s="34"/>
      <c r="AM96" s="34"/>
    </row>
    <row r="97" spans="1:41" ht="14.4" customHeight="1" x14ac:dyDescent="0.3">
      <c r="A97" s="312" t="s">
        <v>95</v>
      </c>
      <c r="B97" s="312" t="s">
        <v>101</v>
      </c>
      <c r="C97" s="289" t="s">
        <v>456</v>
      </c>
      <c r="D97" s="289"/>
      <c r="E97" s="317" t="s">
        <v>93</v>
      </c>
      <c r="F97" s="318"/>
      <c r="G97" s="319"/>
      <c r="H97" s="289" t="s">
        <v>455</v>
      </c>
      <c r="I97" s="289"/>
      <c r="J97" s="289"/>
      <c r="K97" s="289"/>
      <c r="L97" s="289"/>
      <c r="M97" s="289"/>
      <c r="N97" s="329" t="s">
        <v>90</v>
      </c>
      <c r="O97" s="390" t="s">
        <v>454</v>
      </c>
      <c r="P97" s="328"/>
      <c r="Q97" s="324" t="s">
        <v>94</v>
      </c>
      <c r="R97" s="325"/>
      <c r="S97" s="39"/>
      <c r="T97" s="326" t="s">
        <v>235</v>
      </c>
      <c r="U97" s="327"/>
      <c r="V97" s="327"/>
      <c r="W97" s="327"/>
      <c r="X97" s="39"/>
      <c r="Y97" s="39"/>
      <c r="Z97" s="39"/>
      <c r="AA97"/>
      <c r="AB97"/>
      <c r="AC97"/>
      <c r="AD97"/>
      <c r="AE97"/>
      <c r="AF97"/>
      <c r="AG97"/>
      <c r="AH97"/>
      <c r="AI97"/>
      <c r="AJ97"/>
      <c r="AK97"/>
    </row>
    <row r="98" spans="1:41" ht="43.8" x14ac:dyDescent="0.3">
      <c r="A98" s="312"/>
      <c r="B98" s="312"/>
      <c r="C98" s="48" t="s">
        <v>638</v>
      </c>
      <c r="D98" s="48" t="s">
        <v>622</v>
      </c>
      <c r="E98" s="48" t="s">
        <v>621</v>
      </c>
      <c r="F98" s="48" t="s">
        <v>619</v>
      </c>
      <c r="G98" s="48" t="s">
        <v>620</v>
      </c>
      <c r="H98" s="59" t="s">
        <v>453</v>
      </c>
      <c r="I98" s="60" t="s">
        <v>745</v>
      </c>
      <c r="J98" s="59" t="s">
        <v>452</v>
      </c>
      <c r="K98" s="59" t="s">
        <v>451</v>
      </c>
      <c r="L98" s="60" t="s">
        <v>746</v>
      </c>
      <c r="M98" s="60" t="s">
        <v>739</v>
      </c>
      <c r="N98" s="330"/>
      <c r="O98" s="168" t="s">
        <v>747</v>
      </c>
      <c r="P98" s="168" t="s">
        <v>741</v>
      </c>
      <c r="Q98" s="158" t="s">
        <v>742</v>
      </c>
      <c r="R98" s="158" t="s">
        <v>743</v>
      </c>
      <c r="S98" s="64"/>
      <c r="T98" s="162" t="s">
        <v>227</v>
      </c>
      <c r="U98" s="162" t="s">
        <v>228</v>
      </c>
      <c r="V98" s="162" t="s">
        <v>229</v>
      </c>
      <c r="W98" s="162" t="s">
        <v>230</v>
      </c>
      <c r="X98" s="64"/>
      <c r="Y98" s="64"/>
      <c r="Z98"/>
      <c r="AA98"/>
      <c r="AB98"/>
      <c r="AC98"/>
      <c r="AD98"/>
      <c r="AE98"/>
      <c r="AF98"/>
      <c r="AG98"/>
      <c r="AH98"/>
      <c r="AI98"/>
      <c r="AJ98"/>
      <c r="AK98"/>
    </row>
    <row r="99" spans="1:41" x14ac:dyDescent="0.3">
      <c r="A99" s="30">
        <v>4</v>
      </c>
      <c r="B99" s="47"/>
      <c r="C99" s="47"/>
      <c r="D99" s="47"/>
      <c r="E99" s="47"/>
      <c r="F99" s="47"/>
      <c r="G99" s="47"/>
      <c r="H99" s="30">
        <f t="shared" ref="H99:H118" si="45">D99*0.5</f>
        <v>0</v>
      </c>
      <c r="I99" s="25">
        <f t="shared" ref="I99:I118" si="46">(3.14*(H99*H99)*C99)/1000</f>
        <v>0</v>
      </c>
      <c r="J99" s="30">
        <f t="shared" ref="J99:J118" si="47">(F99+G99)/2</f>
        <v>0</v>
      </c>
      <c r="K99" s="30">
        <f t="shared" ref="K99:K118" si="48">J99/2</f>
        <v>0</v>
      </c>
      <c r="L99" s="25">
        <f t="shared" ref="L99:L118" si="49">((3.14*(K99*K99))*(E99/3))/1000</f>
        <v>0</v>
      </c>
      <c r="M99" s="25">
        <f t="shared" ref="M99:M118" si="50">I99+L99</f>
        <v>0</v>
      </c>
      <c r="N99" s="30">
        <f>IF(B99=1,$G$11,IF(B99=2,$G$12,IF(B99=3,$G$13,IF(B99=4,$G$14,))))</f>
        <v>0</v>
      </c>
      <c r="O99" s="44">
        <f>IF(B99=1,$D$11,IF(B99=2,$D$12,IF(B99=3,$D$13,IF(B99=4,$D$14,))))</f>
        <v>0</v>
      </c>
      <c r="P99" s="44">
        <f t="shared" ref="P99:P118" si="51">(M99*O99)*N99</f>
        <v>0</v>
      </c>
      <c r="Q99" s="159">
        <f>P99*(1/$B$6)</f>
        <v>0</v>
      </c>
      <c r="R99" s="159">
        <f t="shared" ref="R99:R118" si="52">Q99/1000</f>
        <v>0</v>
      </c>
      <c r="S99" s="35"/>
      <c r="T99" s="44" t="b">
        <f t="shared" ref="T99:T118" si="53">IF(B99=1, R99)</f>
        <v>0</v>
      </c>
      <c r="U99" s="44" t="b">
        <f t="shared" ref="U99:U118" si="54">IF(B99=2, R99)</f>
        <v>0</v>
      </c>
      <c r="V99" s="44" t="b">
        <f t="shared" ref="V99:V118" si="55">IF(B99=3, R99)</f>
        <v>0</v>
      </c>
      <c r="W99" s="44" t="b">
        <f t="shared" ref="W99:W118" si="56">IF(B99=4, R99)</f>
        <v>0</v>
      </c>
      <c r="X99" s="35"/>
      <c r="Y99" s="35"/>
      <c r="Z99"/>
      <c r="AB99" s="36"/>
      <c r="AC99" s="3"/>
      <c r="AE99" s="13"/>
      <c r="AI99" s="3"/>
      <c r="AK99"/>
    </row>
    <row r="100" spans="1:41" x14ac:dyDescent="0.3">
      <c r="A100" s="30">
        <v>4</v>
      </c>
      <c r="B100" s="47"/>
      <c r="C100" s="47"/>
      <c r="D100" s="47"/>
      <c r="E100" s="47"/>
      <c r="F100" s="47"/>
      <c r="G100" s="47"/>
      <c r="H100" s="30">
        <f t="shared" si="45"/>
        <v>0</v>
      </c>
      <c r="I100" s="25">
        <f t="shared" si="46"/>
        <v>0</v>
      </c>
      <c r="J100" s="30">
        <f t="shared" si="47"/>
        <v>0</v>
      </c>
      <c r="K100" s="30">
        <f t="shared" si="48"/>
        <v>0</v>
      </c>
      <c r="L100" s="25">
        <f t="shared" si="49"/>
        <v>0</v>
      </c>
      <c r="M100" s="25">
        <f t="shared" si="50"/>
        <v>0</v>
      </c>
      <c r="N100" s="30">
        <f t="shared" ref="N100:N118" si="57">IF(B100=1,$G$11,IF(B100=2,$G$12,IF(B100=3,$G$13,IF(B100=4,$G$14,))))</f>
        <v>0</v>
      </c>
      <c r="O100" s="44">
        <f t="shared" ref="O100:O118" si="58">IF(B100=1,$D$11,IF(B100=2,$D$12,IF(B100=3,$D$13,IF(B100=4,$D$14,))))</f>
        <v>0</v>
      </c>
      <c r="P100" s="44">
        <f t="shared" si="51"/>
        <v>0</v>
      </c>
      <c r="Q100" s="159">
        <f t="shared" ref="Q100:Q118" si="59">P100*(1/$B$6)</f>
        <v>0</v>
      </c>
      <c r="R100" s="159">
        <f t="shared" si="52"/>
        <v>0</v>
      </c>
      <c r="S100" s="35"/>
      <c r="T100" s="44" t="b">
        <f t="shared" si="53"/>
        <v>0</v>
      </c>
      <c r="U100" s="44" t="b">
        <f t="shared" si="54"/>
        <v>0</v>
      </c>
      <c r="V100" s="44" t="b">
        <f t="shared" si="55"/>
        <v>0</v>
      </c>
      <c r="W100" s="44" t="b">
        <f t="shared" si="56"/>
        <v>0</v>
      </c>
      <c r="X100" s="35"/>
      <c r="Y100" s="35"/>
      <c r="Z100"/>
      <c r="AB100" s="36"/>
      <c r="AC100" s="3"/>
      <c r="AE100" s="13"/>
      <c r="AI100" s="3"/>
      <c r="AK100"/>
    </row>
    <row r="101" spans="1:41" x14ac:dyDescent="0.3">
      <c r="A101" s="30">
        <v>4</v>
      </c>
      <c r="B101" s="47"/>
      <c r="C101" s="47"/>
      <c r="D101" s="47"/>
      <c r="E101" s="47"/>
      <c r="F101" s="47"/>
      <c r="G101" s="47"/>
      <c r="H101" s="30">
        <f t="shared" si="45"/>
        <v>0</v>
      </c>
      <c r="I101" s="25">
        <f t="shared" si="46"/>
        <v>0</v>
      </c>
      <c r="J101" s="30">
        <f t="shared" si="47"/>
        <v>0</v>
      </c>
      <c r="K101" s="30">
        <f t="shared" si="48"/>
        <v>0</v>
      </c>
      <c r="L101" s="25">
        <f t="shared" si="49"/>
        <v>0</v>
      </c>
      <c r="M101" s="25">
        <f t="shared" si="50"/>
        <v>0</v>
      </c>
      <c r="N101" s="30">
        <f t="shared" si="57"/>
        <v>0</v>
      </c>
      <c r="O101" s="44">
        <f t="shared" si="58"/>
        <v>0</v>
      </c>
      <c r="P101" s="44">
        <f t="shared" si="51"/>
        <v>0</v>
      </c>
      <c r="Q101" s="159">
        <f t="shared" si="59"/>
        <v>0</v>
      </c>
      <c r="R101" s="159">
        <f t="shared" si="52"/>
        <v>0</v>
      </c>
      <c r="S101" s="35"/>
      <c r="T101" s="44" t="b">
        <f t="shared" si="53"/>
        <v>0</v>
      </c>
      <c r="U101" s="44" t="b">
        <f t="shared" si="54"/>
        <v>0</v>
      </c>
      <c r="V101" s="44" t="b">
        <f t="shared" si="55"/>
        <v>0</v>
      </c>
      <c r="W101" s="44" t="b">
        <f t="shared" si="56"/>
        <v>0</v>
      </c>
      <c r="X101" s="35"/>
      <c r="Y101" s="35"/>
      <c r="Z101"/>
      <c r="AB101" s="36"/>
      <c r="AC101" s="3"/>
      <c r="AE101" s="13"/>
      <c r="AI101" s="3"/>
      <c r="AK101"/>
    </row>
    <row r="102" spans="1:41" x14ac:dyDescent="0.3">
      <c r="A102" s="30">
        <v>4</v>
      </c>
      <c r="B102" s="47"/>
      <c r="C102" s="47"/>
      <c r="D102" s="47"/>
      <c r="E102" s="47"/>
      <c r="F102" s="47"/>
      <c r="G102" s="47"/>
      <c r="H102" s="30">
        <f t="shared" si="45"/>
        <v>0</v>
      </c>
      <c r="I102" s="25">
        <f t="shared" si="46"/>
        <v>0</v>
      </c>
      <c r="J102" s="30">
        <f t="shared" si="47"/>
        <v>0</v>
      </c>
      <c r="K102" s="30">
        <f t="shared" si="48"/>
        <v>0</v>
      </c>
      <c r="L102" s="25">
        <f t="shared" si="49"/>
        <v>0</v>
      </c>
      <c r="M102" s="25">
        <f t="shared" si="50"/>
        <v>0</v>
      </c>
      <c r="N102" s="30">
        <f t="shared" si="57"/>
        <v>0</v>
      </c>
      <c r="O102" s="44">
        <f t="shared" si="58"/>
        <v>0</v>
      </c>
      <c r="P102" s="44">
        <f t="shared" si="51"/>
        <v>0</v>
      </c>
      <c r="Q102" s="159">
        <f t="shared" si="59"/>
        <v>0</v>
      </c>
      <c r="R102" s="159">
        <f t="shared" si="52"/>
        <v>0</v>
      </c>
      <c r="S102" s="35"/>
      <c r="T102" s="44" t="b">
        <f t="shared" si="53"/>
        <v>0</v>
      </c>
      <c r="U102" s="44" t="b">
        <f t="shared" si="54"/>
        <v>0</v>
      </c>
      <c r="V102" s="44" t="b">
        <f t="shared" si="55"/>
        <v>0</v>
      </c>
      <c r="W102" s="44" t="b">
        <f t="shared" si="56"/>
        <v>0</v>
      </c>
      <c r="X102" s="35"/>
      <c r="Y102" s="35"/>
      <c r="Z102"/>
      <c r="AB102" s="36"/>
      <c r="AC102" s="3"/>
      <c r="AE102" s="13"/>
      <c r="AI102" s="3"/>
      <c r="AK102"/>
    </row>
    <row r="103" spans="1:41" x14ac:dyDescent="0.3">
      <c r="A103" s="30">
        <v>4</v>
      </c>
      <c r="B103" s="47"/>
      <c r="C103" s="47"/>
      <c r="D103" s="47"/>
      <c r="E103" s="47"/>
      <c r="F103" s="47"/>
      <c r="G103" s="47"/>
      <c r="H103" s="30">
        <f t="shared" si="45"/>
        <v>0</v>
      </c>
      <c r="I103" s="25">
        <f t="shared" si="46"/>
        <v>0</v>
      </c>
      <c r="J103" s="30">
        <f t="shared" si="47"/>
        <v>0</v>
      </c>
      <c r="K103" s="30">
        <f t="shared" si="48"/>
        <v>0</v>
      </c>
      <c r="L103" s="25">
        <f t="shared" si="49"/>
        <v>0</v>
      </c>
      <c r="M103" s="25">
        <f t="shared" si="50"/>
        <v>0</v>
      </c>
      <c r="N103" s="30">
        <f t="shared" si="57"/>
        <v>0</v>
      </c>
      <c r="O103" s="44">
        <f t="shared" si="58"/>
        <v>0</v>
      </c>
      <c r="P103" s="44">
        <f t="shared" si="51"/>
        <v>0</v>
      </c>
      <c r="Q103" s="159">
        <f t="shared" si="59"/>
        <v>0</v>
      </c>
      <c r="R103" s="159">
        <f t="shared" si="52"/>
        <v>0</v>
      </c>
      <c r="S103" s="35"/>
      <c r="T103" s="44" t="b">
        <f t="shared" si="53"/>
        <v>0</v>
      </c>
      <c r="U103" s="44" t="b">
        <f t="shared" si="54"/>
        <v>0</v>
      </c>
      <c r="V103" s="44" t="b">
        <f t="shared" si="55"/>
        <v>0</v>
      </c>
      <c r="W103" s="44" t="b">
        <f t="shared" si="56"/>
        <v>0</v>
      </c>
      <c r="X103" s="35"/>
      <c r="Y103" s="35"/>
      <c r="Z103"/>
      <c r="AB103" s="36"/>
      <c r="AC103" s="3"/>
      <c r="AE103" s="13"/>
      <c r="AI103" s="3"/>
      <c r="AK103"/>
    </row>
    <row r="104" spans="1:41" x14ac:dyDescent="0.3">
      <c r="A104" s="30">
        <v>4</v>
      </c>
      <c r="B104" s="47"/>
      <c r="C104" s="47"/>
      <c r="D104" s="47"/>
      <c r="E104" s="47"/>
      <c r="F104" s="47"/>
      <c r="G104" s="47"/>
      <c r="H104" s="30">
        <f t="shared" si="45"/>
        <v>0</v>
      </c>
      <c r="I104" s="25">
        <f t="shared" si="46"/>
        <v>0</v>
      </c>
      <c r="J104" s="30">
        <f t="shared" si="47"/>
        <v>0</v>
      </c>
      <c r="K104" s="30">
        <f t="shared" si="48"/>
        <v>0</v>
      </c>
      <c r="L104" s="25">
        <f t="shared" si="49"/>
        <v>0</v>
      </c>
      <c r="M104" s="25">
        <f t="shared" si="50"/>
        <v>0</v>
      </c>
      <c r="N104" s="30">
        <f t="shared" si="57"/>
        <v>0</v>
      </c>
      <c r="O104" s="44">
        <f t="shared" si="58"/>
        <v>0</v>
      </c>
      <c r="P104" s="44">
        <f t="shared" si="51"/>
        <v>0</v>
      </c>
      <c r="Q104" s="159">
        <f t="shared" si="59"/>
        <v>0</v>
      </c>
      <c r="R104" s="159">
        <f t="shared" si="52"/>
        <v>0</v>
      </c>
      <c r="S104" s="35"/>
      <c r="T104" s="44" t="b">
        <f t="shared" si="53"/>
        <v>0</v>
      </c>
      <c r="U104" s="44" t="b">
        <f t="shared" si="54"/>
        <v>0</v>
      </c>
      <c r="V104" s="44" t="b">
        <f t="shared" si="55"/>
        <v>0</v>
      </c>
      <c r="W104" s="44" t="b">
        <f t="shared" si="56"/>
        <v>0</v>
      </c>
      <c r="X104" s="35"/>
      <c r="Y104" s="35"/>
      <c r="Z104"/>
      <c r="AB104" s="36"/>
      <c r="AC104" s="3"/>
      <c r="AE104" s="13"/>
      <c r="AI104" s="3"/>
      <c r="AK104"/>
      <c r="AN104" s="3"/>
      <c r="AO104" s="3"/>
    </row>
    <row r="105" spans="1:41" x14ac:dyDescent="0.3">
      <c r="A105" s="30">
        <v>4</v>
      </c>
      <c r="B105" s="47"/>
      <c r="C105" s="47"/>
      <c r="D105" s="47"/>
      <c r="E105" s="47"/>
      <c r="F105" s="47"/>
      <c r="G105" s="47"/>
      <c r="H105" s="30">
        <f t="shared" si="45"/>
        <v>0</v>
      </c>
      <c r="I105" s="25">
        <f t="shared" si="46"/>
        <v>0</v>
      </c>
      <c r="J105" s="30">
        <f t="shared" si="47"/>
        <v>0</v>
      </c>
      <c r="K105" s="30">
        <f t="shared" si="48"/>
        <v>0</v>
      </c>
      <c r="L105" s="25">
        <f t="shared" si="49"/>
        <v>0</v>
      </c>
      <c r="M105" s="25">
        <f t="shared" si="50"/>
        <v>0</v>
      </c>
      <c r="N105" s="30">
        <f t="shared" si="57"/>
        <v>0</v>
      </c>
      <c r="O105" s="44">
        <f t="shared" si="58"/>
        <v>0</v>
      </c>
      <c r="P105" s="44">
        <f t="shared" si="51"/>
        <v>0</v>
      </c>
      <c r="Q105" s="159">
        <f t="shared" si="59"/>
        <v>0</v>
      </c>
      <c r="R105" s="159">
        <f t="shared" si="52"/>
        <v>0</v>
      </c>
      <c r="S105" s="35"/>
      <c r="T105" s="44" t="b">
        <f t="shared" si="53"/>
        <v>0</v>
      </c>
      <c r="U105" s="44" t="b">
        <f t="shared" si="54"/>
        <v>0</v>
      </c>
      <c r="V105" s="44" t="b">
        <f t="shared" si="55"/>
        <v>0</v>
      </c>
      <c r="W105" s="44" t="b">
        <f t="shared" si="56"/>
        <v>0</v>
      </c>
      <c r="X105" s="35"/>
      <c r="Y105" s="35"/>
      <c r="Z105"/>
      <c r="AB105" s="36"/>
      <c r="AC105" s="3"/>
      <c r="AE105" s="13"/>
      <c r="AI105" s="3"/>
      <c r="AK105"/>
      <c r="AN105" s="3"/>
      <c r="AO105" s="3"/>
    </row>
    <row r="106" spans="1:41" x14ac:dyDescent="0.3">
      <c r="A106" s="30">
        <v>4</v>
      </c>
      <c r="B106" s="47"/>
      <c r="C106" s="47"/>
      <c r="D106" s="47"/>
      <c r="E106" s="47"/>
      <c r="F106" s="47"/>
      <c r="G106" s="47"/>
      <c r="H106" s="30">
        <f t="shared" si="45"/>
        <v>0</v>
      </c>
      <c r="I106" s="25">
        <f t="shared" si="46"/>
        <v>0</v>
      </c>
      <c r="J106" s="30">
        <f t="shared" si="47"/>
        <v>0</v>
      </c>
      <c r="K106" s="30">
        <f t="shared" si="48"/>
        <v>0</v>
      </c>
      <c r="L106" s="25">
        <f t="shared" si="49"/>
        <v>0</v>
      </c>
      <c r="M106" s="25">
        <f t="shared" si="50"/>
        <v>0</v>
      </c>
      <c r="N106" s="30">
        <f t="shared" si="57"/>
        <v>0</v>
      </c>
      <c r="O106" s="44">
        <f t="shared" si="58"/>
        <v>0</v>
      </c>
      <c r="P106" s="44">
        <f t="shared" si="51"/>
        <v>0</v>
      </c>
      <c r="Q106" s="159">
        <f t="shared" si="59"/>
        <v>0</v>
      </c>
      <c r="R106" s="159">
        <f t="shared" si="52"/>
        <v>0</v>
      </c>
      <c r="S106" s="35"/>
      <c r="T106" s="44" t="b">
        <f t="shared" si="53"/>
        <v>0</v>
      </c>
      <c r="U106" s="44" t="b">
        <f t="shared" si="54"/>
        <v>0</v>
      </c>
      <c r="V106" s="44" t="b">
        <f t="shared" si="55"/>
        <v>0</v>
      </c>
      <c r="W106" s="44" t="b">
        <f t="shared" si="56"/>
        <v>0</v>
      </c>
      <c r="X106" s="35"/>
      <c r="Y106" s="35"/>
      <c r="Z106"/>
      <c r="AB106" s="36"/>
      <c r="AC106" s="3"/>
      <c r="AE106" s="13"/>
      <c r="AI106" s="3"/>
      <c r="AK106"/>
    </row>
    <row r="107" spans="1:41" x14ac:dyDescent="0.3">
      <c r="A107" s="30">
        <v>4</v>
      </c>
      <c r="B107" s="47"/>
      <c r="C107" s="47"/>
      <c r="D107" s="47"/>
      <c r="E107" s="47"/>
      <c r="F107" s="47"/>
      <c r="G107" s="47"/>
      <c r="H107" s="30">
        <f t="shared" si="45"/>
        <v>0</v>
      </c>
      <c r="I107" s="25">
        <f t="shared" si="46"/>
        <v>0</v>
      </c>
      <c r="J107" s="30">
        <f t="shared" si="47"/>
        <v>0</v>
      </c>
      <c r="K107" s="30">
        <f t="shared" si="48"/>
        <v>0</v>
      </c>
      <c r="L107" s="25">
        <f t="shared" si="49"/>
        <v>0</v>
      </c>
      <c r="M107" s="25">
        <f t="shared" si="50"/>
        <v>0</v>
      </c>
      <c r="N107" s="30">
        <f t="shared" si="57"/>
        <v>0</v>
      </c>
      <c r="O107" s="44">
        <f t="shared" si="58"/>
        <v>0</v>
      </c>
      <c r="P107" s="44">
        <f t="shared" si="51"/>
        <v>0</v>
      </c>
      <c r="Q107" s="159">
        <f t="shared" si="59"/>
        <v>0</v>
      </c>
      <c r="R107" s="159">
        <f t="shared" si="52"/>
        <v>0</v>
      </c>
      <c r="S107" s="35"/>
      <c r="T107" s="44" t="b">
        <f t="shared" si="53"/>
        <v>0</v>
      </c>
      <c r="U107" s="44" t="b">
        <f t="shared" si="54"/>
        <v>0</v>
      </c>
      <c r="V107" s="44" t="b">
        <f t="shared" si="55"/>
        <v>0</v>
      </c>
      <c r="W107" s="44" t="b">
        <f t="shared" si="56"/>
        <v>0</v>
      </c>
      <c r="X107" s="35"/>
      <c r="Y107" s="35"/>
      <c r="Z107"/>
      <c r="AB107" s="36"/>
      <c r="AC107" s="3"/>
      <c r="AE107" s="13"/>
      <c r="AI107" s="3"/>
      <c r="AK107"/>
    </row>
    <row r="108" spans="1:41" x14ac:dyDescent="0.3">
      <c r="A108" s="30">
        <v>4</v>
      </c>
      <c r="B108" s="47"/>
      <c r="C108" s="47"/>
      <c r="D108" s="47"/>
      <c r="E108" s="47"/>
      <c r="F108" s="47"/>
      <c r="G108" s="47"/>
      <c r="H108" s="30">
        <f t="shared" si="45"/>
        <v>0</v>
      </c>
      <c r="I108" s="25">
        <f t="shared" si="46"/>
        <v>0</v>
      </c>
      <c r="J108" s="30">
        <f t="shared" si="47"/>
        <v>0</v>
      </c>
      <c r="K108" s="30">
        <f t="shared" si="48"/>
        <v>0</v>
      </c>
      <c r="L108" s="25">
        <f t="shared" si="49"/>
        <v>0</v>
      </c>
      <c r="M108" s="25">
        <f t="shared" si="50"/>
        <v>0</v>
      </c>
      <c r="N108" s="30">
        <f t="shared" si="57"/>
        <v>0</v>
      </c>
      <c r="O108" s="44">
        <f t="shared" si="58"/>
        <v>0</v>
      </c>
      <c r="P108" s="44">
        <f t="shared" si="51"/>
        <v>0</v>
      </c>
      <c r="Q108" s="159">
        <f t="shared" si="59"/>
        <v>0</v>
      </c>
      <c r="R108" s="159">
        <f t="shared" si="52"/>
        <v>0</v>
      </c>
      <c r="S108" s="35"/>
      <c r="T108" s="44" t="b">
        <f t="shared" si="53"/>
        <v>0</v>
      </c>
      <c r="U108" s="44" t="b">
        <f t="shared" si="54"/>
        <v>0</v>
      </c>
      <c r="V108" s="44" t="b">
        <f t="shared" si="55"/>
        <v>0</v>
      </c>
      <c r="W108" s="44" t="b">
        <f t="shared" si="56"/>
        <v>0</v>
      </c>
      <c r="X108" s="35"/>
      <c r="Y108" s="35"/>
      <c r="Z108"/>
      <c r="AB108" s="36"/>
      <c r="AC108" s="3"/>
      <c r="AE108" s="13"/>
      <c r="AI108" s="3"/>
      <c r="AK108"/>
    </row>
    <row r="109" spans="1:41" x14ac:dyDescent="0.3">
      <c r="A109" s="30">
        <v>4</v>
      </c>
      <c r="B109" s="47"/>
      <c r="C109" s="47"/>
      <c r="D109" s="47"/>
      <c r="E109" s="47"/>
      <c r="F109" s="47"/>
      <c r="G109" s="47"/>
      <c r="H109" s="30">
        <f t="shared" si="45"/>
        <v>0</v>
      </c>
      <c r="I109" s="25">
        <f t="shared" si="46"/>
        <v>0</v>
      </c>
      <c r="J109" s="30">
        <f t="shared" si="47"/>
        <v>0</v>
      </c>
      <c r="K109" s="30">
        <f t="shared" si="48"/>
        <v>0</v>
      </c>
      <c r="L109" s="25">
        <f t="shared" si="49"/>
        <v>0</v>
      </c>
      <c r="M109" s="25">
        <f t="shared" si="50"/>
        <v>0</v>
      </c>
      <c r="N109" s="30">
        <f t="shared" si="57"/>
        <v>0</v>
      </c>
      <c r="O109" s="44">
        <f t="shared" si="58"/>
        <v>0</v>
      </c>
      <c r="P109" s="44">
        <f t="shared" si="51"/>
        <v>0</v>
      </c>
      <c r="Q109" s="159">
        <f t="shared" si="59"/>
        <v>0</v>
      </c>
      <c r="R109" s="159">
        <f t="shared" si="52"/>
        <v>0</v>
      </c>
      <c r="S109" s="35"/>
      <c r="T109" s="44" t="b">
        <f t="shared" si="53"/>
        <v>0</v>
      </c>
      <c r="U109" s="44" t="b">
        <f t="shared" si="54"/>
        <v>0</v>
      </c>
      <c r="V109" s="44" t="b">
        <f t="shared" si="55"/>
        <v>0</v>
      </c>
      <c r="W109" s="44" t="b">
        <f t="shared" si="56"/>
        <v>0</v>
      </c>
      <c r="X109" s="35"/>
      <c r="Y109" s="35"/>
      <c r="Z109"/>
      <c r="AB109" s="36"/>
      <c r="AC109" s="3"/>
      <c r="AE109" s="13"/>
      <c r="AI109" s="3"/>
      <c r="AK109"/>
    </row>
    <row r="110" spans="1:41" x14ac:dyDescent="0.3">
      <c r="A110" s="30">
        <v>4</v>
      </c>
      <c r="B110" s="47"/>
      <c r="C110" s="47"/>
      <c r="D110" s="47"/>
      <c r="E110" s="47"/>
      <c r="F110" s="47"/>
      <c r="G110" s="47"/>
      <c r="H110" s="30">
        <f t="shared" si="45"/>
        <v>0</v>
      </c>
      <c r="I110" s="25">
        <f t="shared" si="46"/>
        <v>0</v>
      </c>
      <c r="J110" s="30">
        <f t="shared" si="47"/>
        <v>0</v>
      </c>
      <c r="K110" s="30">
        <f t="shared" si="48"/>
        <v>0</v>
      </c>
      <c r="L110" s="25">
        <f t="shared" si="49"/>
        <v>0</v>
      </c>
      <c r="M110" s="25">
        <f t="shared" si="50"/>
        <v>0</v>
      </c>
      <c r="N110" s="30">
        <f t="shared" si="57"/>
        <v>0</v>
      </c>
      <c r="O110" s="44">
        <f t="shared" si="58"/>
        <v>0</v>
      </c>
      <c r="P110" s="44">
        <f t="shared" si="51"/>
        <v>0</v>
      </c>
      <c r="Q110" s="159">
        <f t="shared" si="59"/>
        <v>0</v>
      </c>
      <c r="R110" s="159">
        <f t="shared" si="52"/>
        <v>0</v>
      </c>
      <c r="S110" s="35"/>
      <c r="T110" s="44" t="b">
        <f t="shared" si="53"/>
        <v>0</v>
      </c>
      <c r="U110" s="44" t="b">
        <f t="shared" si="54"/>
        <v>0</v>
      </c>
      <c r="V110" s="44" t="b">
        <f t="shared" si="55"/>
        <v>0</v>
      </c>
      <c r="W110" s="44" t="b">
        <f t="shared" si="56"/>
        <v>0</v>
      </c>
      <c r="X110" s="35"/>
      <c r="Y110" s="35"/>
      <c r="Z110"/>
      <c r="AB110" s="36"/>
      <c r="AC110" s="3"/>
      <c r="AE110" s="13"/>
      <c r="AI110" s="3"/>
      <c r="AK110"/>
    </row>
    <row r="111" spans="1:41" x14ac:dyDescent="0.3">
      <c r="A111" s="30">
        <v>4</v>
      </c>
      <c r="B111" s="47"/>
      <c r="C111" s="47"/>
      <c r="D111" s="47"/>
      <c r="E111" s="47"/>
      <c r="F111" s="47"/>
      <c r="G111" s="47"/>
      <c r="H111" s="30">
        <f t="shared" si="45"/>
        <v>0</v>
      </c>
      <c r="I111" s="25">
        <f t="shared" si="46"/>
        <v>0</v>
      </c>
      <c r="J111" s="30">
        <f t="shared" si="47"/>
        <v>0</v>
      </c>
      <c r="K111" s="30">
        <f t="shared" si="48"/>
        <v>0</v>
      </c>
      <c r="L111" s="25">
        <f t="shared" si="49"/>
        <v>0</v>
      </c>
      <c r="M111" s="25">
        <f t="shared" si="50"/>
        <v>0</v>
      </c>
      <c r="N111" s="30">
        <f t="shared" si="57"/>
        <v>0</v>
      </c>
      <c r="O111" s="44">
        <f t="shared" si="58"/>
        <v>0</v>
      </c>
      <c r="P111" s="44">
        <f t="shared" si="51"/>
        <v>0</v>
      </c>
      <c r="Q111" s="159">
        <f t="shared" si="59"/>
        <v>0</v>
      </c>
      <c r="R111" s="159">
        <f t="shared" si="52"/>
        <v>0</v>
      </c>
      <c r="S111" s="35"/>
      <c r="T111" s="44" t="b">
        <f t="shared" si="53"/>
        <v>0</v>
      </c>
      <c r="U111" s="44" t="b">
        <f t="shared" si="54"/>
        <v>0</v>
      </c>
      <c r="V111" s="44" t="b">
        <f t="shared" si="55"/>
        <v>0</v>
      </c>
      <c r="W111" s="44" t="b">
        <f t="shared" si="56"/>
        <v>0</v>
      </c>
      <c r="X111" s="35"/>
      <c r="Y111" s="35"/>
      <c r="Z111"/>
      <c r="AB111" s="36"/>
      <c r="AC111" s="3"/>
      <c r="AE111" s="13"/>
      <c r="AI111" s="3"/>
      <c r="AK111"/>
    </row>
    <row r="112" spans="1:41" x14ac:dyDescent="0.3">
      <c r="A112" s="30">
        <v>4</v>
      </c>
      <c r="B112" s="47"/>
      <c r="C112" s="47"/>
      <c r="D112" s="47"/>
      <c r="E112" s="47"/>
      <c r="F112" s="47"/>
      <c r="G112" s="47"/>
      <c r="H112" s="30">
        <f t="shared" si="45"/>
        <v>0</v>
      </c>
      <c r="I112" s="25">
        <f t="shared" si="46"/>
        <v>0</v>
      </c>
      <c r="J112" s="30">
        <f t="shared" si="47"/>
        <v>0</v>
      </c>
      <c r="K112" s="30">
        <f t="shared" si="48"/>
        <v>0</v>
      </c>
      <c r="L112" s="25">
        <f t="shared" si="49"/>
        <v>0</v>
      </c>
      <c r="M112" s="25">
        <f t="shared" si="50"/>
        <v>0</v>
      </c>
      <c r="N112" s="30">
        <f t="shared" si="57"/>
        <v>0</v>
      </c>
      <c r="O112" s="44">
        <f t="shared" si="58"/>
        <v>0</v>
      </c>
      <c r="P112" s="44">
        <f t="shared" si="51"/>
        <v>0</v>
      </c>
      <c r="Q112" s="159">
        <f t="shared" si="59"/>
        <v>0</v>
      </c>
      <c r="R112" s="159">
        <f t="shared" si="52"/>
        <v>0</v>
      </c>
      <c r="S112" s="35"/>
      <c r="T112" s="44" t="b">
        <f t="shared" si="53"/>
        <v>0</v>
      </c>
      <c r="U112" s="44" t="b">
        <f t="shared" si="54"/>
        <v>0</v>
      </c>
      <c r="V112" s="44" t="b">
        <f t="shared" si="55"/>
        <v>0</v>
      </c>
      <c r="W112" s="44" t="b">
        <f t="shared" si="56"/>
        <v>0</v>
      </c>
      <c r="X112" s="35"/>
      <c r="Y112" s="35"/>
      <c r="Z112"/>
      <c r="AA112"/>
      <c r="AB112"/>
      <c r="AC112"/>
      <c r="AD112"/>
      <c r="AE112"/>
      <c r="AF112"/>
      <c r="AG112"/>
      <c r="AH112"/>
      <c r="AI112"/>
      <c r="AJ112"/>
      <c r="AK112"/>
    </row>
    <row r="113" spans="1:41" x14ac:dyDescent="0.3">
      <c r="A113" s="30">
        <v>4</v>
      </c>
      <c r="B113" s="47"/>
      <c r="C113" s="47"/>
      <c r="D113" s="47"/>
      <c r="E113" s="47"/>
      <c r="F113" s="47"/>
      <c r="G113" s="47"/>
      <c r="H113" s="30">
        <f t="shared" si="45"/>
        <v>0</v>
      </c>
      <c r="I113" s="25">
        <f t="shared" si="46"/>
        <v>0</v>
      </c>
      <c r="J113" s="30">
        <f t="shared" si="47"/>
        <v>0</v>
      </c>
      <c r="K113" s="30">
        <f t="shared" si="48"/>
        <v>0</v>
      </c>
      <c r="L113" s="25">
        <f t="shared" si="49"/>
        <v>0</v>
      </c>
      <c r="M113" s="25">
        <f t="shared" si="50"/>
        <v>0</v>
      </c>
      <c r="N113" s="30">
        <f t="shared" si="57"/>
        <v>0</v>
      </c>
      <c r="O113" s="44">
        <f t="shared" si="58"/>
        <v>0</v>
      </c>
      <c r="P113" s="44">
        <f t="shared" si="51"/>
        <v>0</v>
      </c>
      <c r="Q113" s="159">
        <f t="shared" si="59"/>
        <v>0</v>
      </c>
      <c r="R113" s="159">
        <f t="shared" si="52"/>
        <v>0</v>
      </c>
      <c r="S113" s="35"/>
      <c r="T113" s="44" t="b">
        <f t="shared" si="53"/>
        <v>0</v>
      </c>
      <c r="U113" s="44" t="b">
        <f t="shared" si="54"/>
        <v>0</v>
      </c>
      <c r="V113" s="44" t="b">
        <f t="shared" si="55"/>
        <v>0</v>
      </c>
      <c r="W113" s="44" t="b">
        <f t="shared" si="56"/>
        <v>0</v>
      </c>
      <c r="X113" s="35"/>
      <c r="Y113" s="35"/>
      <c r="Z113"/>
      <c r="AB113" s="36"/>
      <c r="AC113" s="3"/>
      <c r="AE113" s="13"/>
      <c r="AI113" s="3"/>
      <c r="AK113"/>
    </row>
    <row r="114" spans="1:41" x14ac:dyDescent="0.3">
      <c r="A114" s="30">
        <v>4</v>
      </c>
      <c r="B114" s="47"/>
      <c r="C114" s="47"/>
      <c r="D114" s="47"/>
      <c r="E114" s="47"/>
      <c r="F114" s="47"/>
      <c r="G114" s="47"/>
      <c r="H114" s="30">
        <f t="shared" si="45"/>
        <v>0</v>
      </c>
      <c r="I114" s="25">
        <f t="shared" si="46"/>
        <v>0</v>
      </c>
      <c r="J114" s="30">
        <f t="shared" si="47"/>
        <v>0</v>
      </c>
      <c r="K114" s="30">
        <f t="shared" si="48"/>
        <v>0</v>
      </c>
      <c r="L114" s="25">
        <f t="shared" si="49"/>
        <v>0</v>
      </c>
      <c r="M114" s="25">
        <f t="shared" si="50"/>
        <v>0</v>
      </c>
      <c r="N114" s="30">
        <f t="shared" si="57"/>
        <v>0</v>
      </c>
      <c r="O114" s="44">
        <f t="shared" si="58"/>
        <v>0</v>
      </c>
      <c r="P114" s="44">
        <f t="shared" si="51"/>
        <v>0</v>
      </c>
      <c r="Q114" s="159">
        <f t="shared" si="59"/>
        <v>0</v>
      </c>
      <c r="R114" s="159">
        <f t="shared" si="52"/>
        <v>0</v>
      </c>
      <c r="S114" s="35"/>
      <c r="T114" s="44" t="b">
        <f t="shared" si="53"/>
        <v>0</v>
      </c>
      <c r="U114" s="44" t="b">
        <f t="shared" si="54"/>
        <v>0</v>
      </c>
      <c r="V114" s="44" t="b">
        <f t="shared" si="55"/>
        <v>0</v>
      </c>
      <c r="W114" s="44" t="b">
        <f t="shared" si="56"/>
        <v>0</v>
      </c>
      <c r="X114" s="35"/>
      <c r="Y114" s="35"/>
      <c r="Z114"/>
      <c r="AA114"/>
      <c r="AB114"/>
      <c r="AC114"/>
      <c r="AD114"/>
      <c r="AE114"/>
      <c r="AF114"/>
      <c r="AG114"/>
      <c r="AH114"/>
      <c r="AI114"/>
      <c r="AJ114"/>
      <c r="AK114"/>
    </row>
    <row r="115" spans="1:41" x14ac:dyDescent="0.3">
      <c r="A115" s="30">
        <v>4</v>
      </c>
      <c r="B115" s="47"/>
      <c r="C115" s="47"/>
      <c r="D115" s="47"/>
      <c r="E115" s="47"/>
      <c r="F115" s="47"/>
      <c r="G115" s="47"/>
      <c r="H115" s="30">
        <f t="shared" si="45"/>
        <v>0</v>
      </c>
      <c r="I115" s="25">
        <f t="shared" si="46"/>
        <v>0</v>
      </c>
      <c r="J115" s="30">
        <f t="shared" si="47"/>
        <v>0</v>
      </c>
      <c r="K115" s="30">
        <f t="shared" si="48"/>
        <v>0</v>
      </c>
      <c r="L115" s="25">
        <f t="shared" si="49"/>
        <v>0</v>
      </c>
      <c r="M115" s="25">
        <f t="shared" si="50"/>
        <v>0</v>
      </c>
      <c r="N115" s="30">
        <f t="shared" si="57"/>
        <v>0</v>
      </c>
      <c r="O115" s="44">
        <f t="shared" si="58"/>
        <v>0</v>
      </c>
      <c r="P115" s="44">
        <f t="shared" si="51"/>
        <v>0</v>
      </c>
      <c r="Q115" s="159">
        <f t="shared" si="59"/>
        <v>0</v>
      </c>
      <c r="R115" s="159">
        <f t="shared" si="52"/>
        <v>0</v>
      </c>
      <c r="S115" s="35"/>
      <c r="T115" s="44" t="b">
        <f t="shared" si="53"/>
        <v>0</v>
      </c>
      <c r="U115" s="44" t="b">
        <f t="shared" si="54"/>
        <v>0</v>
      </c>
      <c r="V115" s="44" t="b">
        <f t="shared" si="55"/>
        <v>0</v>
      </c>
      <c r="W115" s="44" t="b">
        <f t="shared" si="56"/>
        <v>0</v>
      </c>
      <c r="X115" s="35"/>
      <c r="Y115" s="35"/>
      <c r="Z115"/>
      <c r="AA115"/>
      <c r="AB115"/>
      <c r="AC115"/>
      <c r="AD115"/>
      <c r="AE115"/>
      <c r="AF115"/>
      <c r="AG115"/>
      <c r="AH115"/>
      <c r="AI115"/>
      <c r="AJ115"/>
      <c r="AK115"/>
    </row>
    <row r="116" spans="1:41" x14ac:dyDescent="0.3">
      <c r="A116" s="30">
        <v>4</v>
      </c>
      <c r="B116" s="47"/>
      <c r="C116" s="47"/>
      <c r="D116" s="47"/>
      <c r="E116" s="47"/>
      <c r="F116" s="47"/>
      <c r="G116" s="47"/>
      <c r="H116" s="30">
        <f t="shared" si="45"/>
        <v>0</v>
      </c>
      <c r="I116" s="25">
        <f t="shared" si="46"/>
        <v>0</v>
      </c>
      <c r="J116" s="30">
        <f t="shared" si="47"/>
        <v>0</v>
      </c>
      <c r="K116" s="30">
        <f t="shared" si="48"/>
        <v>0</v>
      </c>
      <c r="L116" s="25">
        <f t="shared" si="49"/>
        <v>0</v>
      </c>
      <c r="M116" s="25">
        <f t="shared" si="50"/>
        <v>0</v>
      </c>
      <c r="N116" s="30">
        <f t="shared" si="57"/>
        <v>0</v>
      </c>
      <c r="O116" s="44">
        <f t="shared" si="58"/>
        <v>0</v>
      </c>
      <c r="P116" s="44">
        <f t="shared" si="51"/>
        <v>0</v>
      </c>
      <c r="Q116" s="159">
        <f t="shared" si="59"/>
        <v>0</v>
      </c>
      <c r="R116" s="159">
        <f t="shared" si="52"/>
        <v>0</v>
      </c>
      <c r="S116" s="35"/>
      <c r="T116" s="44" t="b">
        <f t="shared" si="53"/>
        <v>0</v>
      </c>
      <c r="U116" s="44" t="b">
        <f t="shared" si="54"/>
        <v>0</v>
      </c>
      <c r="V116" s="44" t="b">
        <f t="shared" si="55"/>
        <v>0</v>
      </c>
      <c r="W116" s="44" t="b">
        <f t="shared" si="56"/>
        <v>0</v>
      </c>
      <c r="X116" s="35"/>
      <c r="Y116" s="35"/>
      <c r="Z116"/>
      <c r="AA116"/>
      <c r="AB116"/>
      <c r="AC116"/>
      <c r="AD116"/>
      <c r="AE116"/>
      <c r="AF116"/>
      <c r="AG116"/>
      <c r="AH116"/>
      <c r="AI116"/>
      <c r="AJ116"/>
      <c r="AK116"/>
    </row>
    <row r="117" spans="1:41" x14ac:dyDescent="0.3">
      <c r="A117" s="30">
        <v>4</v>
      </c>
      <c r="B117" s="47"/>
      <c r="C117" s="47"/>
      <c r="D117" s="47"/>
      <c r="E117" s="47"/>
      <c r="F117" s="47"/>
      <c r="G117" s="47"/>
      <c r="H117" s="30">
        <f t="shared" si="45"/>
        <v>0</v>
      </c>
      <c r="I117" s="25">
        <f t="shared" si="46"/>
        <v>0</v>
      </c>
      <c r="J117" s="30">
        <f t="shared" si="47"/>
        <v>0</v>
      </c>
      <c r="K117" s="30">
        <f t="shared" si="48"/>
        <v>0</v>
      </c>
      <c r="L117" s="25">
        <f t="shared" si="49"/>
        <v>0</v>
      </c>
      <c r="M117" s="25">
        <f t="shared" si="50"/>
        <v>0</v>
      </c>
      <c r="N117" s="30">
        <f t="shared" si="57"/>
        <v>0</v>
      </c>
      <c r="O117" s="44">
        <f t="shared" si="58"/>
        <v>0</v>
      </c>
      <c r="P117" s="44">
        <f t="shared" si="51"/>
        <v>0</v>
      </c>
      <c r="Q117" s="159">
        <f t="shared" si="59"/>
        <v>0</v>
      </c>
      <c r="R117" s="159">
        <f t="shared" si="52"/>
        <v>0</v>
      </c>
      <c r="S117" s="35"/>
      <c r="T117" s="44" t="b">
        <f t="shared" si="53"/>
        <v>0</v>
      </c>
      <c r="U117" s="44" t="b">
        <f t="shared" si="54"/>
        <v>0</v>
      </c>
      <c r="V117" s="44" t="b">
        <f t="shared" si="55"/>
        <v>0</v>
      </c>
      <c r="W117" s="44" t="b">
        <f t="shared" si="56"/>
        <v>0</v>
      </c>
      <c r="X117" s="35"/>
      <c r="Y117" s="35"/>
      <c r="Z117"/>
      <c r="AA117"/>
      <c r="AB117"/>
      <c r="AC117"/>
      <c r="AD117"/>
      <c r="AE117"/>
      <c r="AF117"/>
      <c r="AG117"/>
      <c r="AH117"/>
      <c r="AI117"/>
      <c r="AJ117"/>
      <c r="AK117"/>
    </row>
    <row r="118" spans="1:41" x14ac:dyDescent="0.3">
      <c r="A118" s="30">
        <v>4</v>
      </c>
      <c r="B118" s="47"/>
      <c r="C118" s="47"/>
      <c r="D118" s="47"/>
      <c r="E118" s="47"/>
      <c r="F118" s="47"/>
      <c r="G118" s="47"/>
      <c r="H118" s="30">
        <f t="shared" si="45"/>
        <v>0</v>
      </c>
      <c r="I118" s="25">
        <f t="shared" si="46"/>
        <v>0</v>
      </c>
      <c r="J118" s="30">
        <f t="shared" si="47"/>
        <v>0</v>
      </c>
      <c r="K118" s="30">
        <f t="shared" si="48"/>
        <v>0</v>
      </c>
      <c r="L118" s="25">
        <f t="shared" si="49"/>
        <v>0</v>
      </c>
      <c r="M118" s="25">
        <f t="shared" si="50"/>
        <v>0</v>
      </c>
      <c r="N118" s="30">
        <f t="shared" si="57"/>
        <v>0</v>
      </c>
      <c r="O118" s="44">
        <f t="shared" si="58"/>
        <v>0</v>
      </c>
      <c r="P118" s="44">
        <f t="shared" si="51"/>
        <v>0</v>
      </c>
      <c r="Q118" s="159">
        <f t="shared" si="59"/>
        <v>0</v>
      </c>
      <c r="R118" s="159">
        <f t="shared" si="52"/>
        <v>0</v>
      </c>
      <c r="S118" s="35"/>
      <c r="T118" s="44" t="b">
        <f t="shared" si="53"/>
        <v>0</v>
      </c>
      <c r="U118" s="44" t="b">
        <f t="shared" si="54"/>
        <v>0</v>
      </c>
      <c r="V118" s="44" t="b">
        <f t="shared" si="55"/>
        <v>0</v>
      </c>
      <c r="W118" s="44" t="b">
        <f t="shared" si="56"/>
        <v>0</v>
      </c>
      <c r="X118" s="35"/>
      <c r="Y118" s="35"/>
      <c r="Z118"/>
      <c r="AB118" s="36"/>
      <c r="AC118" s="3"/>
      <c r="AE118" s="13"/>
      <c r="AI118" s="3"/>
      <c r="AK118"/>
    </row>
    <row r="119" spans="1:41" x14ac:dyDescent="0.3">
      <c r="B119" s="4" t="s">
        <v>99</v>
      </c>
      <c r="C119" s="4"/>
      <c r="D119" s="4"/>
      <c r="E119" s="37">
        <f>COUNT(B99:B118)</f>
        <v>0</v>
      </c>
      <c r="F119" s="37"/>
      <c r="G119" s="37"/>
      <c r="H119" s="37"/>
      <c r="I119" s="86"/>
      <c r="J119" s="37"/>
      <c r="K119" s="37"/>
      <c r="L119" s="86"/>
      <c r="Q119" s="161">
        <f>SUM(Q99:Q118)</f>
        <v>0</v>
      </c>
      <c r="R119" s="161">
        <f>SUM(R99:R118)</f>
        <v>0</v>
      </c>
      <c r="S119" s="35"/>
      <c r="T119" s="163">
        <f>SUM(T99:T118)</f>
        <v>0</v>
      </c>
      <c r="U119" s="164">
        <f>SUM(U99:U118)</f>
        <v>0</v>
      </c>
      <c r="V119" s="164">
        <f>SUM(V99:V118)</f>
        <v>0</v>
      </c>
      <c r="W119" s="164">
        <f>SUM(W99:W118)</f>
        <v>0</v>
      </c>
      <c r="X119" s="35"/>
      <c r="Y119" s="35"/>
      <c r="Z119" s="35"/>
      <c r="AC119"/>
      <c r="AD119"/>
      <c r="AE119"/>
      <c r="AF119"/>
      <c r="AG119"/>
      <c r="AH119"/>
      <c r="AI119"/>
      <c r="AJ119"/>
      <c r="AK119"/>
    </row>
    <row r="120" spans="1:41" x14ac:dyDescent="0.3">
      <c r="T120" s="156"/>
      <c r="U120" s="156"/>
      <c r="V120" s="156"/>
      <c r="W120" s="156"/>
      <c r="X120" s="64"/>
      <c r="Y120" s="64"/>
      <c r="Z120" s="64"/>
      <c r="AL120" s="34"/>
      <c r="AM120" s="34"/>
    </row>
    <row r="121" spans="1:41" ht="14.4" customHeight="1" x14ac:dyDescent="0.3">
      <c r="A121" s="312" t="s">
        <v>95</v>
      </c>
      <c r="B121" s="312" t="s">
        <v>101</v>
      </c>
      <c r="C121" s="289" t="s">
        <v>456</v>
      </c>
      <c r="D121" s="289"/>
      <c r="E121" s="317" t="s">
        <v>93</v>
      </c>
      <c r="F121" s="318"/>
      <c r="G121" s="319"/>
      <c r="H121" s="289" t="s">
        <v>455</v>
      </c>
      <c r="I121" s="289"/>
      <c r="J121" s="289"/>
      <c r="K121" s="289"/>
      <c r="L121" s="289"/>
      <c r="M121" s="289"/>
      <c r="N121" s="329" t="s">
        <v>90</v>
      </c>
      <c r="O121" s="390" t="s">
        <v>454</v>
      </c>
      <c r="P121" s="328"/>
      <c r="Q121" s="324" t="s">
        <v>94</v>
      </c>
      <c r="R121" s="325"/>
      <c r="S121" s="39"/>
      <c r="T121" s="326" t="s">
        <v>235</v>
      </c>
      <c r="U121" s="327"/>
      <c r="V121" s="327"/>
      <c r="W121" s="327"/>
      <c r="X121" s="39"/>
      <c r="Y121" s="39"/>
      <c r="Z121" s="39"/>
      <c r="AA121"/>
      <c r="AB121"/>
      <c r="AC121"/>
      <c r="AD121"/>
      <c r="AE121"/>
      <c r="AF121"/>
      <c r="AG121"/>
      <c r="AH121"/>
      <c r="AI121"/>
      <c r="AJ121"/>
      <c r="AK121"/>
    </row>
    <row r="122" spans="1:41" ht="43.8" x14ac:dyDescent="0.3">
      <c r="A122" s="312"/>
      <c r="B122" s="312"/>
      <c r="C122" s="48" t="s">
        <v>638</v>
      </c>
      <c r="D122" s="48" t="s">
        <v>622</v>
      </c>
      <c r="E122" s="48" t="s">
        <v>621</v>
      </c>
      <c r="F122" s="48" t="s">
        <v>619</v>
      </c>
      <c r="G122" s="48" t="s">
        <v>620</v>
      </c>
      <c r="H122" s="59" t="s">
        <v>453</v>
      </c>
      <c r="I122" s="60" t="s">
        <v>745</v>
      </c>
      <c r="J122" s="59" t="s">
        <v>452</v>
      </c>
      <c r="K122" s="59" t="s">
        <v>451</v>
      </c>
      <c r="L122" s="60" t="s">
        <v>746</v>
      </c>
      <c r="M122" s="60" t="s">
        <v>739</v>
      </c>
      <c r="N122" s="330"/>
      <c r="O122" s="168" t="s">
        <v>747</v>
      </c>
      <c r="P122" s="168" t="s">
        <v>741</v>
      </c>
      <c r="Q122" s="158" t="s">
        <v>742</v>
      </c>
      <c r="R122" s="158" t="s">
        <v>743</v>
      </c>
      <c r="S122" s="64"/>
      <c r="T122" s="162" t="s">
        <v>227</v>
      </c>
      <c r="U122" s="162" t="s">
        <v>228</v>
      </c>
      <c r="V122" s="162" t="s">
        <v>229</v>
      </c>
      <c r="W122" s="162" t="s">
        <v>230</v>
      </c>
      <c r="X122" s="64"/>
      <c r="Y122" s="64"/>
      <c r="Z122"/>
      <c r="AA122"/>
      <c r="AB122"/>
      <c r="AC122"/>
      <c r="AD122"/>
      <c r="AE122"/>
      <c r="AF122"/>
      <c r="AG122"/>
      <c r="AH122"/>
      <c r="AI122"/>
      <c r="AJ122"/>
      <c r="AK122"/>
    </row>
    <row r="123" spans="1:41" x14ac:dyDescent="0.3">
      <c r="A123" s="30">
        <v>5</v>
      </c>
      <c r="B123" s="47"/>
      <c r="C123" s="47"/>
      <c r="D123" s="47"/>
      <c r="E123" s="47"/>
      <c r="F123" s="47"/>
      <c r="G123" s="47"/>
      <c r="H123" s="30">
        <f t="shared" ref="H123:H142" si="60">D123*0.5</f>
        <v>0</v>
      </c>
      <c r="I123" s="25">
        <f t="shared" ref="I123:I142" si="61">(3.14*(H123*H123)*C123)/1000</f>
        <v>0</v>
      </c>
      <c r="J123" s="30">
        <f t="shared" ref="J123:J142" si="62">(F123+G123)/2</f>
        <v>0</v>
      </c>
      <c r="K123" s="30">
        <f t="shared" ref="K123:K142" si="63">J123/2</f>
        <v>0</v>
      </c>
      <c r="L123" s="25">
        <f t="shared" ref="L123:L142" si="64">((3.14*(K123*K123))*(E123/3))/1000</f>
        <v>0</v>
      </c>
      <c r="M123" s="25">
        <f t="shared" ref="M123:M142" si="65">I123+L123</f>
        <v>0</v>
      </c>
      <c r="N123" s="30">
        <f>IF(B123=1,$G$11,IF(B123=2,$G$12,IF(B123=3,$G$13,IF(B123=4,$G$14,))))</f>
        <v>0</v>
      </c>
      <c r="O123" s="44">
        <f>IF(B123=1,$D$11,IF(B123=2,$D$12,IF(B123=3,$D$13,IF(B123=4,$D$14,))))</f>
        <v>0</v>
      </c>
      <c r="P123" s="44">
        <f t="shared" ref="P123:P142" si="66">(M123*O123)*N123</f>
        <v>0</v>
      </c>
      <c r="Q123" s="159">
        <f>P123*(1/$B$6)</f>
        <v>0</v>
      </c>
      <c r="R123" s="159">
        <f t="shared" ref="R123:R142" si="67">Q123/1000</f>
        <v>0</v>
      </c>
      <c r="S123" s="35"/>
      <c r="T123" s="44" t="b">
        <f t="shared" ref="T123:T142" si="68">IF(B123=1, R123)</f>
        <v>0</v>
      </c>
      <c r="U123" s="44" t="b">
        <f t="shared" ref="U123:U142" si="69">IF(B123=2, R123)</f>
        <v>0</v>
      </c>
      <c r="V123" s="44" t="b">
        <f t="shared" ref="V123:V142" si="70">IF(B123=3, R123)</f>
        <v>0</v>
      </c>
      <c r="W123" s="44" t="b">
        <f t="shared" ref="W123:W142" si="71">IF(B123=4, R123)</f>
        <v>0</v>
      </c>
      <c r="X123" s="35"/>
      <c r="Y123" s="35"/>
      <c r="Z123"/>
      <c r="AB123" s="36"/>
      <c r="AC123" s="3"/>
      <c r="AE123" s="13"/>
      <c r="AI123" s="3"/>
      <c r="AK123"/>
    </row>
    <row r="124" spans="1:41" x14ac:dyDescent="0.3">
      <c r="A124" s="30">
        <v>5</v>
      </c>
      <c r="B124" s="47"/>
      <c r="C124" s="47"/>
      <c r="D124" s="47"/>
      <c r="E124" s="47"/>
      <c r="F124" s="47"/>
      <c r="G124" s="47"/>
      <c r="H124" s="30">
        <f t="shared" si="60"/>
        <v>0</v>
      </c>
      <c r="I124" s="25">
        <f t="shared" si="61"/>
        <v>0</v>
      </c>
      <c r="J124" s="30">
        <f t="shared" si="62"/>
        <v>0</v>
      </c>
      <c r="K124" s="30">
        <f t="shared" si="63"/>
        <v>0</v>
      </c>
      <c r="L124" s="25">
        <f t="shared" si="64"/>
        <v>0</v>
      </c>
      <c r="M124" s="25">
        <f t="shared" si="65"/>
        <v>0</v>
      </c>
      <c r="N124" s="30">
        <f t="shared" ref="N124:N142" si="72">IF(B124=1,$G$11,IF(B124=2,$G$12,IF(B124=3,$G$13,IF(B124=4,$G$14,))))</f>
        <v>0</v>
      </c>
      <c r="O124" s="44">
        <f t="shared" ref="O124:O142" si="73">IF(B124=1,$D$11,IF(B124=2,$D$12,IF(B124=3,$D$13,IF(B124=4,$D$14,))))</f>
        <v>0</v>
      </c>
      <c r="P124" s="44">
        <f t="shared" si="66"/>
        <v>0</v>
      </c>
      <c r="Q124" s="159">
        <f t="shared" ref="Q124:Q142" si="74">P124*(1/$B$6)</f>
        <v>0</v>
      </c>
      <c r="R124" s="159">
        <f t="shared" si="67"/>
        <v>0</v>
      </c>
      <c r="S124" s="35"/>
      <c r="T124" s="44" t="b">
        <f t="shared" si="68"/>
        <v>0</v>
      </c>
      <c r="U124" s="44" t="b">
        <f t="shared" si="69"/>
        <v>0</v>
      </c>
      <c r="V124" s="44" t="b">
        <f t="shared" si="70"/>
        <v>0</v>
      </c>
      <c r="W124" s="44" t="b">
        <f t="shared" si="71"/>
        <v>0</v>
      </c>
      <c r="X124" s="35"/>
      <c r="Y124" s="35"/>
      <c r="Z124"/>
      <c r="AB124" s="36"/>
      <c r="AC124" s="3"/>
      <c r="AE124" s="13"/>
      <c r="AI124" s="3"/>
      <c r="AK124"/>
    </row>
    <row r="125" spans="1:41" x14ac:dyDescent="0.3">
      <c r="A125" s="30">
        <v>5</v>
      </c>
      <c r="B125" s="47"/>
      <c r="C125" s="47"/>
      <c r="D125" s="47"/>
      <c r="E125" s="47"/>
      <c r="F125" s="47"/>
      <c r="G125" s="47"/>
      <c r="H125" s="30">
        <f t="shared" si="60"/>
        <v>0</v>
      </c>
      <c r="I125" s="25">
        <f t="shared" si="61"/>
        <v>0</v>
      </c>
      <c r="J125" s="30">
        <f t="shared" si="62"/>
        <v>0</v>
      </c>
      <c r="K125" s="30">
        <f t="shared" si="63"/>
        <v>0</v>
      </c>
      <c r="L125" s="25">
        <f t="shared" si="64"/>
        <v>0</v>
      </c>
      <c r="M125" s="25">
        <f t="shared" si="65"/>
        <v>0</v>
      </c>
      <c r="N125" s="30">
        <f t="shared" si="72"/>
        <v>0</v>
      </c>
      <c r="O125" s="44">
        <f t="shared" si="73"/>
        <v>0</v>
      </c>
      <c r="P125" s="44">
        <f t="shared" si="66"/>
        <v>0</v>
      </c>
      <c r="Q125" s="159">
        <f t="shared" si="74"/>
        <v>0</v>
      </c>
      <c r="R125" s="159">
        <f t="shared" si="67"/>
        <v>0</v>
      </c>
      <c r="S125" s="35"/>
      <c r="T125" s="44" t="b">
        <f t="shared" si="68"/>
        <v>0</v>
      </c>
      <c r="U125" s="44" t="b">
        <f t="shared" si="69"/>
        <v>0</v>
      </c>
      <c r="V125" s="44" t="b">
        <f t="shared" si="70"/>
        <v>0</v>
      </c>
      <c r="W125" s="44" t="b">
        <f t="shared" si="71"/>
        <v>0</v>
      </c>
      <c r="X125" s="35"/>
      <c r="Y125" s="35"/>
      <c r="Z125"/>
      <c r="AB125" s="36"/>
      <c r="AC125" s="3"/>
      <c r="AE125" s="13"/>
      <c r="AI125" s="3"/>
      <c r="AK125"/>
    </row>
    <row r="126" spans="1:41" x14ac:dyDescent="0.3">
      <c r="A126" s="30">
        <v>5</v>
      </c>
      <c r="B126" s="47"/>
      <c r="C126" s="47"/>
      <c r="D126" s="47"/>
      <c r="E126" s="47"/>
      <c r="F126" s="47"/>
      <c r="G126" s="47"/>
      <c r="H126" s="30">
        <f t="shared" si="60"/>
        <v>0</v>
      </c>
      <c r="I126" s="25">
        <f t="shared" si="61"/>
        <v>0</v>
      </c>
      <c r="J126" s="30">
        <f t="shared" si="62"/>
        <v>0</v>
      </c>
      <c r="K126" s="30">
        <f t="shared" si="63"/>
        <v>0</v>
      </c>
      <c r="L126" s="25">
        <f t="shared" si="64"/>
        <v>0</v>
      </c>
      <c r="M126" s="25">
        <f t="shared" si="65"/>
        <v>0</v>
      </c>
      <c r="N126" s="30">
        <f t="shared" si="72"/>
        <v>0</v>
      </c>
      <c r="O126" s="44">
        <f t="shared" si="73"/>
        <v>0</v>
      </c>
      <c r="P126" s="44">
        <f t="shared" si="66"/>
        <v>0</v>
      </c>
      <c r="Q126" s="159">
        <f t="shared" si="74"/>
        <v>0</v>
      </c>
      <c r="R126" s="159">
        <f t="shared" si="67"/>
        <v>0</v>
      </c>
      <c r="S126" s="35"/>
      <c r="T126" s="44" t="b">
        <f t="shared" si="68"/>
        <v>0</v>
      </c>
      <c r="U126" s="44" t="b">
        <f t="shared" si="69"/>
        <v>0</v>
      </c>
      <c r="V126" s="44" t="b">
        <f t="shared" si="70"/>
        <v>0</v>
      </c>
      <c r="W126" s="44" t="b">
        <f t="shared" si="71"/>
        <v>0</v>
      </c>
      <c r="X126" s="35"/>
      <c r="Y126" s="35"/>
      <c r="Z126"/>
      <c r="AB126" s="36"/>
      <c r="AC126" s="3"/>
      <c r="AE126" s="13"/>
      <c r="AI126" s="3"/>
      <c r="AK126"/>
    </row>
    <row r="127" spans="1:41" x14ac:dyDescent="0.3">
      <c r="A127" s="30">
        <v>5</v>
      </c>
      <c r="B127" s="47"/>
      <c r="C127" s="47"/>
      <c r="D127" s="47"/>
      <c r="E127" s="47"/>
      <c r="F127" s="47"/>
      <c r="G127" s="47"/>
      <c r="H127" s="30">
        <f t="shared" si="60"/>
        <v>0</v>
      </c>
      <c r="I127" s="25">
        <f t="shared" si="61"/>
        <v>0</v>
      </c>
      <c r="J127" s="30">
        <f t="shared" si="62"/>
        <v>0</v>
      </c>
      <c r="K127" s="30">
        <f t="shared" si="63"/>
        <v>0</v>
      </c>
      <c r="L127" s="25">
        <f t="shared" si="64"/>
        <v>0</v>
      </c>
      <c r="M127" s="25">
        <f t="shared" si="65"/>
        <v>0</v>
      </c>
      <c r="N127" s="30">
        <f t="shared" si="72"/>
        <v>0</v>
      </c>
      <c r="O127" s="44">
        <f t="shared" si="73"/>
        <v>0</v>
      </c>
      <c r="P127" s="44">
        <f t="shared" si="66"/>
        <v>0</v>
      </c>
      <c r="Q127" s="159">
        <f t="shared" si="74"/>
        <v>0</v>
      </c>
      <c r="R127" s="159">
        <f t="shared" si="67"/>
        <v>0</v>
      </c>
      <c r="S127" s="35"/>
      <c r="T127" s="44" t="b">
        <f t="shared" si="68"/>
        <v>0</v>
      </c>
      <c r="U127" s="44" t="b">
        <f t="shared" si="69"/>
        <v>0</v>
      </c>
      <c r="V127" s="44" t="b">
        <f t="shared" si="70"/>
        <v>0</v>
      </c>
      <c r="W127" s="44" t="b">
        <f t="shared" si="71"/>
        <v>0</v>
      </c>
      <c r="X127" s="35"/>
      <c r="Y127" s="35"/>
      <c r="Z127"/>
      <c r="AB127" s="36"/>
      <c r="AC127" s="3"/>
      <c r="AE127" s="13"/>
      <c r="AI127" s="3"/>
      <c r="AK127"/>
    </row>
    <row r="128" spans="1:41" x14ac:dyDescent="0.3">
      <c r="A128" s="30">
        <v>5</v>
      </c>
      <c r="B128" s="47"/>
      <c r="C128" s="47"/>
      <c r="D128" s="47"/>
      <c r="E128" s="47"/>
      <c r="F128" s="47"/>
      <c r="G128" s="47"/>
      <c r="H128" s="30">
        <f t="shared" si="60"/>
        <v>0</v>
      </c>
      <c r="I128" s="25">
        <f t="shared" si="61"/>
        <v>0</v>
      </c>
      <c r="J128" s="30">
        <f t="shared" si="62"/>
        <v>0</v>
      </c>
      <c r="K128" s="30">
        <f t="shared" si="63"/>
        <v>0</v>
      </c>
      <c r="L128" s="25">
        <f t="shared" si="64"/>
        <v>0</v>
      </c>
      <c r="M128" s="25">
        <f t="shared" si="65"/>
        <v>0</v>
      </c>
      <c r="N128" s="30">
        <f t="shared" si="72"/>
        <v>0</v>
      </c>
      <c r="O128" s="44">
        <f t="shared" si="73"/>
        <v>0</v>
      </c>
      <c r="P128" s="44">
        <f t="shared" si="66"/>
        <v>0</v>
      </c>
      <c r="Q128" s="159">
        <f t="shared" si="74"/>
        <v>0</v>
      </c>
      <c r="R128" s="159">
        <f t="shared" si="67"/>
        <v>0</v>
      </c>
      <c r="S128" s="35"/>
      <c r="T128" s="44" t="b">
        <f t="shared" si="68"/>
        <v>0</v>
      </c>
      <c r="U128" s="44" t="b">
        <f t="shared" si="69"/>
        <v>0</v>
      </c>
      <c r="V128" s="44" t="b">
        <f t="shared" si="70"/>
        <v>0</v>
      </c>
      <c r="W128" s="44" t="b">
        <f t="shared" si="71"/>
        <v>0</v>
      </c>
      <c r="X128" s="35"/>
      <c r="Y128" s="35"/>
      <c r="Z128"/>
      <c r="AB128" s="36"/>
      <c r="AC128" s="3"/>
      <c r="AE128" s="13"/>
      <c r="AI128" s="3"/>
      <c r="AK128"/>
      <c r="AN128" s="3"/>
      <c r="AO128" s="3"/>
    </row>
    <row r="129" spans="1:41" x14ac:dyDescent="0.3">
      <c r="A129" s="30">
        <v>5</v>
      </c>
      <c r="B129" s="47"/>
      <c r="C129" s="47"/>
      <c r="D129" s="47"/>
      <c r="E129" s="47"/>
      <c r="F129" s="47"/>
      <c r="G129" s="47"/>
      <c r="H129" s="30">
        <f t="shared" si="60"/>
        <v>0</v>
      </c>
      <c r="I129" s="25">
        <f t="shared" si="61"/>
        <v>0</v>
      </c>
      <c r="J129" s="30">
        <f t="shared" si="62"/>
        <v>0</v>
      </c>
      <c r="K129" s="30">
        <f t="shared" si="63"/>
        <v>0</v>
      </c>
      <c r="L129" s="25">
        <f t="shared" si="64"/>
        <v>0</v>
      </c>
      <c r="M129" s="25">
        <f t="shared" si="65"/>
        <v>0</v>
      </c>
      <c r="N129" s="30">
        <f t="shared" si="72"/>
        <v>0</v>
      </c>
      <c r="O129" s="44">
        <f t="shared" si="73"/>
        <v>0</v>
      </c>
      <c r="P129" s="44">
        <f t="shared" si="66"/>
        <v>0</v>
      </c>
      <c r="Q129" s="159">
        <f t="shared" si="74"/>
        <v>0</v>
      </c>
      <c r="R129" s="159">
        <f t="shared" si="67"/>
        <v>0</v>
      </c>
      <c r="S129" s="35"/>
      <c r="T129" s="44" t="b">
        <f t="shared" si="68"/>
        <v>0</v>
      </c>
      <c r="U129" s="44" t="b">
        <f t="shared" si="69"/>
        <v>0</v>
      </c>
      <c r="V129" s="44" t="b">
        <f t="shared" si="70"/>
        <v>0</v>
      </c>
      <c r="W129" s="44" t="b">
        <f t="shared" si="71"/>
        <v>0</v>
      </c>
      <c r="X129" s="35"/>
      <c r="Y129" s="35"/>
      <c r="Z129"/>
      <c r="AB129" s="36"/>
      <c r="AC129" s="3"/>
      <c r="AE129" s="13"/>
      <c r="AI129" s="3"/>
      <c r="AK129"/>
      <c r="AN129" s="3"/>
      <c r="AO129" s="3"/>
    </row>
    <row r="130" spans="1:41" x14ac:dyDescent="0.3">
      <c r="A130" s="30">
        <v>5</v>
      </c>
      <c r="B130" s="47"/>
      <c r="C130" s="47"/>
      <c r="D130" s="47"/>
      <c r="E130" s="47"/>
      <c r="F130" s="47"/>
      <c r="G130" s="47"/>
      <c r="H130" s="30">
        <f t="shared" si="60"/>
        <v>0</v>
      </c>
      <c r="I130" s="25">
        <f t="shared" si="61"/>
        <v>0</v>
      </c>
      <c r="J130" s="30">
        <f t="shared" si="62"/>
        <v>0</v>
      </c>
      <c r="K130" s="30">
        <f t="shared" si="63"/>
        <v>0</v>
      </c>
      <c r="L130" s="25">
        <f t="shared" si="64"/>
        <v>0</v>
      </c>
      <c r="M130" s="25">
        <f t="shared" si="65"/>
        <v>0</v>
      </c>
      <c r="N130" s="30">
        <f t="shared" si="72"/>
        <v>0</v>
      </c>
      <c r="O130" s="44">
        <f t="shared" si="73"/>
        <v>0</v>
      </c>
      <c r="P130" s="44">
        <f t="shared" si="66"/>
        <v>0</v>
      </c>
      <c r="Q130" s="159">
        <f t="shared" si="74"/>
        <v>0</v>
      </c>
      <c r="R130" s="159">
        <f t="shared" si="67"/>
        <v>0</v>
      </c>
      <c r="S130" s="35"/>
      <c r="T130" s="44" t="b">
        <f t="shared" si="68"/>
        <v>0</v>
      </c>
      <c r="U130" s="44" t="b">
        <f t="shared" si="69"/>
        <v>0</v>
      </c>
      <c r="V130" s="44" t="b">
        <f t="shared" si="70"/>
        <v>0</v>
      </c>
      <c r="W130" s="44" t="b">
        <f t="shared" si="71"/>
        <v>0</v>
      </c>
      <c r="X130" s="35"/>
      <c r="Y130" s="35"/>
      <c r="Z130"/>
      <c r="AB130" s="36"/>
      <c r="AC130" s="3"/>
      <c r="AE130" s="13"/>
      <c r="AI130" s="3"/>
      <c r="AK130"/>
    </row>
    <row r="131" spans="1:41" x14ac:dyDescent="0.3">
      <c r="A131" s="30">
        <v>5</v>
      </c>
      <c r="B131" s="47"/>
      <c r="C131" s="47"/>
      <c r="D131" s="47"/>
      <c r="E131" s="47"/>
      <c r="F131" s="47"/>
      <c r="G131" s="47"/>
      <c r="H131" s="30">
        <f t="shared" si="60"/>
        <v>0</v>
      </c>
      <c r="I131" s="25">
        <f t="shared" si="61"/>
        <v>0</v>
      </c>
      <c r="J131" s="30">
        <f t="shared" si="62"/>
        <v>0</v>
      </c>
      <c r="K131" s="30">
        <f t="shared" si="63"/>
        <v>0</v>
      </c>
      <c r="L131" s="25">
        <f t="shared" si="64"/>
        <v>0</v>
      </c>
      <c r="M131" s="25">
        <f t="shared" si="65"/>
        <v>0</v>
      </c>
      <c r="N131" s="30">
        <f t="shared" si="72"/>
        <v>0</v>
      </c>
      <c r="O131" s="44">
        <f t="shared" si="73"/>
        <v>0</v>
      </c>
      <c r="P131" s="44">
        <f t="shared" si="66"/>
        <v>0</v>
      </c>
      <c r="Q131" s="159">
        <f t="shared" si="74"/>
        <v>0</v>
      </c>
      <c r="R131" s="159">
        <f t="shared" si="67"/>
        <v>0</v>
      </c>
      <c r="S131" s="35"/>
      <c r="T131" s="44" t="b">
        <f t="shared" si="68"/>
        <v>0</v>
      </c>
      <c r="U131" s="44" t="b">
        <f t="shared" si="69"/>
        <v>0</v>
      </c>
      <c r="V131" s="44" t="b">
        <f t="shared" si="70"/>
        <v>0</v>
      </c>
      <c r="W131" s="44" t="b">
        <f t="shared" si="71"/>
        <v>0</v>
      </c>
      <c r="X131" s="35"/>
      <c r="Y131" s="35"/>
      <c r="Z131"/>
      <c r="AB131" s="36"/>
      <c r="AC131" s="3"/>
      <c r="AE131" s="13"/>
      <c r="AI131" s="3"/>
      <c r="AK131"/>
    </row>
    <row r="132" spans="1:41" x14ac:dyDescent="0.3">
      <c r="A132" s="30">
        <v>5</v>
      </c>
      <c r="B132" s="47"/>
      <c r="C132" s="47"/>
      <c r="D132" s="47"/>
      <c r="E132" s="47"/>
      <c r="F132" s="47"/>
      <c r="G132" s="47"/>
      <c r="H132" s="30">
        <f t="shared" si="60"/>
        <v>0</v>
      </c>
      <c r="I132" s="25">
        <f t="shared" si="61"/>
        <v>0</v>
      </c>
      <c r="J132" s="30">
        <f t="shared" si="62"/>
        <v>0</v>
      </c>
      <c r="K132" s="30">
        <f t="shared" si="63"/>
        <v>0</v>
      </c>
      <c r="L132" s="25">
        <f t="shared" si="64"/>
        <v>0</v>
      </c>
      <c r="M132" s="25">
        <f t="shared" si="65"/>
        <v>0</v>
      </c>
      <c r="N132" s="30">
        <f t="shared" si="72"/>
        <v>0</v>
      </c>
      <c r="O132" s="44">
        <f t="shared" si="73"/>
        <v>0</v>
      </c>
      <c r="P132" s="44">
        <f t="shared" si="66"/>
        <v>0</v>
      </c>
      <c r="Q132" s="159">
        <f t="shared" si="74"/>
        <v>0</v>
      </c>
      <c r="R132" s="159">
        <f t="shared" si="67"/>
        <v>0</v>
      </c>
      <c r="S132" s="35"/>
      <c r="T132" s="44" t="b">
        <f t="shared" si="68"/>
        <v>0</v>
      </c>
      <c r="U132" s="44" t="b">
        <f t="shared" si="69"/>
        <v>0</v>
      </c>
      <c r="V132" s="44" t="b">
        <f t="shared" si="70"/>
        <v>0</v>
      </c>
      <c r="W132" s="44" t="b">
        <f t="shared" si="71"/>
        <v>0</v>
      </c>
      <c r="X132" s="35"/>
      <c r="Y132" s="35"/>
      <c r="Z132"/>
      <c r="AB132" s="36"/>
      <c r="AC132" s="3"/>
      <c r="AE132" s="13"/>
      <c r="AI132" s="3"/>
      <c r="AK132"/>
    </row>
    <row r="133" spans="1:41" x14ac:dyDescent="0.3">
      <c r="A133" s="30">
        <v>5</v>
      </c>
      <c r="B133" s="47"/>
      <c r="C133" s="47"/>
      <c r="D133" s="47"/>
      <c r="E133" s="47"/>
      <c r="F133" s="47"/>
      <c r="G133" s="47"/>
      <c r="H133" s="30">
        <f t="shared" si="60"/>
        <v>0</v>
      </c>
      <c r="I133" s="25">
        <f t="shared" si="61"/>
        <v>0</v>
      </c>
      <c r="J133" s="30">
        <f t="shared" si="62"/>
        <v>0</v>
      </c>
      <c r="K133" s="30">
        <f t="shared" si="63"/>
        <v>0</v>
      </c>
      <c r="L133" s="25">
        <f t="shared" si="64"/>
        <v>0</v>
      </c>
      <c r="M133" s="25">
        <f t="shared" si="65"/>
        <v>0</v>
      </c>
      <c r="N133" s="30">
        <f t="shared" si="72"/>
        <v>0</v>
      </c>
      <c r="O133" s="44">
        <f t="shared" si="73"/>
        <v>0</v>
      </c>
      <c r="P133" s="44">
        <f t="shared" si="66"/>
        <v>0</v>
      </c>
      <c r="Q133" s="159">
        <f t="shared" si="74"/>
        <v>0</v>
      </c>
      <c r="R133" s="159">
        <f t="shared" si="67"/>
        <v>0</v>
      </c>
      <c r="S133" s="35"/>
      <c r="T133" s="44" t="b">
        <f t="shared" si="68"/>
        <v>0</v>
      </c>
      <c r="U133" s="44" t="b">
        <f t="shared" si="69"/>
        <v>0</v>
      </c>
      <c r="V133" s="44" t="b">
        <f t="shared" si="70"/>
        <v>0</v>
      </c>
      <c r="W133" s="44" t="b">
        <f t="shared" si="71"/>
        <v>0</v>
      </c>
      <c r="X133" s="35"/>
      <c r="Y133" s="35"/>
      <c r="Z133"/>
      <c r="AB133" s="36"/>
      <c r="AC133" s="3"/>
      <c r="AE133" s="13"/>
      <c r="AI133" s="3"/>
      <c r="AK133"/>
    </row>
    <row r="134" spans="1:41" x14ac:dyDescent="0.3">
      <c r="A134" s="30">
        <v>5</v>
      </c>
      <c r="B134" s="47"/>
      <c r="C134" s="47"/>
      <c r="D134" s="47"/>
      <c r="E134" s="47"/>
      <c r="F134" s="47"/>
      <c r="G134" s="47"/>
      <c r="H134" s="30">
        <f t="shared" si="60"/>
        <v>0</v>
      </c>
      <c r="I134" s="25">
        <f t="shared" si="61"/>
        <v>0</v>
      </c>
      <c r="J134" s="30">
        <f t="shared" si="62"/>
        <v>0</v>
      </c>
      <c r="K134" s="30">
        <f t="shared" si="63"/>
        <v>0</v>
      </c>
      <c r="L134" s="25">
        <f t="shared" si="64"/>
        <v>0</v>
      </c>
      <c r="M134" s="25">
        <f t="shared" si="65"/>
        <v>0</v>
      </c>
      <c r="N134" s="30">
        <f t="shared" si="72"/>
        <v>0</v>
      </c>
      <c r="O134" s="44">
        <f t="shared" si="73"/>
        <v>0</v>
      </c>
      <c r="P134" s="44">
        <f t="shared" si="66"/>
        <v>0</v>
      </c>
      <c r="Q134" s="159">
        <f t="shared" si="74"/>
        <v>0</v>
      </c>
      <c r="R134" s="159">
        <f t="shared" si="67"/>
        <v>0</v>
      </c>
      <c r="S134" s="35"/>
      <c r="T134" s="44" t="b">
        <f t="shared" si="68"/>
        <v>0</v>
      </c>
      <c r="U134" s="44" t="b">
        <f t="shared" si="69"/>
        <v>0</v>
      </c>
      <c r="V134" s="44" t="b">
        <f t="shared" si="70"/>
        <v>0</v>
      </c>
      <c r="W134" s="44" t="b">
        <f t="shared" si="71"/>
        <v>0</v>
      </c>
      <c r="X134" s="35"/>
      <c r="Y134" s="35"/>
      <c r="Z134"/>
      <c r="AB134" s="36"/>
      <c r="AC134" s="3"/>
      <c r="AE134" s="13"/>
      <c r="AI134" s="3"/>
      <c r="AK134"/>
    </row>
    <row r="135" spans="1:41" x14ac:dyDescent="0.3">
      <c r="A135" s="30">
        <v>5</v>
      </c>
      <c r="B135" s="47"/>
      <c r="C135" s="47"/>
      <c r="D135" s="47"/>
      <c r="E135" s="47"/>
      <c r="F135" s="47"/>
      <c r="G135" s="47"/>
      <c r="H135" s="30">
        <f t="shared" si="60"/>
        <v>0</v>
      </c>
      <c r="I135" s="25">
        <f t="shared" si="61"/>
        <v>0</v>
      </c>
      <c r="J135" s="30">
        <f t="shared" si="62"/>
        <v>0</v>
      </c>
      <c r="K135" s="30">
        <f t="shared" si="63"/>
        <v>0</v>
      </c>
      <c r="L135" s="25">
        <f t="shared" si="64"/>
        <v>0</v>
      </c>
      <c r="M135" s="25">
        <f t="shared" si="65"/>
        <v>0</v>
      </c>
      <c r="N135" s="30">
        <f t="shared" si="72"/>
        <v>0</v>
      </c>
      <c r="O135" s="44">
        <f t="shared" si="73"/>
        <v>0</v>
      </c>
      <c r="P135" s="44">
        <f t="shared" si="66"/>
        <v>0</v>
      </c>
      <c r="Q135" s="159">
        <f t="shared" si="74"/>
        <v>0</v>
      </c>
      <c r="R135" s="159">
        <f t="shared" si="67"/>
        <v>0</v>
      </c>
      <c r="S135" s="35"/>
      <c r="T135" s="44" t="b">
        <f t="shared" si="68"/>
        <v>0</v>
      </c>
      <c r="U135" s="44" t="b">
        <f t="shared" si="69"/>
        <v>0</v>
      </c>
      <c r="V135" s="44" t="b">
        <f t="shared" si="70"/>
        <v>0</v>
      </c>
      <c r="W135" s="44" t="b">
        <f t="shared" si="71"/>
        <v>0</v>
      </c>
      <c r="X135" s="35"/>
      <c r="Y135" s="35"/>
      <c r="Z135"/>
      <c r="AB135" s="36"/>
      <c r="AC135" s="3"/>
      <c r="AE135" s="13"/>
      <c r="AI135" s="3"/>
      <c r="AK135"/>
    </row>
    <row r="136" spans="1:41" x14ac:dyDescent="0.3">
      <c r="A136" s="30">
        <v>5</v>
      </c>
      <c r="B136" s="47"/>
      <c r="C136" s="47"/>
      <c r="D136" s="47"/>
      <c r="E136" s="47"/>
      <c r="F136" s="47"/>
      <c r="G136" s="47"/>
      <c r="H136" s="30">
        <f t="shared" si="60"/>
        <v>0</v>
      </c>
      <c r="I136" s="25">
        <f t="shared" si="61"/>
        <v>0</v>
      </c>
      <c r="J136" s="30">
        <f t="shared" si="62"/>
        <v>0</v>
      </c>
      <c r="K136" s="30">
        <f t="shared" si="63"/>
        <v>0</v>
      </c>
      <c r="L136" s="25">
        <f t="shared" si="64"/>
        <v>0</v>
      </c>
      <c r="M136" s="25">
        <f t="shared" si="65"/>
        <v>0</v>
      </c>
      <c r="N136" s="30">
        <f t="shared" si="72"/>
        <v>0</v>
      </c>
      <c r="O136" s="44">
        <f t="shared" si="73"/>
        <v>0</v>
      </c>
      <c r="P136" s="44">
        <f t="shared" si="66"/>
        <v>0</v>
      </c>
      <c r="Q136" s="159">
        <f t="shared" si="74"/>
        <v>0</v>
      </c>
      <c r="R136" s="159">
        <f t="shared" si="67"/>
        <v>0</v>
      </c>
      <c r="S136" s="35"/>
      <c r="T136" s="44" t="b">
        <f t="shared" si="68"/>
        <v>0</v>
      </c>
      <c r="U136" s="44" t="b">
        <f t="shared" si="69"/>
        <v>0</v>
      </c>
      <c r="V136" s="44" t="b">
        <f t="shared" si="70"/>
        <v>0</v>
      </c>
      <c r="W136" s="44" t="b">
        <f t="shared" si="71"/>
        <v>0</v>
      </c>
      <c r="X136" s="35"/>
      <c r="Y136" s="35"/>
      <c r="Z136"/>
      <c r="AA136"/>
      <c r="AB136"/>
      <c r="AC136"/>
      <c r="AD136"/>
      <c r="AE136"/>
      <c r="AF136"/>
      <c r="AG136"/>
      <c r="AH136"/>
      <c r="AI136"/>
      <c r="AJ136"/>
      <c r="AK136"/>
    </row>
    <row r="137" spans="1:41" x14ac:dyDescent="0.3">
      <c r="A137" s="30">
        <v>5</v>
      </c>
      <c r="B137" s="47"/>
      <c r="C137" s="47"/>
      <c r="D137" s="47"/>
      <c r="E137" s="47"/>
      <c r="F137" s="47"/>
      <c r="G137" s="47"/>
      <c r="H137" s="30">
        <f t="shared" si="60"/>
        <v>0</v>
      </c>
      <c r="I137" s="25">
        <f t="shared" si="61"/>
        <v>0</v>
      </c>
      <c r="J137" s="30">
        <f t="shared" si="62"/>
        <v>0</v>
      </c>
      <c r="K137" s="30">
        <f t="shared" si="63"/>
        <v>0</v>
      </c>
      <c r="L137" s="25">
        <f t="shared" si="64"/>
        <v>0</v>
      </c>
      <c r="M137" s="25">
        <f t="shared" si="65"/>
        <v>0</v>
      </c>
      <c r="N137" s="30">
        <f t="shared" si="72"/>
        <v>0</v>
      </c>
      <c r="O137" s="44">
        <f t="shared" si="73"/>
        <v>0</v>
      </c>
      <c r="P137" s="44">
        <f t="shared" si="66"/>
        <v>0</v>
      </c>
      <c r="Q137" s="159">
        <f t="shared" si="74"/>
        <v>0</v>
      </c>
      <c r="R137" s="159">
        <f t="shared" si="67"/>
        <v>0</v>
      </c>
      <c r="S137" s="35"/>
      <c r="T137" s="44" t="b">
        <f t="shared" si="68"/>
        <v>0</v>
      </c>
      <c r="U137" s="44" t="b">
        <f t="shared" si="69"/>
        <v>0</v>
      </c>
      <c r="V137" s="44" t="b">
        <f t="shared" si="70"/>
        <v>0</v>
      </c>
      <c r="W137" s="44" t="b">
        <f t="shared" si="71"/>
        <v>0</v>
      </c>
      <c r="X137" s="35"/>
      <c r="Y137" s="35"/>
      <c r="Z137"/>
      <c r="AB137" s="36"/>
      <c r="AC137" s="3"/>
      <c r="AE137" s="13"/>
      <c r="AI137" s="3"/>
      <c r="AK137"/>
    </row>
    <row r="138" spans="1:41" x14ac:dyDescent="0.3">
      <c r="A138" s="30">
        <v>5</v>
      </c>
      <c r="B138" s="47"/>
      <c r="C138" s="47"/>
      <c r="D138" s="47"/>
      <c r="E138" s="47"/>
      <c r="F138" s="47"/>
      <c r="G138" s="47"/>
      <c r="H138" s="30">
        <f t="shared" si="60"/>
        <v>0</v>
      </c>
      <c r="I138" s="25">
        <f t="shared" si="61"/>
        <v>0</v>
      </c>
      <c r="J138" s="30">
        <f t="shared" si="62"/>
        <v>0</v>
      </c>
      <c r="K138" s="30">
        <f t="shared" si="63"/>
        <v>0</v>
      </c>
      <c r="L138" s="25">
        <f t="shared" si="64"/>
        <v>0</v>
      </c>
      <c r="M138" s="25">
        <f t="shared" si="65"/>
        <v>0</v>
      </c>
      <c r="N138" s="30">
        <f t="shared" si="72"/>
        <v>0</v>
      </c>
      <c r="O138" s="44">
        <f t="shared" si="73"/>
        <v>0</v>
      </c>
      <c r="P138" s="44">
        <f t="shared" si="66"/>
        <v>0</v>
      </c>
      <c r="Q138" s="159">
        <f t="shared" si="74"/>
        <v>0</v>
      </c>
      <c r="R138" s="159">
        <f t="shared" si="67"/>
        <v>0</v>
      </c>
      <c r="S138" s="35"/>
      <c r="T138" s="44" t="b">
        <f t="shared" si="68"/>
        <v>0</v>
      </c>
      <c r="U138" s="44" t="b">
        <f t="shared" si="69"/>
        <v>0</v>
      </c>
      <c r="V138" s="44" t="b">
        <f t="shared" si="70"/>
        <v>0</v>
      </c>
      <c r="W138" s="44" t="b">
        <f t="shared" si="71"/>
        <v>0</v>
      </c>
      <c r="X138" s="35"/>
      <c r="Y138" s="35"/>
      <c r="Z138"/>
      <c r="AA138"/>
      <c r="AB138"/>
      <c r="AC138"/>
      <c r="AD138"/>
      <c r="AE138"/>
      <c r="AF138"/>
      <c r="AG138"/>
      <c r="AH138"/>
      <c r="AI138"/>
      <c r="AJ138"/>
      <c r="AK138"/>
    </row>
    <row r="139" spans="1:41" x14ac:dyDescent="0.3">
      <c r="A139" s="30">
        <v>5</v>
      </c>
      <c r="B139" s="47"/>
      <c r="C139" s="47"/>
      <c r="D139" s="47"/>
      <c r="E139" s="47"/>
      <c r="F139" s="47"/>
      <c r="G139" s="47"/>
      <c r="H139" s="30">
        <f t="shared" si="60"/>
        <v>0</v>
      </c>
      <c r="I139" s="25">
        <f t="shared" si="61"/>
        <v>0</v>
      </c>
      <c r="J139" s="30">
        <f t="shared" si="62"/>
        <v>0</v>
      </c>
      <c r="K139" s="30">
        <f t="shared" si="63"/>
        <v>0</v>
      </c>
      <c r="L139" s="25">
        <f t="shared" si="64"/>
        <v>0</v>
      </c>
      <c r="M139" s="25">
        <f t="shared" si="65"/>
        <v>0</v>
      </c>
      <c r="N139" s="30">
        <f t="shared" si="72"/>
        <v>0</v>
      </c>
      <c r="O139" s="44">
        <f t="shared" si="73"/>
        <v>0</v>
      </c>
      <c r="P139" s="44">
        <f t="shared" si="66"/>
        <v>0</v>
      </c>
      <c r="Q139" s="159">
        <f t="shared" si="74"/>
        <v>0</v>
      </c>
      <c r="R139" s="159">
        <f t="shared" si="67"/>
        <v>0</v>
      </c>
      <c r="S139" s="35"/>
      <c r="T139" s="44" t="b">
        <f t="shared" si="68"/>
        <v>0</v>
      </c>
      <c r="U139" s="44" t="b">
        <f t="shared" si="69"/>
        <v>0</v>
      </c>
      <c r="V139" s="44" t="b">
        <f t="shared" si="70"/>
        <v>0</v>
      </c>
      <c r="W139" s="44" t="b">
        <f t="shared" si="71"/>
        <v>0</v>
      </c>
      <c r="X139" s="35"/>
      <c r="Y139" s="35"/>
      <c r="Z139"/>
      <c r="AA139"/>
      <c r="AB139"/>
      <c r="AC139"/>
      <c r="AD139"/>
      <c r="AE139"/>
      <c r="AF139"/>
      <c r="AG139"/>
      <c r="AH139"/>
      <c r="AI139"/>
      <c r="AJ139"/>
      <c r="AK139"/>
    </row>
    <row r="140" spans="1:41" x14ac:dyDescent="0.3">
      <c r="A140" s="30">
        <v>5</v>
      </c>
      <c r="B140" s="47"/>
      <c r="C140" s="47"/>
      <c r="D140" s="47"/>
      <c r="E140" s="47"/>
      <c r="F140" s="47"/>
      <c r="G140" s="47"/>
      <c r="H140" s="30">
        <f t="shared" si="60"/>
        <v>0</v>
      </c>
      <c r="I140" s="25">
        <f t="shared" si="61"/>
        <v>0</v>
      </c>
      <c r="J140" s="30">
        <f t="shared" si="62"/>
        <v>0</v>
      </c>
      <c r="K140" s="30">
        <f t="shared" si="63"/>
        <v>0</v>
      </c>
      <c r="L140" s="25">
        <f t="shared" si="64"/>
        <v>0</v>
      </c>
      <c r="M140" s="25">
        <f t="shared" si="65"/>
        <v>0</v>
      </c>
      <c r="N140" s="30">
        <f t="shared" si="72"/>
        <v>0</v>
      </c>
      <c r="O140" s="44">
        <f t="shared" si="73"/>
        <v>0</v>
      </c>
      <c r="P140" s="44">
        <f t="shared" si="66"/>
        <v>0</v>
      </c>
      <c r="Q140" s="159">
        <f t="shared" si="74"/>
        <v>0</v>
      </c>
      <c r="R140" s="159">
        <f t="shared" si="67"/>
        <v>0</v>
      </c>
      <c r="S140" s="35"/>
      <c r="T140" s="44" t="b">
        <f t="shared" si="68"/>
        <v>0</v>
      </c>
      <c r="U140" s="44" t="b">
        <f t="shared" si="69"/>
        <v>0</v>
      </c>
      <c r="V140" s="44" t="b">
        <f t="shared" si="70"/>
        <v>0</v>
      </c>
      <c r="W140" s="44" t="b">
        <f t="shared" si="71"/>
        <v>0</v>
      </c>
      <c r="X140" s="35"/>
      <c r="Y140" s="35"/>
      <c r="Z140"/>
      <c r="AA140"/>
      <c r="AB140"/>
      <c r="AC140"/>
      <c r="AD140"/>
      <c r="AE140"/>
      <c r="AF140"/>
      <c r="AG140"/>
      <c r="AH140"/>
      <c r="AI140"/>
      <c r="AJ140"/>
      <c r="AK140"/>
    </row>
    <row r="141" spans="1:41" x14ac:dyDescent="0.3">
      <c r="A141" s="30">
        <v>5</v>
      </c>
      <c r="B141" s="47"/>
      <c r="C141" s="47"/>
      <c r="D141" s="47"/>
      <c r="E141" s="47"/>
      <c r="F141" s="47"/>
      <c r="G141" s="47"/>
      <c r="H141" s="30">
        <f t="shared" si="60"/>
        <v>0</v>
      </c>
      <c r="I141" s="25">
        <f t="shared" si="61"/>
        <v>0</v>
      </c>
      <c r="J141" s="30">
        <f t="shared" si="62"/>
        <v>0</v>
      </c>
      <c r="K141" s="30">
        <f t="shared" si="63"/>
        <v>0</v>
      </c>
      <c r="L141" s="25">
        <f t="shared" si="64"/>
        <v>0</v>
      </c>
      <c r="M141" s="25">
        <f t="shared" si="65"/>
        <v>0</v>
      </c>
      <c r="N141" s="30">
        <f t="shared" si="72"/>
        <v>0</v>
      </c>
      <c r="O141" s="44">
        <f t="shared" si="73"/>
        <v>0</v>
      </c>
      <c r="P141" s="44">
        <f t="shared" si="66"/>
        <v>0</v>
      </c>
      <c r="Q141" s="159">
        <f t="shared" si="74"/>
        <v>0</v>
      </c>
      <c r="R141" s="159">
        <f t="shared" si="67"/>
        <v>0</v>
      </c>
      <c r="S141" s="35"/>
      <c r="T141" s="44" t="b">
        <f t="shared" si="68"/>
        <v>0</v>
      </c>
      <c r="U141" s="44" t="b">
        <f t="shared" si="69"/>
        <v>0</v>
      </c>
      <c r="V141" s="44" t="b">
        <f t="shared" si="70"/>
        <v>0</v>
      </c>
      <c r="W141" s="44" t="b">
        <f t="shared" si="71"/>
        <v>0</v>
      </c>
      <c r="X141" s="35"/>
      <c r="Y141" s="35"/>
      <c r="Z141"/>
      <c r="AA141"/>
      <c r="AB141"/>
      <c r="AC141"/>
      <c r="AD141"/>
      <c r="AE141"/>
      <c r="AF141"/>
      <c r="AG141"/>
      <c r="AH141"/>
      <c r="AI141"/>
      <c r="AJ141"/>
      <c r="AK141"/>
    </row>
    <row r="142" spans="1:41" x14ac:dyDescent="0.3">
      <c r="A142" s="30">
        <v>5</v>
      </c>
      <c r="B142" s="47"/>
      <c r="C142" s="47"/>
      <c r="D142" s="47"/>
      <c r="E142" s="47"/>
      <c r="F142" s="47"/>
      <c r="G142" s="47"/>
      <c r="H142" s="30">
        <f t="shared" si="60"/>
        <v>0</v>
      </c>
      <c r="I142" s="25">
        <f t="shared" si="61"/>
        <v>0</v>
      </c>
      <c r="J142" s="30">
        <f t="shared" si="62"/>
        <v>0</v>
      </c>
      <c r="K142" s="30">
        <f t="shared" si="63"/>
        <v>0</v>
      </c>
      <c r="L142" s="25">
        <f t="shared" si="64"/>
        <v>0</v>
      </c>
      <c r="M142" s="25">
        <f t="shared" si="65"/>
        <v>0</v>
      </c>
      <c r="N142" s="30">
        <f t="shared" si="72"/>
        <v>0</v>
      </c>
      <c r="O142" s="44">
        <f t="shared" si="73"/>
        <v>0</v>
      </c>
      <c r="P142" s="44">
        <f t="shared" si="66"/>
        <v>0</v>
      </c>
      <c r="Q142" s="159">
        <f t="shared" si="74"/>
        <v>0</v>
      </c>
      <c r="R142" s="159">
        <f t="shared" si="67"/>
        <v>0</v>
      </c>
      <c r="S142" s="35"/>
      <c r="T142" s="44" t="b">
        <f t="shared" si="68"/>
        <v>0</v>
      </c>
      <c r="U142" s="44" t="b">
        <f t="shared" si="69"/>
        <v>0</v>
      </c>
      <c r="V142" s="44" t="b">
        <f t="shared" si="70"/>
        <v>0</v>
      </c>
      <c r="W142" s="44" t="b">
        <f t="shared" si="71"/>
        <v>0</v>
      </c>
      <c r="X142" s="35"/>
      <c r="Y142" s="35"/>
      <c r="Z142"/>
      <c r="AB142" s="36"/>
      <c r="AC142" s="3"/>
      <c r="AE142" s="13"/>
      <c r="AI142" s="3"/>
      <c r="AK142"/>
    </row>
    <row r="143" spans="1:41" x14ac:dyDescent="0.3">
      <c r="B143" s="4" t="s">
        <v>99</v>
      </c>
      <c r="C143" s="4"/>
      <c r="D143" s="4"/>
      <c r="E143" s="37">
        <f>COUNT(B123:B142)</f>
        <v>0</v>
      </c>
      <c r="F143" s="37"/>
      <c r="G143" s="37"/>
      <c r="H143" s="37"/>
      <c r="I143" s="86"/>
      <c r="J143" s="37"/>
      <c r="K143" s="37"/>
      <c r="L143" s="86"/>
      <c r="Q143" s="161">
        <f>SUM(Q123:Q142)</f>
        <v>0</v>
      </c>
      <c r="R143" s="161">
        <f>SUM(R123:R142)</f>
        <v>0</v>
      </c>
      <c r="S143" s="35"/>
      <c r="T143" s="163">
        <f>SUM(T123:T142)</f>
        <v>0</v>
      </c>
      <c r="U143" s="164">
        <f>SUM(U123:U142)</f>
        <v>0</v>
      </c>
      <c r="V143" s="164">
        <f>SUM(V123:V142)</f>
        <v>0</v>
      </c>
      <c r="W143" s="164">
        <f>SUM(W123:W142)</f>
        <v>0</v>
      </c>
      <c r="X143" s="35"/>
      <c r="Y143" s="35"/>
      <c r="Z143" s="35"/>
      <c r="AC143"/>
      <c r="AD143"/>
      <c r="AE143"/>
      <c r="AF143"/>
      <c r="AG143"/>
      <c r="AH143"/>
      <c r="AI143"/>
      <c r="AJ143"/>
      <c r="AK143"/>
    </row>
    <row r="144" spans="1:41" x14ac:dyDescent="0.3">
      <c r="T144" s="156"/>
      <c r="U144" s="156"/>
      <c r="V144" s="156"/>
      <c r="W144" s="156"/>
      <c r="X144" s="64"/>
      <c r="Y144" s="64"/>
      <c r="Z144" s="64"/>
      <c r="AL144" s="34"/>
      <c r="AM144" s="34"/>
    </row>
    <row r="145" spans="1:41" ht="14.4" customHeight="1" x14ac:dyDescent="0.3">
      <c r="A145" s="312" t="s">
        <v>95</v>
      </c>
      <c r="B145" s="312" t="s">
        <v>101</v>
      </c>
      <c r="C145" s="289" t="s">
        <v>456</v>
      </c>
      <c r="D145" s="289"/>
      <c r="E145" s="317" t="s">
        <v>93</v>
      </c>
      <c r="F145" s="318"/>
      <c r="G145" s="319"/>
      <c r="H145" s="289" t="s">
        <v>455</v>
      </c>
      <c r="I145" s="289"/>
      <c r="J145" s="289"/>
      <c r="K145" s="289"/>
      <c r="L145" s="289"/>
      <c r="M145" s="289"/>
      <c r="N145" s="329" t="s">
        <v>90</v>
      </c>
      <c r="O145" s="390" t="s">
        <v>454</v>
      </c>
      <c r="P145" s="328"/>
      <c r="Q145" s="324" t="s">
        <v>94</v>
      </c>
      <c r="R145" s="325"/>
      <c r="S145" s="39"/>
      <c r="T145" s="326" t="s">
        <v>235</v>
      </c>
      <c r="U145" s="327"/>
      <c r="V145" s="327"/>
      <c r="W145" s="327"/>
      <c r="X145" s="39"/>
      <c r="Y145" s="39"/>
      <c r="Z145" s="39"/>
      <c r="AA145"/>
      <c r="AB145"/>
      <c r="AC145"/>
      <c r="AD145"/>
      <c r="AE145"/>
      <c r="AF145"/>
      <c r="AG145"/>
      <c r="AH145"/>
      <c r="AI145"/>
      <c r="AJ145"/>
      <c r="AK145"/>
    </row>
    <row r="146" spans="1:41" ht="43.8" x14ac:dyDescent="0.3">
      <c r="A146" s="312"/>
      <c r="B146" s="312"/>
      <c r="C146" s="48" t="s">
        <v>638</v>
      </c>
      <c r="D146" s="48" t="s">
        <v>622</v>
      </c>
      <c r="E146" s="48" t="s">
        <v>621</v>
      </c>
      <c r="F146" s="48" t="s">
        <v>619</v>
      </c>
      <c r="G146" s="48" t="s">
        <v>620</v>
      </c>
      <c r="H146" s="59" t="s">
        <v>453</v>
      </c>
      <c r="I146" s="60" t="s">
        <v>745</v>
      </c>
      <c r="J146" s="59" t="s">
        <v>452</v>
      </c>
      <c r="K146" s="59" t="s">
        <v>451</v>
      </c>
      <c r="L146" s="60" t="s">
        <v>746</v>
      </c>
      <c r="M146" s="60" t="s">
        <v>739</v>
      </c>
      <c r="N146" s="330"/>
      <c r="O146" s="168" t="s">
        <v>747</v>
      </c>
      <c r="P146" s="168" t="s">
        <v>741</v>
      </c>
      <c r="Q146" s="158" t="s">
        <v>742</v>
      </c>
      <c r="R146" s="158" t="s">
        <v>743</v>
      </c>
      <c r="S146" s="64"/>
      <c r="T146" s="162" t="s">
        <v>227</v>
      </c>
      <c r="U146" s="162" t="s">
        <v>228</v>
      </c>
      <c r="V146" s="162" t="s">
        <v>229</v>
      </c>
      <c r="W146" s="162" t="s">
        <v>230</v>
      </c>
      <c r="X146" s="64"/>
      <c r="Y146" s="64"/>
      <c r="Z146"/>
      <c r="AA146"/>
      <c r="AB146"/>
      <c r="AC146"/>
      <c r="AD146"/>
      <c r="AE146"/>
      <c r="AF146"/>
      <c r="AG146"/>
      <c r="AH146"/>
      <c r="AI146"/>
      <c r="AJ146"/>
      <c r="AK146"/>
    </row>
    <row r="147" spans="1:41" x14ac:dyDescent="0.3">
      <c r="A147" s="30">
        <v>6</v>
      </c>
      <c r="B147" s="47"/>
      <c r="C147" s="47"/>
      <c r="D147" s="47"/>
      <c r="E147" s="47"/>
      <c r="F147" s="47"/>
      <c r="G147" s="47"/>
      <c r="H147" s="30">
        <f t="shared" ref="H147:H166" si="75">D147*0.5</f>
        <v>0</v>
      </c>
      <c r="I147" s="25">
        <f t="shared" ref="I147:I166" si="76">(3.14*(H147*H147)*C147)/1000</f>
        <v>0</v>
      </c>
      <c r="J147" s="30">
        <f t="shared" ref="J147:J166" si="77">(F147+G147)/2</f>
        <v>0</v>
      </c>
      <c r="K147" s="30">
        <f t="shared" ref="K147:K166" si="78">J147/2</f>
        <v>0</v>
      </c>
      <c r="L147" s="25">
        <f t="shared" ref="L147:L166" si="79">((3.14*(K147*K147))*(E147/3))/1000</f>
        <v>0</v>
      </c>
      <c r="M147" s="25">
        <f t="shared" ref="M147:M166" si="80">I147+L147</f>
        <v>0</v>
      </c>
      <c r="N147" s="30">
        <f>IF(B147=1,$G$11,IF(B147=2,$G$12,IF(B147=3,$G$13,IF(B147=4,$G$14,))))</f>
        <v>0</v>
      </c>
      <c r="O147" s="44">
        <f>IF(B147=1,$D$11,IF(B147=2,$D$12,IF(B147=3,$D$13,IF(B147=4,$D$14,))))</f>
        <v>0</v>
      </c>
      <c r="P147" s="44">
        <f t="shared" ref="P147:P166" si="81">(M147*O147)*N147</f>
        <v>0</v>
      </c>
      <c r="Q147" s="159">
        <f>P147*(1/$B$6)</f>
        <v>0</v>
      </c>
      <c r="R147" s="159">
        <f t="shared" ref="R147:R166" si="82">Q147/1000</f>
        <v>0</v>
      </c>
      <c r="S147" s="35"/>
      <c r="T147" s="44" t="b">
        <f t="shared" ref="T147:T166" si="83">IF(B147=1, R147)</f>
        <v>0</v>
      </c>
      <c r="U147" s="44" t="b">
        <f t="shared" ref="U147:U166" si="84">IF(B147=2, R147)</f>
        <v>0</v>
      </c>
      <c r="V147" s="44" t="b">
        <f t="shared" ref="V147:V166" si="85">IF(B147=3, R147)</f>
        <v>0</v>
      </c>
      <c r="W147" s="44" t="b">
        <f t="shared" ref="W147:W166" si="86">IF(B147=4, R147)</f>
        <v>0</v>
      </c>
      <c r="X147" s="35"/>
      <c r="Y147" s="35"/>
      <c r="Z147"/>
      <c r="AB147" s="36"/>
      <c r="AC147" s="3"/>
      <c r="AE147" s="13"/>
      <c r="AI147" s="3"/>
      <c r="AK147"/>
    </row>
    <row r="148" spans="1:41" x14ac:dyDescent="0.3">
      <c r="A148" s="30">
        <v>6</v>
      </c>
      <c r="B148" s="47"/>
      <c r="C148" s="47"/>
      <c r="D148" s="47"/>
      <c r="E148" s="47"/>
      <c r="F148" s="47"/>
      <c r="G148" s="47"/>
      <c r="H148" s="30">
        <f t="shared" si="75"/>
        <v>0</v>
      </c>
      <c r="I148" s="25">
        <f t="shared" si="76"/>
        <v>0</v>
      </c>
      <c r="J148" s="30">
        <f t="shared" si="77"/>
        <v>0</v>
      </c>
      <c r="K148" s="30">
        <f t="shared" si="78"/>
        <v>0</v>
      </c>
      <c r="L148" s="25">
        <f t="shared" si="79"/>
        <v>0</v>
      </c>
      <c r="M148" s="25">
        <f t="shared" si="80"/>
        <v>0</v>
      </c>
      <c r="N148" s="30">
        <f t="shared" ref="N148:N166" si="87">IF(B148=1,$G$11,IF(B148=2,$G$12,IF(B148=3,$G$13,IF(B148=4,$G$14,))))</f>
        <v>0</v>
      </c>
      <c r="O148" s="44">
        <f t="shared" ref="O148:O166" si="88">IF(B148=1,$D$11,IF(B148=2,$D$12,IF(B148=3,$D$13,IF(B148=4,$D$14,))))</f>
        <v>0</v>
      </c>
      <c r="P148" s="44">
        <f t="shared" si="81"/>
        <v>0</v>
      </c>
      <c r="Q148" s="159">
        <f t="shared" ref="Q148:Q166" si="89">P148*(1/$B$6)</f>
        <v>0</v>
      </c>
      <c r="R148" s="159">
        <f t="shared" si="82"/>
        <v>0</v>
      </c>
      <c r="S148" s="35"/>
      <c r="T148" s="44" t="b">
        <f t="shared" si="83"/>
        <v>0</v>
      </c>
      <c r="U148" s="44" t="b">
        <f t="shared" si="84"/>
        <v>0</v>
      </c>
      <c r="V148" s="44" t="b">
        <f t="shared" si="85"/>
        <v>0</v>
      </c>
      <c r="W148" s="44" t="b">
        <f t="shared" si="86"/>
        <v>0</v>
      </c>
      <c r="X148" s="35"/>
      <c r="Y148" s="35"/>
      <c r="Z148"/>
      <c r="AB148" s="36"/>
      <c r="AC148" s="3"/>
      <c r="AE148" s="13"/>
      <c r="AI148" s="3"/>
      <c r="AK148"/>
    </row>
    <row r="149" spans="1:41" x14ac:dyDescent="0.3">
      <c r="A149" s="30">
        <v>6</v>
      </c>
      <c r="B149" s="47"/>
      <c r="C149" s="47"/>
      <c r="D149" s="47"/>
      <c r="E149" s="47"/>
      <c r="F149" s="47"/>
      <c r="G149" s="47"/>
      <c r="H149" s="30">
        <f t="shared" si="75"/>
        <v>0</v>
      </c>
      <c r="I149" s="25">
        <f t="shared" si="76"/>
        <v>0</v>
      </c>
      <c r="J149" s="30">
        <f t="shared" si="77"/>
        <v>0</v>
      </c>
      <c r="K149" s="30">
        <f t="shared" si="78"/>
        <v>0</v>
      </c>
      <c r="L149" s="25">
        <f t="shared" si="79"/>
        <v>0</v>
      </c>
      <c r="M149" s="25">
        <f t="shared" si="80"/>
        <v>0</v>
      </c>
      <c r="N149" s="30">
        <f t="shared" si="87"/>
        <v>0</v>
      </c>
      <c r="O149" s="44">
        <f t="shared" si="88"/>
        <v>0</v>
      </c>
      <c r="P149" s="44">
        <f t="shared" si="81"/>
        <v>0</v>
      </c>
      <c r="Q149" s="159">
        <f t="shared" si="89"/>
        <v>0</v>
      </c>
      <c r="R149" s="159">
        <f t="shared" si="82"/>
        <v>0</v>
      </c>
      <c r="S149" s="35"/>
      <c r="T149" s="44" t="b">
        <f t="shared" si="83"/>
        <v>0</v>
      </c>
      <c r="U149" s="44" t="b">
        <f t="shared" si="84"/>
        <v>0</v>
      </c>
      <c r="V149" s="44" t="b">
        <f t="shared" si="85"/>
        <v>0</v>
      </c>
      <c r="W149" s="44" t="b">
        <f t="shared" si="86"/>
        <v>0</v>
      </c>
      <c r="X149" s="35"/>
      <c r="Y149" s="35"/>
      <c r="Z149"/>
      <c r="AB149" s="36"/>
      <c r="AC149" s="3"/>
      <c r="AE149" s="13"/>
      <c r="AI149" s="3"/>
      <c r="AK149"/>
    </row>
    <row r="150" spans="1:41" x14ac:dyDescent="0.3">
      <c r="A150" s="30">
        <v>6</v>
      </c>
      <c r="B150" s="47"/>
      <c r="C150" s="47"/>
      <c r="D150" s="47"/>
      <c r="E150" s="47"/>
      <c r="F150" s="47"/>
      <c r="G150" s="47"/>
      <c r="H150" s="30">
        <f t="shared" si="75"/>
        <v>0</v>
      </c>
      <c r="I150" s="25">
        <f t="shared" si="76"/>
        <v>0</v>
      </c>
      <c r="J150" s="30">
        <f t="shared" si="77"/>
        <v>0</v>
      </c>
      <c r="K150" s="30">
        <f t="shared" si="78"/>
        <v>0</v>
      </c>
      <c r="L150" s="25">
        <f t="shared" si="79"/>
        <v>0</v>
      </c>
      <c r="M150" s="25">
        <f t="shared" si="80"/>
        <v>0</v>
      </c>
      <c r="N150" s="30">
        <f t="shared" si="87"/>
        <v>0</v>
      </c>
      <c r="O150" s="44">
        <f t="shared" si="88"/>
        <v>0</v>
      </c>
      <c r="P150" s="44">
        <f t="shared" si="81"/>
        <v>0</v>
      </c>
      <c r="Q150" s="159">
        <f t="shared" si="89"/>
        <v>0</v>
      </c>
      <c r="R150" s="159">
        <f t="shared" si="82"/>
        <v>0</v>
      </c>
      <c r="S150" s="35"/>
      <c r="T150" s="44" t="b">
        <f t="shared" si="83"/>
        <v>0</v>
      </c>
      <c r="U150" s="44" t="b">
        <f t="shared" si="84"/>
        <v>0</v>
      </c>
      <c r="V150" s="44" t="b">
        <f t="shared" si="85"/>
        <v>0</v>
      </c>
      <c r="W150" s="44" t="b">
        <f t="shared" si="86"/>
        <v>0</v>
      </c>
      <c r="X150" s="35"/>
      <c r="Y150" s="35"/>
      <c r="Z150"/>
      <c r="AB150" s="36"/>
      <c r="AC150" s="3"/>
      <c r="AE150" s="13"/>
      <c r="AI150" s="3"/>
      <c r="AK150"/>
    </row>
    <row r="151" spans="1:41" x14ac:dyDescent="0.3">
      <c r="A151" s="30">
        <v>6</v>
      </c>
      <c r="B151" s="47"/>
      <c r="C151" s="47"/>
      <c r="D151" s="47"/>
      <c r="E151" s="47"/>
      <c r="F151" s="47"/>
      <c r="G151" s="47"/>
      <c r="H151" s="30">
        <f t="shared" si="75"/>
        <v>0</v>
      </c>
      <c r="I151" s="25">
        <f t="shared" si="76"/>
        <v>0</v>
      </c>
      <c r="J151" s="30">
        <f t="shared" si="77"/>
        <v>0</v>
      </c>
      <c r="K151" s="30">
        <f t="shared" si="78"/>
        <v>0</v>
      </c>
      <c r="L151" s="25">
        <f t="shared" si="79"/>
        <v>0</v>
      </c>
      <c r="M151" s="25">
        <f t="shared" si="80"/>
        <v>0</v>
      </c>
      <c r="N151" s="30">
        <f t="shared" si="87"/>
        <v>0</v>
      </c>
      <c r="O151" s="44">
        <f t="shared" si="88"/>
        <v>0</v>
      </c>
      <c r="P151" s="44">
        <f t="shared" si="81"/>
        <v>0</v>
      </c>
      <c r="Q151" s="159">
        <f t="shared" si="89"/>
        <v>0</v>
      </c>
      <c r="R151" s="159">
        <f t="shared" si="82"/>
        <v>0</v>
      </c>
      <c r="S151" s="35"/>
      <c r="T151" s="44" t="b">
        <f t="shared" si="83"/>
        <v>0</v>
      </c>
      <c r="U151" s="44" t="b">
        <f t="shared" si="84"/>
        <v>0</v>
      </c>
      <c r="V151" s="44" t="b">
        <f t="shared" si="85"/>
        <v>0</v>
      </c>
      <c r="W151" s="44" t="b">
        <f t="shared" si="86"/>
        <v>0</v>
      </c>
      <c r="X151" s="35"/>
      <c r="Y151" s="35"/>
      <c r="Z151"/>
      <c r="AB151" s="36"/>
      <c r="AC151" s="3"/>
      <c r="AE151" s="13"/>
      <c r="AI151" s="3"/>
      <c r="AK151"/>
    </row>
    <row r="152" spans="1:41" x14ac:dyDescent="0.3">
      <c r="A152" s="30">
        <v>6</v>
      </c>
      <c r="B152" s="47"/>
      <c r="C152" s="47"/>
      <c r="D152" s="47"/>
      <c r="E152" s="47"/>
      <c r="F152" s="47"/>
      <c r="G152" s="47"/>
      <c r="H152" s="30">
        <f t="shared" si="75"/>
        <v>0</v>
      </c>
      <c r="I152" s="25">
        <f t="shared" si="76"/>
        <v>0</v>
      </c>
      <c r="J152" s="30">
        <f t="shared" si="77"/>
        <v>0</v>
      </c>
      <c r="K152" s="30">
        <f t="shared" si="78"/>
        <v>0</v>
      </c>
      <c r="L152" s="25">
        <f t="shared" si="79"/>
        <v>0</v>
      </c>
      <c r="M152" s="25">
        <f t="shared" si="80"/>
        <v>0</v>
      </c>
      <c r="N152" s="30">
        <f t="shared" si="87"/>
        <v>0</v>
      </c>
      <c r="O152" s="44">
        <f t="shared" si="88"/>
        <v>0</v>
      </c>
      <c r="P152" s="44">
        <f t="shared" si="81"/>
        <v>0</v>
      </c>
      <c r="Q152" s="159">
        <f t="shared" si="89"/>
        <v>0</v>
      </c>
      <c r="R152" s="159">
        <f t="shared" si="82"/>
        <v>0</v>
      </c>
      <c r="S152" s="35"/>
      <c r="T152" s="44" t="b">
        <f t="shared" si="83"/>
        <v>0</v>
      </c>
      <c r="U152" s="44" t="b">
        <f t="shared" si="84"/>
        <v>0</v>
      </c>
      <c r="V152" s="44" t="b">
        <f t="shared" si="85"/>
        <v>0</v>
      </c>
      <c r="W152" s="44" t="b">
        <f t="shared" si="86"/>
        <v>0</v>
      </c>
      <c r="X152" s="35"/>
      <c r="Y152" s="35"/>
      <c r="Z152"/>
      <c r="AB152" s="36"/>
      <c r="AC152" s="3"/>
      <c r="AE152" s="13"/>
      <c r="AI152" s="3"/>
      <c r="AK152"/>
      <c r="AN152" s="3"/>
      <c r="AO152" s="3"/>
    </row>
    <row r="153" spans="1:41" x14ac:dyDescent="0.3">
      <c r="A153" s="30">
        <v>6</v>
      </c>
      <c r="B153" s="47"/>
      <c r="C153" s="47"/>
      <c r="D153" s="47"/>
      <c r="E153" s="47"/>
      <c r="F153" s="47"/>
      <c r="G153" s="47"/>
      <c r="H153" s="30">
        <f t="shared" si="75"/>
        <v>0</v>
      </c>
      <c r="I153" s="25">
        <f t="shared" si="76"/>
        <v>0</v>
      </c>
      <c r="J153" s="30">
        <f t="shared" si="77"/>
        <v>0</v>
      </c>
      <c r="K153" s="30">
        <f t="shared" si="78"/>
        <v>0</v>
      </c>
      <c r="L153" s="25">
        <f t="shared" si="79"/>
        <v>0</v>
      </c>
      <c r="M153" s="25">
        <f t="shared" si="80"/>
        <v>0</v>
      </c>
      <c r="N153" s="30">
        <f t="shared" si="87"/>
        <v>0</v>
      </c>
      <c r="O153" s="44">
        <f t="shared" si="88"/>
        <v>0</v>
      </c>
      <c r="P153" s="44">
        <f t="shared" si="81"/>
        <v>0</v>
      </c>
      <c r="Q153" s="159">
        <f t="shared" si="89"/>
        <v>0</v>
      </c>
      <c r="R153" s="159">
        <f t="shared" si="82"/>
        <v>0</v>
      </c>
      <c r="S153" s="35"/>
      <c r="T153" s="44" t="b">
        <f t="shared" si="83"/>
        <v>0</v>
      </c>
      <c r="U153" s="44" t="b">
        <f t="shared" si="84"/>
        <v>0</v>
      </c>
      <c r="V153" s="44" t="b">
        <f t="shared" si="85"/>
        <v>0</v>
      </c>
      <c r="W153" s="44" t="b">
        <f t="shared" si="86"/>
        <v>0</v>
      </c>
      <c r="X153" s="35"/>
      <c r="Y153" s="35"/>
      <c r="Z153"/>
      <c r="AB153" s="36"/>
      <c r="AC153" s="3"/>
      <c r="AE153" s="13"/>
      <c r="AI153" s="3"/>
      <c r="AK153"/>
      <c r="AN153" s="3"/>
      <c r="AO153" s="3"/>
    </row>
    <row r="154" spans="1:41" x14ac:dyDescent="0.3">
      <c r="A154" s="30">
        <v>6</v>
      </c>
      <c r="B154" s="47"/>
      <c r="C154" s="47"/>
      <c r="D154" s="47"/>
      <c r="E154" s="47"/>
      <c r="F154" s="47"/>
      <c r="G154" s="47"/>
      <c r="H154" s="30">
        <f t="shared" si="75"/>
        <v>0</v>
      </c>
      <c r="I154" s="25">
        <f t="shared" si="76"/>
        <v>0</v>
      </c>
      <c r="J154" s="30">
        <f t="shared" si="77"/>
        <v>0</v>
      </c>
      <c r="K154" s="30">
        <f t="shared" si="78"/>
        <v>0</v>
      </c>
      <c r="L154" s="25">
        <f t="shared" si="79"/>
        <v>0</v>
      </c>
      <c r="M154" s="25">
        <f t="shared" si="80"/>
        <v>0</v>
      </c>
      <c r="N154" s="30">
        <f t="shared" si="87"/>
        <v>0</v>
      </c>
      <c r="O154" s="44">
        <f t="shared" si="88"/>
        <v>0</v>
      </c>
      <c r="P154" s="44">
        <f t="shared" si="81"/>
        <v>0</v>
      </c>
      <c r="Q154" s="159">
        <f t="shared" si="89"/>
        <v>0</v>
      </c>
      <c r="R154" s="159">
        <f t="shared" si="82"/>
        <v>0</v>
      </c>
      <c r="S154" s="35"/>
      <c r="T154" s="44" t="b">
        <f t="shared" si="83"/>
        <v>0</v>
      </c>
      <c r="U154" s="44" t="b">
        <f t="shared" si="84"/>
        <v>0</v>
      </c>
      <c r="V154" s="44" t="b">
        <f t="shared" si="85"/>
        <v>0</v>
      </c>
      <c r="W154" s="44" t="b">
        <f t="shared" si="86"/>
        <v>0</v>
      </c>
      <c r="X154" s="35"/>
      <c r="Y154" s="35"/>
      <c r="Z154"/>
      <c r="AB154" s="36"/>
      <c r="AC154" s="3"/>
      <c r="AE154" s="13"/>
      <c r="AI154" s="3"/>
      <c r="AK154"/>
    </row>
    <row r="155" spans="1:41" x14ac:dyDescent="0.3">
      <c r="A155" s="30">
        <v>6</v>
      </c>
      <c r="B155" s="47"/>
      <c r="C155" s="47"/>
      <c r="D155" s="47"/>
      <c r="E155" s="47"/>
      <c r="F155" s="47"/>
      <c r="G155" s="47"/>
      <c r="H155" s="30">
        <f t="shared" si="75"/>
        <v>0</v>
      </c>
      <c r="I155" s="25">
        <f t="shared" si="76"/>
        <v>0</v>
      </c>
      <c r="J155" s="30">
        <f t="shared" si="77"/>
        <v>0</v>
      </c>
      <c r="K155" s="30">
        <f t="shared" si="78"/>
        <v>0</v>
      </c>
      <c r="L155" s="25">
        <f t="shared" si="79"/>
        <v>0</v>
      </c>
      <c r="M155" s="25">
        <f t="shared" si="80"/>
        <v>0</v>
      </c>
      <c r="N155" s="30">
        <f t="shared" si="87"/>
        <v>0</v>
      </c>
      <c r="O155" s="44">
        <f t="shared" si="88"/>
        <v>0</v>
      </c>
      <c r="P155" s="44">
        <f t="shared" si="81"/>
        <v>0</v>
      </c>
      <c r="Q155" s="159">
        <f t="shared" si="89"/>
        <v>0</v>
      </c>
      <c r="R155" s="159">
        <f t="shared" si="82"/>
        <v>0</v>
      </c>
      <c r="S155" s="35"/>
      <c r="T155" s="44" t="b">
        <f t="shared" si="83"/>
        <v>0</v>
      </c>
      <c r="U155" s="44" t="b">
        <f t="shared" si="84"/>
        <v>0</v>
      </c>
      <c r="V155" s="44" t="b">
        <f t="shared" si="85"/>
        <v>0</v>
      </c>
      <c r="W155" s="44" t="b">
        <f t="shared" si="86"/>
        <v>0</v>
      </c>
      <c r="X155" s="35"/>
      <c r="Y155" s="35"/>
      <c r="Z155"/>
      <c r="AB155" s="36"/>
      <c r="AC155" s="3"/>
      <c r="AE155" s="13"/>
      <c r="AI155" s="3"/>
      <c r="AK155"/>
    </row>
    <row r="156" spans="1:41" x14ac:dyDescent="0.3">
      <c r="A156" s="30">
        <v>6</v>
      </c>
      <c r="B156" s="47"/>
      <c r="C156" s="47"/>
      <c r="D156" s="47"/>
      <c r="E156" s="47"/>
      <c r="F156" s="47"/>
      <c r="G156" s="47"/>
      <c r="H156" s="30">
        <f t="shared" si="75"/>
        <v>0</v>
      </c>
      <c r="I156" s="25">
        <f t="shared" si="76"/>
        <v>0</v>
      </c>
      <c r="J156" s="30">
        <f t="shared" si="77"/>
        <v>0</v>
      </c>
      <c r="K156" s="30">
        <f t="shared" si="78"/>
        <v>0</v>
      </c>
      <c r="L156" s="25">
        <f t="shared" si="79"/>
        <v>0</v>
      </c>
      <c r="M156" s="25">
        <f t="shared" si="80"/>
        <v>0</v>
      </c>
      <c r="N156" s="30">
        <f t="shared" si="87"/>
        <v>0</v>
      </c>
      <c r="O156" s="44">
        <f t="shared" si="88"/>
        <v>0</v>
      </c>
      <c r="P156" s="44">
        <f t="shared" si="81"/>
        <v>0</v>
      </c>
      <c r="Q156" s="159">
        <f t="shared" si="89"/>
        <v>0</v>
      </c>
      <c r="R156" s="159">
        <f t="shared" si="82"/>
        <v>0</v>
      </c>
      <c r="S156" s="35"/>
      <c r="T156" s="44" t="b">
        <f t="shared" si="83"/>
        <v>0</v>
      </c>
      <c r="U156" s="44" t="b">
        <f t="shared" si="84"/>
        <v>0</v>
      </c>
      <c r="V156" s="44" t="b">
        <f t="shared" si="85"/>
        <v>0</v>
      </c>
      <c r="W156" s="44" t="b">
        <f t="shared" si="86"/>
        <v>0</v>
      </c>
      <c r="X156" s="35"/>
      <c r="Y156" s="35"/>
      <c r="Z156"/>
      <c r="AB156" s="36"/>
      <c r="AC156" s="3"/>
      <c r="AE156" s="13"/>
      <c r="AI156" s="3"/>
      <c r="AK156"/>
    </row>
    <row r="157" spans="1:41" x14ac:dyDescent="0.3">
      <c r="A157" s="30">
        <v>6</v>
      </c>
      <c r="B157" s="47"/>
      <c r="C157" s="47"/>
      <c r="D157" s="47"/>
      <c r="E157" s="47"/>
      <c r="F157" s="47"/>
      <c r="G157" s="47"/>
      <c r="H157" s="30">
        <f t="shared" si="75"/>
        <v>0</v>
      </c>
      <c r="I157" s="25">
        <f t="shared" si="76"/>
        <v>0</v>
      </c>
      <c r="J157" s="30">
        <f t="shared" si="77"/>
        <v>0</v>
      </c>
      <c r="K157" s="30">
        <f t="shared" si="78"/>
        <v>0</v>
      </c>
      <c r="L157" s="25">
        <f t="shared" si="79"/>
        <v>0</v>
      </c>
      <c r="M157" s="25">
        <f t="shared" si="80"/>
        <v>0</v>
      </c>
      <c r="N157" s="30">
        <f t="shared" si="87"/>
        <v>0</v>
      </c>
      <c r="O157" s="44">
        <f t="shared" si="88"/>
        <v>0</v>
      </c>
      <c r="P157" s="44">
        <f t="shared" si="81"/>
        <v>0</v>
      </c>
      <c r="Q157" s="159">
        <f t="shared" si="89"/>
        <v>0</v>
      </c>
      <c r="R157" s="159">
        <f t="shared" si="82"/>
        <v>0</v>
      </c>
      <c r="S157" s="35"/>
      <c r="T157" s="44" t="b">
        <f t="shared" si="83"/>
        <v>0</v>
      </c>
      <c r="U157" s="44" t="b">
        <f t="shared" si="84"/>
        <v>0</v>
      </c>
      <c r="V157" s="44" t="b">
        <f t="shared" si="85"/>
        <v>0</v>
      </c>
      <c r="W157" s="44" t="b">
        <f t="shared" si="86"/>
        <v>0</v>
      </c>
      <c r="X157" s="35"/>
      <c r="Y157" s="35"/>
      <c r="Z157"/>
      <c r="AB157" s="36"/>
      <c r="AC157" s="3"/>
      <c r="AE157" s="13"/>
      <c r="AI157" s="3"/>
      <c r="AK157"/>
    </row>
    <row r="158" spans="1:41" x14ac:dyDescent="0.3">
      <c r="A158" s="30">
        <v>6</v>
      </c>
      <c r="B158" s="47"/>
      <c r="C158" s="47"/>
      <c r="D158" s="47"/>
      <c r="E158" s="47"/>
      <c r="F158" s="47"/>
      <c r="G158" s="47"/>
      <c r="H158" s="30">
        <f t="shared" si="75"/>
        <v>0</v>
      </c>
      <c r="I158" s="25">
        <f t="shared" si="76"/>
        <v>0</v>
      </c>
      <c r="J158" s="30">
        <f t="shared" si="77"/>
        <v>0</v>
      </c>
      <c r="K158" s="30">
        <f t="shared" si="78"/>
        <v>0</v>
      </c>
      <c r="L158" s="25">
        <f t="shared" si="79"/>
        <v>0</v>
      </c>
      <c r="M158" s="25">
        <f t="shared" si="80"/>
        <v>0</v>
      </c>
      <c r="N158" s="30">
        <f t="shared" si="87"/>
        <v>0</v>
      </c>
      <c r="O158" s="44">
        <f t="shared" si="88"/>
        <v>0</v>
      </c>
      <c r="P158" s="44">
        <f t="shared" si="81"/>
        <v>0</v>
      </c>
      <c r="Q158" s="159">
        <f t="shared" si="89"/>
        <v>0</v>
      </c>
      <c r="R158" s="159">
        <f t="shared" si="82"/>
        <v>0</v>
      </c>
      <c r="S158" s="35"/>
      <c r="T158" s="44" t="b">
        <f t="shared" si="83"/>
        <v>0</v>
      </c>
      <c r="U158" s="44" t="b">
        <f t="shared" si="84"/>
        <v>0</v>
      </c>
      <c r="V158" s="44" t="b">
        <f t="shared" si="85"/>
        <v>0</v>
      </c>
      <c r="W158" s="44" t="b">
        <f t="shared" si="86"/>
        <v>0</v>
      </c>
      <c r="X158" s="35"/>
      <c r="Y158" s="35"/>
      <c r="Z158"/>
      <c r="AB158" s="36"/>
      <c r="AC158" s="3"/>
      <c r="AE158" s="13"/>
      <c r="AI158" s="3"/>
      <c r="AK158"/>
    </row>
    <row r="159" spans="1:41" x14ac:dyDescent="0.3">
      <c r="A159" s="30">
        <v>6</v>
      </c>
      <c r="B159" s="47"/>
      <c r="C159" s="47"/>
      <c r="D159" s="47"/>
      <c r="E159" s="47"/>
      <c r="F159" s="47"/>
      <c r="G159" s="47"/>
      <c r="H159" s="30">
        <f t="shared" si="75"/>
        <v>0</v>
      </c>
      <c r="I159" s="25">
        <f t="shared" si="76"/>
        <v>0</v>
      </c>
      <c r="J159" s="30">
        <f t="shared" si="77"/>
        <v>0</v>
      </c>
      <c r="K159" s="30">
        <f t="shared" si="78"/>
        <v>0</v>
      </c>
      <c r="L159" s="25">
        <f t="shared" si="79"/>
        <v>0</v>
      </c>
      <c r="M159" s="25">
        <f t="shared" si="80"/>
        <v>0</v>
      </c>
      <c r="N159" s="30">
        <f t="shared" si="87"/>
        <v>0</v>
      </c>
      <c r="O159" s="44">
        <f t="shared" si="88"/>
        <v>0</v>
      </c>
      <c r="P159" s="44">
        <f t="shared" si="81"/>
        <v>0</v>
      </c>
      <c r="Q159" s="159">
        <f t="shared" si="89"/>
        <v>0</v>
      </c>
      <c r="R159" s="159">
        <f t="shared" si="82"/>
        <v>0</v>
      </c>
      <c r="S159" s="35"/>
      <c r="T159" s="44" t="b">
        <f t="shared" si="83"/>
        <v>0</v>
      </c>
      <c r="U159" s="44" t="b">
        <f t="shared" si="84"/>
        <v>0</v>
      </c>
      <c r="V159" s="44" t="b">
        <f t="shared" si="85"/>
        <v>0</v>
      </c>
      <c r="W159" s="44" t="b">
        <f t="shared" si="86"/>
        <v>0</v>
      </c>
      <c r="X159" s="35"/>
      <c r="Y159" s="35"/>
      <c r="Z159"/>
      <c r="AB159" s="36"/>
      <c r="AC159" s="3"/>
      <c r="AE159" s="13"/>
      <c r="AI159" s="3"/>
      <c r="AK159"/>
    </row>
    <row r="160" spans="1:41" x14ac:dyDescent="0.3">
      <c r="A160" s="30">
        <v>6</v>
      </c>
      <c r="B160" s="47"/>
      <c r="C160" s="47"/>
      <c r="D160" s="47"/>
      <c r="E160" s="47"/>
      <c r="F160" s="47"/>
      <c r="G160" s="47"/>
      <c r="H160" s="30">
        <f t="shared" si="75"/>
        <v>0</v>
      </c>
      <c r="I160" s="25">
        <f t="shared" si="76"/>
        <v>0</v>
      </c>
      <c r="J160" s="30">
        <f t="shared" si="77"/>
        <v>0</v>
      </c>
      <c r="K160" s="30">
        <f t="shared" si="78"/>
        <v>0</v>
      </c>
      <c r="L160" s="25">
        <f t="shared" si="79"/>
        <v>0</v>
      </c>
      <c r="M160" s="25">
        <f t="shared" si="80"/>
        <v>0</v>
      </c>
      <c r="N160" s="30">
        <f t="shared" si="87"/>
        <v>0</v>
      </c>
      <c r="O160" s="44">
        <f t="shared" si="88"/>
        <v>0</v>
      </c>
      <c r="P160" s="44">
        <f t="shared" si="81"/>
        <v>0</v>
      </c>
      <c r="Q160" s="159">
        <f t="shared" si="89"/>
        <v>0</v>
      </c>
      <c r="R160" s="159">
        <f t="shared" si="82"/>
        <v>0</v>
      </c>
      <c r="S160" s="35"/>
      <c r="T160" s="44" t="b">
        <f t="shared" si="83"/>
        <v>0</v>
      </c>
      <c r="U160" s="44" t="b">
        <f t="shared" si="84"/>
        <v>0</v>
      </c>
      <c r="V160" s="44" t="b">
        <f t="shared" si="85"/>
        <v>0</v>
      </c>
      <c r="W160" s="44" t="b">
        <f t="shared" si="86"/>
        <v>0</v>
      </c>
      <c r="X160" s="35"/>
      <c r="Y160" s="35"/>
      <c r="Z160"/>
      <c r="AA160"/>
      <c r="AB160"/>
      <c r="AC160"/>
      <c r="AD160"/>
      <c r="AE160"/>
      <c r="AF160"/>
      <c r="AG160"/>
      <c r="AH160"/>
      <c r="AI160"/>
      <c r="AJ160"/>
      <c r="AK160"/>
    </row>
    <row r="161" spans="1:41" x14ac:dyDescent="0.3">
      <c r="A161" s="30">
        <v>6</v>
      </c>
      <c r="B161" s="47"/>
      <c r="C161" s="47"/>
      <c r="D161" s="47"/>
      <c r="E161" s="47"/>
      <c r="F161" s="47"/>
      <c r="G161" s="47"/>
      <c r="H161" s="30">
        <f t="shared" si="75"/>
        <v>0</v>
      </c>
      <c r="I161" s="25">
        <f t="shared" si="76"/>
        <v>0</v>
      </c>
      <c r="J161" s="30">
        <f t="shared" si="77"/>
        <v>0</v>
      </c>
      <c r="K161" s="30">
        <f t="shared" si="78"/>
        <v>0</v>
      </c>
      <c r="L161" s="25">
        <f t="shared" si="79"/>
        <v>0</v>
      </c>
      <c r="M161" s="25">
        <f t="shared" si="80"/>
        <v>0</v>
      </c>
      <c r="N161" s="30">
        <f t="shared" si="87"/>
        <v>0</v>
      </c>
      <c r="O161" s="44">
        <f t="shared" si="88"/>
        <v>0</v>
      </c>
      <c r="P161" s="44">
        <f t="shared" si="81"/>
        <v>0</v>
      </c>
      <c r="Q161" s="159">
        <f t="shared" si="89"/>
        <v>0</v>
      </c>
      <c r="R161" s="159">
        <f t="shared" si="82"/>
        <v>0</v>
      </c>
      <c r="S161" s="35"/>
      <c r="T161" s="44" t="b">
        <f t="shared" si="83"/>
        <v>0</v>
      </c>
      <c r="U161" s="44" t="b">
        <f t="shared" si="84"/>
        <v>0</v>
      </c>
      <c r="V161" s="44" t="b">
        <f t="shared" si="85"/>
        <v>0</v>
      </c>
      <c r="W161" s="44" t="b">
        <f t="shared" si="86"/>
        <v>0</v>
      </c>
      <c r="X161" s="35"/>
      <c r="Y161" s="35"/>
      <c r="Z161"/>
      <c r="AB161" s="36"/>
      <c r="AC161" s="3"/>
      <c r="AE161" s="13"/>
      <c r="AI161" s="3"/>
      <c r="AK161"/>
    </row>
    <row r="162" spans="1:41" x14ac:dyDescent="0.3">
      <c r="A162" s="30">
        <v>6</v>
      </c>
      <c r="B162" s="47"/>
      <c r="C162" s="47"/>
      <c r="D162" s="47"/>
      <c r="E162" s="47"/>
      <c r="F162" s="47"/>
      <c r="G162" s="47"/>
      <c r="H162" s="30">
        <f t="shared" si="75"/>
        <v>0</v>
      </c>
      <c r="I162" s="25">
        <f t="shared" si="76"/>
        <v>0</v>
      </c>
      <c r="J162" s="30">
        <f t="shared" si="77"/>
        <v>0</v>
      </c>
      <c r="K162" s="30">
        <f t="shared" si="78"/>
        <v>0</v>
      </c>
      <c r="L162" s="25">
        <f t="shared" si="79"/>
        <v>0</v>
      </c>
      <c r="M162" s="25">
        <f t="shared" si="80"/>
        <v>0</v>
      </c>
      <c r="N162" s="30">
        <f t="shared" si="87"/>
        <v>0</v>
      </c>
      <c r="O162" s="44">
        <f t="shared" si="88"/>
        <v>0</v>
      </c>
      <c r="P162" s="44">
        <f t="shared" si="81"/>
        <v>0</v>
      </c>
      <c r="Q162" s="159">
        <f t="shared" si="89"/>
        <v>0</v>
      </c>
      <c r="R162" s="159">
        <f t="shared" si="82"/>
        <v>0</v>
      </c>
      <c r="S162" s="35"/>
      <c r="T162" s="44" t="b">
        <f t="shared" si="83"/>
        <v>0</v>
      </c>
      <c r="U162" s="44" t="b">
        <f t="shared" si="84"/>
        <v>0</v>
      </c>
      <c r="V162" s="44" t="b">
        <f t="shared" si="85"/>
        <v>0</v>
      </c>
      <c r="W162" s="44" t="b">
        <f t="shared" si="86"/>
        <v>0</v>
      </c>
      <c r="X162" s="35"/>
      <c r="Y162" s="35"/>
      <c r="Z162"/>
      <c r="AA162"/>
      <c r="AB162"/>
      <c r="AC162"/>
      <c r="AD162"/>
      <c r="AE162"/>
      <c r="AF162"/>
      <c r="AG162"/>
      <c r="AH162"/>
      <c r="AI162"/>
      <c r="AJ162"/>
      <c r="AK162"/>
    </row>
    <row r="163" spans="1:41" x14ac:dyDescent="0.3">
      <c r="A163" s="30">
        <v>6</v>
      </c>
      <c r="B163" s="47"/>
      <c r="C163" s="47"/>
      <c r="D163" s="47"/>
      <c r="E163" s="47"/>
      <c r="F163" s="47"/>
      <c r="G163" s="47"/>
      <c r="H163" s="30">
        <f t="shared" si="75"/>
        <v>0</v>
      </c>
      <c r="I163" s="25">
        <f t="shared" si="76"/>
        <v>0</v>
      </c>
      <c r="J163" s="30">
        <f t="shared" si="77"/>
        <v>0</v>
      </c>
      <c r="K163" s="30">
        <f t="shared" si="78"/>
        <v>0</v>
      </c>
      <c r="L163" s="25">
        <f t="shared" si="79"/>
        <v>0</v>
      </c>
      <c r="M163" s="25">
        <f t="shared" si="80"/>
        <v>0</v>
      </c>
      <c r="N163" s="30">
        <f t="shared" si="87"/>
        <v>0</v>
      </c>
      <c r="O163" s="44">
        <f t="shared" si="88"/>
        <v>0</v>
      </c>
      <c r="P163" s="44">
        <f t="shared" si="81"/>
        <v>0</v>
      </c>
      <c r="Q163" s="159">
        <f t="shared" si="89"/>
        <v>0</v>
      </c>
      <c r="R163" s="159">
        <f t="shared" si="82"/>
        <v>0</v>
      </c>
      <c r="S163" s="35"/>
      <c r="T163" s="44" t="b">
        <f t="shared" si="83"/>
        <v>0</v>
      </c>
      <c r="U163" s="44" t="b">
        <f t="shared" si="84"/>
        <v>0</v>
      </c>
      <c r="V163" s="44" t="b">
        <f t="shared" si="85"/>
        <v>0</v>
      </c>
      <c r="W163" s="44" t="b">
        <f t="shared" si="86"/>
        <v>0</v>
      </c>
      <c r="X163" s="35"/>
      <c r="Y163" s="35"/>
      <c r="Z163"/>
      <c r="AA163"/>
      <c r="AB163"/>
      <c r="AC163"/>
      <c r="AD163"/>
      <c r="AE163"/>
      <c r="AF163"/>
      <c r="AG163"/>
      <c r="AH163"/>
      <c r="AI163"/>
      <c r="AJ163"/>
      <c r="AK163"/>
    </row>
    <row r="164" spans="1:41" x14ac:dyDescent="0.3">
      <c r="A164" s="30">
        <v>6</v>
      </c>
      <c r="B164" s="47"/>
      <c r="C164" s="47"/>
      <c r="D164" s="47"/>
      <c r="E164" s="47"/>
      <c r="F164" s="47"/>
      <c r="G164" s="47"/>
      <c r="H164" s="30">
        <f t="shared" si="75"/>
        <v>0</v>
      </c>
      <c r="I164" s="25">
        <f t="shared" si="76"/>
        <v>0</v>
      </c>
      <c r="J164" s="30">
        <f t="shared" si="77"/>
        <v>0</v>
      </c>
      <c r="K164" s="30">
        <f t="shared" si="78"/>
        <v>0</v>
      </c>
      <c r="L164" s="25">
        <f t="shared" si="79"/>
        <v>0</v>
      </c>
      <c r="M164" s="25">
        <f t="shared" si="80"/>
        <v>0</v>
      </c>
      <c r="N164" s="30">
        <f t="shared" si="87"/>
        <v>0</v>
      </c>
      <c r="O164" s="44">
        <f t="shared" si="88"/>
        <v>0</v>
      </c>
      <c r="P164" s="44">
        <f t="shared" si="81"/>
        <v>0</v>
      </c>
      <c r="Q164" s="159">
        <f t="shared" si="89"/>
        <v>0</v>
      </c>
      <c r="R164" s="159">
        <f t="shared" si="82"/>
        <v>0</v>
      </c>
      <c r="S164" s="35"/>
      <c r="T164" s="44" t="b">
        <f t="shared" si="83"/>
        <v>0</v>
      </c>
      <c r="U164" s="44" t="b">
        <f t="shared" si="84"/>
        <v>0</v>
      </c>
      <c r="V164" s="44" t="b">
        <f t="shared" si="85"/>
        <v>0</v>
      </c>
      <c r="W164" s="44" t="b">
        <f t="shared" si="86"/>
        <v>0</v>
      </c>
      <c r="X164" s="35"/>
      <c r="Y164" s="35"/>
      <c r="Z164"/>
      <c r="AA164"/>
      <c r="AB164"/>
      <c r="AC164"/>
      <c r="AD164"/>
      <c r="AE164"/>
      <c r="AF164"/>
      <c r="AG164"/>
      <c r="AH164"/>
      <c r="AI164"/>
      <c r="AJ164"/>
      <c r="AK164"/>
    </row>
    <row r="165" spans="1:41" x14ac:dyDescent="0.3">
      <c r="A165" s="30">
        <v>6</v>
      </c>
      <c r="B165" s="47"/>
      <c r="C165" s="47"/>
      <c r="D165" s="47"/>
      <c r="E165" s="47"/>
      <c r="F165" s="47"/>
      <c r="G165" s="47"/>
      <c r="H165" s="30">
        <f t="shared" si="75"/>
        <v>0</v>
      </c>
      <c r="I165" s="25">
        <f t="shared" si="76"/>
        <v>0</v>
      </c>
      <c r="J165" s="30">
        <f t="shared" si="77"/>
        <v>0</v>
      </c>
      <c r="K165" s="30">
        <f t="shared" si="78"/>
        <v>0</v>
      </c>
      <c r="L165" s="25">
        <f t="shared" si="79"/>
        <v>0</v>
      </c>
      <c r="M165" s="25">
        <f t="shared" si="80"/>
        <v>0</v>
      </c>
      <c r="N165" s="30">
        <f t="shared" si="87"/>
        <v>0</v>
      </c>
      <c r="O165" s="44">
        <f t="shared" si="88"/>
        <v>0</v>
      </c>
      <c r="P165" s="44">
        <f t="shared" si="81"/>
        <v>0</v>
      </c>
      <c r="Q165" s="159">
        <f t="shared" si="89"/>
        <v>0</v>
      </c>
      <c r="R165" s="159">
        <f t="shared" si="82"/>
        <v>0</v>
      </c>
      <c r="S165" s="35"/>
      <c r="T165" s="44" t="b">
        <f t="shared" si="83"/>
        <v>0</v>
      </c>
      <c r="U165" s="44" t="b">
        <f t="shared" si="84"/>
        <v>0</v>
      </c>
      <c r="V165" s="44" t="b">
        <f t="shared" si="85"/>
        <v>0</v>
      </c>
      <c r="W165" s="44" t="b">
        <f t="shared" si="86"/>
        <v>0</v>
      </c>
      <c r="X165" s="35"/>
      <c r="Y165" s="35"/>
      <c r="Z165"/>
      <c r="AA165"/>
      <c r="AB165"/>
      <c r="AC165"/>
      <c r="AD165"/>
      <c r="AE165"/>
      <c r="AF165"/>
      <c r="AG165"/>
      <c r="AH165"/>
      <c r="AI165"/>
      <c r="AJ165"/>
      <c r="AK165"/>
    </row>
    <row r="166" spans="1:41" x14ac:dyDescent="0.3">
      <c r="A166" s="30">
        <v>6</v>
      </c>
      <c r="B166" s="47"/>
      <c r="C166" s="47"/>
      <c r="D166" s="47"/>
      <c r="E166" s="47"/>
      <c r="F166" s="47"/>
      <c r="G166" s="47"/>
      <c r="H166" s="30">
        <f t="shared" si="75"/>
        <v>0</v>
      </c>
      <c r="I166" s="25">
        <f t="shared" si="76"/>
        <v>0</v>
      </c>
      <c r="J166" s="30">
        <f t="shared" si="77"/>
        <v>0</v>
      </c>
      <c r="K166" s="30">
        <f t="shared" si="78"/>
        <v>0</v>
      </c>
      <c r="L166" s="25">
        <f t="shared" si="79"/>
        <v>0</v>
      </c>
      <c r="M166" s="25">
        <f t="shared" si="80"/>
        <v>0</v>
      </c>
      <c r="N166" s="30">
        <f t="shared" si="87"/>
        <v>0</v>
      </c>
      <c r="O166" s="44">
        <f t="shared" si="88"/>
        <v>0</v>
      </c>
      <c r="P166" s="44">
        <f t="shared" si="81"/>
        <v>0</v>
      </c>
      <c r="Q166" s="159">
        <f t="shared" si="89"/>
        <v>0</v>
      </c>
      <c r="R166" s="159">
        <f t="shared" si="82"/>
        <v>0</v>
      </c>
      <c r="S166" s="35"/>
      <c r="T166" s="44" t="b">
        <f t="shared" si="83"/>
        <v>0</v>
      </c>
      <c r="U166" s="44" t="b">
        <f t="shared" si="84"/>
        <v>0</v>
      </c>
      <c r="V166" s="44" t="b">
        <f t="shared" si="85"/>
        <v>0</v>
      </c>
      <c r="W166" s="44" t="b">
        <f t="shared" si="86"/>
        <v>0</v>
      </c>
      <c r="X166" s="35"/>
      <c r="Y166" s="35"/>
      <c r="Z166"/>
      <c r="AB166" s="36"/>
      <c r="AC166" s="3"/>
      <c r="AE166" s="13"/>
      <c r="AI166" s="3"/>
      <c r="AK166"/>
    </row>
    <row r="167" spans="1:41" x14ac:dyDescent="0.3">
      <c r="B167" s="4" t="s">
        <v>99</v>
      </c>
      <c r="C167" s="4"/>
      <c r="D167" s="4"/>
      <c r="E167" s="37">
        <f>COUNT(B147:B166)</f>
        <v>0</v>
      </c>
      <c r="F167" s="37"/>
      <c r="G167" s="37"/>
      <c r="H167" s="37"/>
      <c r="I167" s="86"/>
      <c r="J167" s="37"/>
      <c r="K167" s="37"/>
      <c r="L167" s="86"/>
      <c r="Q167" s="161">
        <f>SUM(Q147:Q166)</f>
        <v>0</v>
      </c>
      <c r="R167" s="161">
        <f>SUM(R147:R166)</f>
        <v>0</v>
      </c>
      <c r="S167" s="35"/>
      <c r="T167" s="163">
        <f>SUM(T147:T166)</f>
        <v>0</v>
      </c>
      <c r="U167" s="164">
        <f>SUM(U147:U166)</f>
        <v>0</v>
      </c>
      <c r="V167" s="164">
        <f>SUM(V147:V166)</f>
        <v>0</v>
      </c>
      <c r="W167" s="164">
        <f>SUM(W147:W166)</f>
        <v>0</v>
      </c>
      <c r="X167" s="35"/>
      <c r="Y167" s="35"/>
      <c r="Z167" s="35"/>
      <c r="AC167"/>
      <c r="AD167"/>
      <c r="AE167"/>
      <c r="AF167"/>
      <c r="AG167"/>
      <c r="AH167"/>
      <c r="AI167"/>
      <c r="AJ167"/>
      <c r="AK167"/>
    </row>
    <row r="168" spans="1:41" x14ac:dyDescent="0.3">
      <c r="T168" s="156"/>
      <c r="U168" s="156"/>
      <c r="V168" s="156"/>
      <c r="W168" s="156"/>
      <c r="X168" s="64"/>
      <c r="Y168" s="64"/>
      <c r="Z168" s="64"/>
      <c r="AL168" s="34"/>
      <c r="AM168" s="34"/>
    </row>
    <row r="169" spans="1:41" ht="14.4" customHeight="1" x14ac:dyDescent="0.3">
      <c r="A169" s="312" t="s">
        <v>95</v>
      </c>
      <c r="B169" s="312" t="s">
        <v>101</v>
      </c>
      <c r="C169" s="289" t="s">
        <v>456</v>
      </c>
      <c r="D169" s="289"/>
      <c r="E169" s="317" t="s">
        <v>93</v>
      </c>
      <c r="F169" s="318"/>
      <c r="G169" s="319"/>
      <c r="H169" s="289" t="s">
        <v>455</v>
      </c>
      <c r="I169" s="289"/>
      <c r="J169" s="289"/>
      <c r="K169" s="289"/>
      <c r="L169" s="289"/>
      <c r="M169" s="289"/>
      <c r="N169" s="329" t="s">
        <v>90</v>
      </c>
      <c r="O169" s="390" t="s">
        <v>454</v>
      </c>
      <c r="P169" s="328"/>
      <c r="Q169" s="324" t="s">
        <v>94</v>
      </c>
      <c r="R169" s="325"/>
      <c r="S169" s="39"/>
      <c r="T169" s="326" t="s">
        <v>235</v>
      </c>
      <c r="U169" s="327"/>
      <c r="V169" s="327"/>
      <c r="W169" s="327"/>
      <c r="X169" s="39"/>
      <c r="Y169" s="39"/>
      <c r="Z169" s="39"/>
      <c r="AA169"/>
      <c r="AB169"/>
      <c r="AC169"/>
      <c r="AD169"/>
      <c r="AE169"/>
      <c r="AF169"/>
      <c r="AG169"/>
      <c r="AH169"/>
      <c r="AI169"/>
      <c r="AJ169"/>
      <c r="AK169"/>
    </row>
    <row r="170" spans="1:41" ht="43.8" x14ac:dyDescent="0.3">
      <c r="A170" s="312"/>
      <c r="B170" s="312"/>
      <c r="C170" s="48" t="s">
        <v>638</v>
      </c>
      <c r="D170" s="48" t="s">
        <v>622</v>
      </c>
      <c r="E170" s="48" t="s">
        <v>621</v>
      </c>
      <c r="F170" s="48" t="s">
        <v>619</v>
      </c>
      <c r="G170" s="48" t="s">
        <v>620</v>
      </c>
      <c r="H170" s="59" t="s">
        <v>453</v>
      </c>
      <c r="I170" s="60" t="s">
        <v>745</v>
      </c>
      <c r="J170" s="59" t="s">
        <v>452</v>
      </c>
      <c r="K170" s="59" t="s">
        <v>451</v>
      </c>
      <c r="L170" s="60" t="s">
        <v>746</v>
      </c>
      <c r="M170" s="60" t="s">
        <v>739</v>
      </c>
      <c r="N170" s="330"/>
      <c r="O170" s="168" t="s">
        <v>747</v>
      </c>
      <c r="P170" s="168" t="s">
        <v>741</v>
      </c>
      <c r="Q170" s="158" t="s">
        <v>742</v>
      </c>
      <c r="R170" s="158" t="s">
        <v>743</v>
      </c>
      <c r="S170" s="64"/>
      <c r="T170" s="162" t="s">
        <v>227</v>
      </c>
      <c r="U170" s="162" t="s">
        <v>228</v>
      </c>
      <c r="V170" s="162" t="s">
        <v>229</v>
      </c>
      <c r="W170" s="162" t="s">
        <v>230</v>
      </c>
      <c r="X170" s="64"/>
      <c r="Y170" s="64"/>
      <c r="Z170"/>
      <c r="AA170"/>
      <c r="AB170"/>
      <c r="AC170"/>
      <c r="AD170"/>
      <c r="AE170"/>
      <c r="AF170"/>
      <c r="AG170"/>
      <c r="AH170"/>
      <c r="AI170"/>
      <c r="AJ170"/>
      <c r="AK170"/>
    </row>
    <row r="171" spans="1:41" x14ac:dyDescent="0.3">
      <c r="A171" s="30">
        <v>7</v>
      </c>
      <c r="B171" s="47"/>
      <c r="C171" s="47"/>
      <c r="D171" s="47"/>
      <c r="E171" s="47"/>
      <c r="F171" s="47"/>
      <c r="G171" s="47"/>
      <c r="H171" s="30">
        <f t="shared" ref="H171:H190" si="90">D171*0.5</f>
        <v>0</v>
      </c>
      <c r="I171" s="25">
        <f t="shared" ref="I171:I190" si="91">(3.14*(H171*H171)*C171)/1000</f>
        <v>0</v>
      </c>
      <c r="J171" s="30">
        <f t="shared" ref="J171:J190" si="92">(F171+G171)/2</f>
        <v>0</v>
      </c>
      <c r="K171" s="30">
        <f t="shared" ref="K171:K190" si="93">J171/2</f>
        <v>0</v>
      </c>
      <c r="L171" s="25">
        <f t="shared" ref="L171:L190" si="94">((3.14*(K171*K171))*(E171/3))/1000</f>
        <v>0</v>
      </c>
      <c r="M171" s="25">
        <f t="shared" ref="M171:M190" si="95">I171+L171</f>
        <v>0</v>
      </c>
      <c r="N171" s="30">
        <f>IF(B171=1,$G$11,IF(B171=2,$G$12,IF(B171=3,$G$13,IF(B171=4,$G$14,))))</f>
        <v>0</v>
      </c>
      <c r="O171" s="44">
        <f>IF(B171=1,$D$11,IF(B171=2,$D$12,IF(B171=3,$D$13,IF(B171=4,$D$14,))))</f>
        <v>0</v>
      </c>
      <c r="P171" s="44">
        <f t="shared" ref="P171:P190" si="96">(M171*O171)*N171</f>
        <v>0</v>
      </c>
      <c r="Q171" s="159">
        <f>P171*(1/$B$6)</f>
        <v>0</v>
      </c>
      <c r="R171" s="159">
        <f t="shared" ref="R171:R190" si="97">Q171/1000</f>
        <v>0</v>
      </c>
      <c r="S171" s="35"/>
      <c r="T171" s="44" t="b">
        <f t="shared" ref="T171:T190" si="98">IF(B171=1, R171)</f>
        <v>0</v>
      </c>
      <c r="U171" s="44" t="b">
        <f t="shared" ref="U171:U190" si="99">IF(B171=2, R171)</f>
        <v>0</v>
      </c>
      <c r="V171" s="44" t="b">
        <f t="shared" ref="V171:V190" si="100">IF(B171=3, R171)</f>
        <v>0</v>
      </c>
      <c r="W171" s="44" t="b">
        <f t="shared" ref="W171:W190" si="101">IF(B171=4, R171)</f>
        <v>0</v>
      </c>
      <c r="X171" s="35"/>
      <c r="Y171" s="35"/>
      <c r="Z171"/>
      <c r="AB171" s="36"/>
      <c r="AC171" s="3"/>
      <c r="AE171" s="13"/>
      <c r="AI171" s="3"/>
      <c r="AK171"/>
    </row>
    <row r="172" spans="1:41" x14ac:dyDescent="0.3">
      <c r="A172" s="30">
        <v>7</v>
      </c>
      <c r="B172" s="47"/>
      <c r="C172" s="47"/>
      <c r="D172" s="47"/>
      <c r="E172" s="47"/>
      <c r="F172" s="47"/>
      <c r="G172" s="47"/>
      <c r="H172" s="30">
        <f t="shared" si="90"/>
        <v>0</v>
      </c>
      <c r="I172" s="25">
        <f t="shared" si="91"/>
        <v>0</v>
      </c>
      <c r="J172" s="30">
        <f t="shared" si="92"/>
        <v>0</v>
      </c>
      <c r="K172" s="30">
        <f t="shared" si="93"/>
        <v>0</v>
      </c>
      <c r="L172" s="25">
        <f t="shared" si="94"/>
        <v>0</v>
      </c>
      <c r="M172" s="25">
        <f t="shared" si="95"/>
        <v>0</v>
      </c>
      <c r="N172" s="30">
        <f t="shared" ref="N172:N190" si="102">IF(B172=1,$G$11,IF(B172=2,$G$12,IF(B172=3,$G$13,IF(B172=4,$G$14,))))</f>
        <v>0</v>
      </c>
      <c r="O172" s="44">
        <f t="shared" ref="O172:O190" si="103">IF(B172=1,$D$11,IF(B172=2,$D$12,IF(B172=3,$D$13,IF(B172=4,$D$14,))))</f>
        <v>0</v>
      </c>
      <c r="P172" s="44">
        <f t="shared" si="96"/>
        <v>0</v>
      </c>
      <c r="Q172" s="159">
        <f t="shared" ref="Q172:Q190" si="104">P172*(1/$B$6)</f>
        <v>0</v>
      </c>
      <c r="R172" s="159">
        <f t="shared" si="97"/>
        <v>0</v>
      </c>
      <c r="S172" s="35"/>
      <c r="T172" s="44" t="b">
        <f t="shared" si="98"/>
        <v>0</v>
      </c>
      <c r="U172" s="44" t="b">
        <f t="shared" si="99"/>
        <v>0</v>
      </c>
      <c r="V172" s="44" t="b">
        <f t="shared" si="100"/>
        <v>0</v>
      </c>
      <c r="W172" s="44" t="b">
        <f t="shared" si="101"/>
        <v>0</v>
      </c>
      <c r="X172" s="35"/>
      <c r="Y172" s="35"/>
      <c r="Z172"/>
      <c r="AB172" s="36"/>
      <c r="AC172" s="3"/>
      <c r="AE172" s="13"/>
      <c r="AI172" s="3"/>
      <c r="AK172"/>
    </row>
    <row r="173" spans="1:41" x14ac:dyDescent="0.3">
      <c r="A173" s="30">
        <v>7</v>
      </c>
      <c r="B173" s="47"/>
      <c r="C173" s="47"/>
      <c r="D173" s="47"/>
      <c r="E173" s="47"/>
      <c r="F173" s="47"/>
      <c r="G173" s="47"/>
      <c r="H173" s="30">
        <f t="shared" si="90"/>
        <v>0</v>
      </c>
      <c r="I173" s="25">
        <f t="shared" si="91"/>
        <v>0</v>
      </c>
      <c r="J173" s="30">
        <f t="shared" si="92"/>
        <v>0</v>
      </c>
      <c r="K173" s="30">
        <f t="shared" si="93"/>
        <v>0</v>
      </c>
      <c r="L173" s="25">
        <f t="shared" si="94"/>
        <v>0</v>
      </c>
      <c r="M173" s="25">
        <f t="shared" si="95"/>
        <v>0</v>
      </c>
      <c r="N173" s="30">
        <f t="shared" si="102"/>
        <v>0</v>
      </c>
      <c r="O173" s="44">
        <f t="shared" si="103"/>
        <v>0</v>
      </c>
      <c r="P173" s="44">
        <f t="shared" si="96"/>
        <v>0</v>
      </c>
      <c r="Q173" s="159">
        <f t="shared" si="104"/>
        <v>0</v>
      </c>
      <c r="R173" s="159">
        <f t="shared" si="97"/>
        <v>0</v>
      </c>
      <c r="S173" s="35"/>
      <c r="T173" s="44" t="b">
        <f t="shared" si="98"/>
        <v>0</v>
      </c>
      <c r="U173" s="44" t="b">
        <f t="shared" si="99"/>
        <v>0</v>
      </c>
      <c r="V173" s="44" t="b">
        <f t="shared" si="100"/>
        <v>0</v>
      </c>
      <c r="W173" s="44" t="b">
        <f t="shared" si="101"/>
        <v>0</v>
      </c>
      <c r="X173" s="35"/>
      <c r="Y173" s="35"/>
      <c r="Z173"/>
      <c r="AB173" s="36"/>
      <c r="AC173" s="3"/>
      <c r="AE173" s="13"/>
      <c r="AI173" s="3"/>
      <c r="AK173"/>
    </row>
    <row r="174" spans="1:41" x14ac:dyDescent="0.3">
      <c r="A174" s="30">
        <v>7</v>
      </c>
      <c r="B174" s="47"/>
      <c r="C174" s="47"/>
      <c r="D174" s="47"/>
      <c r="E174" s="47"/>
      <c r="F174" s="47"/>
      <c r="G174" s="47"/>
      <c r="H174" s="30">
        <f t="shared" si="90"/>
        <v>0</v>
      </c>
      <c r="I174" s="25">
        <f t="shared" si="91"/>
        <v>0</v>
      </c>
      <c r="J174" s="30">
        <f t="shared" si="92"/>
        <v>0</v>
      </c>
      <c r="K174" s="30">
        <f t="shared" si="93"/>
        <v>0</v>
      </c>
      <c r="L174" s="25">
        <f t="shared" si="94"/>
        <v>0</v>
      </c>
      <c r="M174" s="25">
        <f t="shared" si="95"/>
        <v>0</v>
      </c>
      <c r="N174" s="30">
        <f t="shared" si="102"/>
        <v>0</v>
      </c>
      <c r="O174" s="44">
        <f t="shared" si="103"/>
        <v>0</v>
      </c>
      <c r="P174" s="44">
        <f t="shared" si="96"/>
        <v>0</v>
      </c>
      <c r="Q174" s="159">
        <f t="shared" si="104"/>
        <v>0</v>
      </c>
      <c r="R174" s="159">
        <f t="shared" si="97"/>
        <v>0</v>
      </c>
      <c r="S174" s="35"/>
      <c r="T174" s="44" t="b">
        <f t="shared" si="98"/>
        <v>0</v>
      </c>
      <c r="U174" s="44" t="b">
        <f t="shared" si="99"/>
        <v>0</v>
      </c>
      <c r="V174" s="44" t="b">
        <f t="shared" si="100"/>
        <v>0</v>
      </c>
      <c r="W174" s="44" t="b">
        <f t="shared" si="101"/>
        <v>0</v>
      </c>
      <c r="X174" s="35"/>
      <c r="Y174" s="35"/>
      <c r="Z174"/>
      <c r="AB174" s="36"/>
      <c r="AC174" s="3"/>
      <c r="AE174" s="13"/>
      <c r="AI174" s="3"/>
      <c r="AK174"/>
    </row>
    <row r="175" spans="1:41" x14ac:dyDescent="0.3">
      <c r="A175" s="30">
        <v>7</v>
      </c>
      <c r="B175" s="47"/>
      <c r="C175" s="47"/>
      <c r="D175" s="47"/>
      <c r="E175" s="47"/>
      <c r="F175" s="47"/>
      <c r="G175" s="47"/>
      <c r="H175" s="30">
        <f t="shared" si="90"/>
        <v>0</v>
      </c>
      <c r="I175" s="25">
        <f t="shared" si="91"/>
        <v>0</v>
      </c>
      <c r="J175" s="30">
        <f t="shared" si="92"/>
        <v>0</v>
      </c>
      <c r="K175" s="30">
        <f t="shared" si="93"/>
        <v>0</v>
      </c>
      <c r="L175" s="25">
        <f t="shared" si="94"/>
        <v>0</v>
      </c>
      <c r="M175" s="25">
        <f t="shared" si="95"/>
        <v>0</v>
      </c>
      <c r="N175" s="30">
        <f t="shared" si="102"/>
        <v>0</v>
      </c>
      <c r="O175" s="44">
        <f t="shared" si="103"/>
        <v>0</v>
      </c>
      <c r="P175" s="44">
        <f t="shared" si="96"/>
        <v>0</v>
      </c>
      <c r="Q175" s="159">
        <f t="shared" si="104"/>
        <v>0</v>
      </c>
      <c r="R175" s="159">
        <f t="shared" si="97"/>
        <v>0</v>
      </c>
      <c r="S175" s="35"/>
      <c r="T175" s="44" t="b">
        <f t="shared" si="98"/>
        <v>0</v>
      </c>
      <c r="U175" s="44" t="b">
        <f t="shared" si="99"/>
        <v>0</v>
      </c>
      <c r="V175" s="44" t="b">
        <f t="shared" si="100"/>
        <v>0</v>
      </c>
      <c r="W175" s="44" t="b">
        <f t="shared" si="101"/>
        <v>0</v>
      </c>
      <c r="X175" s="35"/>
      <c r="Y175" s="35"/>
      <c r="Z175"/>
      <c r="AB175" s="36"/>
      <c r="AC175" s="3"/>
      <c r="AE175" s="13"/>
      <c r="AI175" s="3"/>
      <c r="AK175"/>
    </row>
    <row r="176" spans="1:41" x14ac:dyDescent="0.3">
      <c r="A176" s="30">
        <v>7</v>
      </c>
      <c r="B176" s="47"/>
      <c r="C176" s="47"/>
      <c r="D176" s="47"/>
      <c r="E176" s="47"/>
      <c r="F176" s="47"/>
      <c r="G176" s="47"/>
      <c r="H176" s="30">
        <f t="shared" si="90"/>
        <v>0</v>
      </c>
      <c r="I176" s="25">
        <f t="shared" si="91"/>
        <v>0</v>
      </c>
      <c r="J176" s="30">
        <f t="shared" si="92"/>
        <v>0</v>
      </c>
      <c r="K176" s="30">
        <f t="shared" si="93"/>
        <v>0</v>
      </c>
      <c r="L176" s="25">
        <f t="shared" si="94"/>
        <v>0</v>
      </c>
      <c r="M176" s="25">
        <f t="shared" si="95"/>
        <v>0</v>
      </c>
      <c r="N176" s="30">
        <f t="shared" si="102"/>
        <v>0</v>
      </c>
      <c r="O176" s="44">
        <f t="shared" si="103"/>
        <v>0</v>
      </c>
      <c r="P176" s="44">
        <f t="shared" si="96"/>
        <v>0</v>
      </c>
      <c r="Q176" s="159">
        <f t="shared" si="104"/>
        <v>0</v>
      </c>
      <c r="R176" s="159">
        <f t="shared" si="97"/>
        <v>0</v>
      </c>
      <c r="S176" s="35"/>
      <c r="T176" s="44" t="b">
        <f t="shared" si="98"/>
        <v>0</v>
      </c>
      <c r="U176" s="44" t="b">
        <f t="shared" si="99"/>
        <v>0</v>
      </c>
      <c r="V176" s="44" t="b">
        <f t="shared" si="100"/>
        <v>0</v>
      </c>
      <c r="W176" s="44" t="b">
        <f t="shared" si="101"/>
        <v>0</v>
      </c>
      <c r="X176" s="35"/>
      <c r="Y176" s="35"/>
      <c r="Z176"/>
      <c r="AB176" s="36"/>
      <c r="AC176" s="3"/>
      <c r="AE176" s="13"/>
      <c r="AI176" s="3"/>
      <c r="AK176"/>
      <c r="AN176" s="3"/>
      <c r="AO176" s="3"/>
    </row>
    <row r="177" spans="1:41" x14ac:dyDescent="0.3">
      <c r="A177" s="30">
        <v>7</v>
      </c>
      <c r="B177" s="47"/>
      <c r="C177" s="47"/>
      <c r="D177" s="47"/>
      <c r="E177" s="47"/>
      <c r="F177" s="47"/>
      <c r="G177" s="47"/>
      <c r="H177" s="30">
        <f t="shared" si="90"/>
        <v>0</v>
      </c>
      <c r="I177" s="25">
        <f t="shared" si="91"/>
        <v>0</v>
      </c>
      <c r="J177" s="30">
        <f t="shared" si="92"/>
        <v>0</v>
      </c>
      <c r="K177" s="30">
        <f t="shared" si="93"/>
        <v>0</v>
      </c>
      <c r="L177" s="25">
        <f t="shared" si="94"/>
        <v>0</v>
      </c>
      <c r="M177" s="25">
        <f t="shared" si="95"/>
        <v>0</v>
      </c>
      <c r="N177" s="30">
        <f t="shared" si="102"/>
        <v>0</v>
      </c>
      <c r="O177" s="44">
        <f t="shared" si="103"/>
        <v>0</v>
      </c>
      <c r="P177" s="44">
        <f t="shared" si="96"/>
        <v>0</v>
      </c>
      <c r="Q177" s="159">
        <f t="shared" si="104"/>
        <v>0</v>
      </c>
      <c r="R177" s="159">
        <f t="shared" si="97"/>
        <v>0</v>
      </c>
      <c r="S177" s="35"/>
      <c r="T177" s="44" t="b">
        <f t="shared" si="98"/>
        <v>0</v>
      </c>
      <c r="U177" s="44" t="b">
        <f t="shared" si="99"/>
        <v>0</v>
      </c>
      <c r="V177" s="44" t="b">
        <f t="shared" si="100"/>
        <v>0</v>
      </c>
      <c r="W177" s="44" t="b">
        <f t="shared" si="101"/>
        <v>0</v>
      </c>
      <c r="X177" s="35"/>
      <c r="Y177" s="35"/>
      <c r="Z177"/>
      <c r="AB177" s="36"/>
      <c r="AC177" s="3"/>
      <c r="AE177" s="13"/>
      <c r="AI177" s="3"/>
      <c r="AK177"/>
      <c r="AN177" s="3"/>
      <c r="AO177" s="3"/>
    </row>
    <row r="178" spans="1:41" x14ac:dyDescent="0.3">
      <c r="A178" s="30">
        <v>7</v>
      </c>
      <c r="B178" s="47"/>
      <c r="C178" s="47"/>
      <c r="D178" s="47"/>
      <c r="E178" s="47"/>
      <c r="F178" s="47"/>
      <c r="G178" s="47"/>
      <c r="H178" s="30">
        <f t="shared" si="90"/>
        <v>0</v>
      </c>
      <c r="I178" s="25">
        <f t="shared" si="91"/>
        <v>0</v>
      </c>
      <c r="J178" s="30">
        <f t="shared" si="92"/>
        <v>0</v>
      </c>
      <c r="K178" s="30">
        <f t="shared" si="93"/>
        <v>0</v>
      </c>
      <c r="L178" s="25">
        <f t="shared" si="94"/>
        <v>0</v>
      </c>
      <c r="M178" s="25">
        <f t="shared" si="95"/>
        <v>0</v>
      </c>
      <c r="N178" s="30">
        <f t="shared" si="102"/>
        <v>0</v>
      </c>
      <c r="O178" s="44">
        <f t="shared" si="103"/>
        <v>0</v>
      </c>
      <c r="P178" s="44">
        <f t="shared" si="96"/>
        <v>0</v>
      </c>
      <c r="Q178" s="159">
        <f t="shared" si="104"/>
        <v>0</v>
      </c>
      <c r="R178" s="159">
        <f t="shared" si="97"/>
        <v>0</v>
      </c>
      <c r="S178" s="35"/>
      <c r="T178" s="44" t="b">
        <f t="shared" si="98"/>
        <v>0</v>
      </c>
      <c r="U178" s="44" t="b">
        <f t="shared" si="99"/>
        <v>0</v>
      </c>
      <c r="V178" s="44" t="b">
        <f t="shared" si="100"/>
        <v>0</v>
      </c>
      <c r="W178" s="44" t="b">
        <f t="shared" si="101"/>
        <v>0</v>
      </c>
      <c r="X178" s="35"/>
      <c r="Y178" s="35"/>
      <c r="Z178"/>
      <c r="AB178" s="36"/>
      <c r="AC178" s="3"/>
      <c r="AE178" s="13"/>
      <c r="AI178" s="3"/>
      <c r="AK178"/>
    </row>
    <row r="179" spans="1:41" x14ac:dyDescent="0.3">
      <c r="A179" s="30">
        <v>7</v>
      </c>
      <c r="B179" s="47"/>
      <c r="C179" s="47"/>
      <c r="D179" s="47"/>
      <c r="E179" s="47"/>
      <c r="F179" s="47"/>
      <c r="G179" s="47"/>
      <c r="H179" s="30">
        <f t="shared" si="90"/>
        <v>0</v>
      </c>
      <c r="I179" s="25">
        <f t="shared" si="91"/>
        <v>0</v>
      </c>
      <c r="J179" s="30">
        <f t="shared" si="92"/>
        <v>0</v>
      </c>
      <c r="K179" s="30">
        <f t="shared" si="93"/>
        <v>0</v>
      </c>
      <c r="L179" s="25">
        <f t="shared" si="94"/>
        <v>0</v>
      </c>
      <c r="M179" s="25">
        <f t="shared" si="95"/>
        <v>0</v>
      </c>
      <c r="N179" s="30">
        <f t="shared" si="102"/>
        <v>0</v>
      </c>
      <c r="O179" s="44">
        <f t="shared" si="103"/>
        <v>0</v>
      </c>
      <c r="P179" s="44">
        <f t="shared" si="96"/>
        <v>0</v>
      </c>
      <c r="Q179" s="159">
        <f t="shared" si="104"/>
        <v>0</v>
      </c>
      <c r="R179" s="159">
        <f t="shared" si="97"/>
        <v>0</v>
      </c>
      <c r="S179" s="35"/>
      <c r="T179" s="44" t="b">
        <f t="shared" si="98"/>
        <v>0</v>
      </c>
      <c r="U179" s="44" t="b">
        <f t="shared" si="99"/>
        <v>0</v>
      </c>
      <c r="V179" s="44" t="b">
        <f t="shared" si="100"/>
        <v>0</v>
      </c>
      <c r="W179" s="44" t="b">
        <f t="shared" si="101"/>
        <v>0</v>
      </c>
      <c r="X179" s="35"/>
      <c r="Y179" s="35"/>
      <c r="Z179"/>
      <c r="AB179" s="36"/>
      <c r="AC179" s="3"/>
      <c r="AE179" s="13"/>
      <c r="AI179" s="3"/>
      <c r="AK179"/>
    </row>
    <row r="180" spans="1:41" x14ac:dyDescent="0.3">
      <c r="A180" s="30">
        <v>7</v>
      </c>
      <c r="B180" s="47"/>
      <c r="C180" s="47"/>
      <c r="D180" s="47"/>
      <c r="E180" s="47"/>
      <c r="F180" s="47"/>
      <c r="G180" s="47"/>
      <c r="H180" s="30">
        <f t="shared" si="90"/>
        <v>0</v>
      </c>
      <c r="I180" s="25">
        <f t="shared" si="91"/>
        <v>0</v>
      </c>
      <c r="J180" s="30">
        <f t="shared" si="92"/>
        <v>0</v>
      </c>
      <c r="K180" s="30">
        <f t="shared" si="93"/>
        <v>0</v>
      </c>
      <c r="L180" s="25">
        <f t="shared" si="94"/>
        <v>0</v>
      </c>
      <c r="M180" s="25">
        <f t="shared" si="95"/>
        <v>0</v>
      </c>
      <c r="N180" s="30">
        <f t="shared" si="102"/>
        <v>0</v>
      </c>
      <c r="O180" s="44">
        <f t="shared" si="103"/>
        <v>0</v>
      </c>
      <c r="P180" s="44">
        <f t="shared" si="96"/>
        <v>0</v>
      </c>
      <c r="Q180" s="159">
        <f t="shared" si="104"/>
        <v>0</v>
      </c>
      <c r="R180" s="159">
        <f t="shared" si="97"/>
        <v>0</v>
      </c>
      <c r="S180" s="35"/>
      <c r="T180" s="44" t="b">
        <f t="shared" si="98"/>
        <v>0</v>
      </c>
      <c r="U180" s="44" t="b">
        <f t="shared" si="99"/>
        <v>0</v>
      </c>
      <c r="V180" s="44" t="b">
        <f t="shared" si="100"/>
        <v>0</v>
      </c>
      <c r="W180" s="44" t="b">
        <f t="shared" si="101"/>
        <v>0</v>
      </c>
      <c r="X180" s="35"/>
      <c r="Y180" s="35"/>
      <c r="Z180"/>
      <c r="AB180" s="36"/>
      <c r="AC180" s="3"/>
      <c r="AE180" s="13"/>
      <c r="AI180" s="3"/>
      <c r="AK180"/>
    </row>
    <row r="181" spans="1:41" x14ac:dyDescent="0.3">
      <c r="A181" s="30">
        <v>7</v>
      </c>
      <c r="B181" s="47"/>
      <c r="C181" s="47"/>
      <c r="D181" s="47"/>
      <c r="E181" s="47"/>
      <c r="F181" s="47"/>
      <c r="G181" s="47"/>
      <c r="H181" s="30">
        <f t="shared" si="90"/>
        <v>0</v>
      </c>
      <c r="I181" s="25">
        <f t="shared" si="91"/>
        <v>0</v>
      </c>
      <c r="J181" s="30">
        <f t="shared" si="92"/>
        <v>0</v>
      </c>
      <c r="K181" s="30">
        <f t="shared" si="93"/>
        <v>0</v>
      </c>
      <c r="L181" s="25">
        <f t="shared" si="94"/>
        <v>0</v>
      </c>
      <c r="M181" s="25">
        <f t="shared" si="95"/>
        <v>0</v>
      </c>
      <c r="N181" s="30">
        <f t="shared" si="102"/>
        <v>0</v>
      </c>
      <c r="O181" s="44">
        <f t="shared" si="103"/>
        <v>0</v>
      </c>
      <c r="P181" s="44">
        <f t="shared" si="96"/>
        <v>0</v>
      </c>
      <c r="Q181" s="159">
        <f t="shared" si="104"/>
        <v>0</v>
      </c>
      <c r="R181" s="159">
        <f t="shared" si="97"/>
        <v>0</v>
      </c>
      <c r="S181" s="35"/>
      <c r="T181" s="44" t="b">
        <f t="shared" si="98"/>
        <v>0</v>
      </c>
      <c r="U181" s="44" t="b">
        <f t="shared" si="99"/>
        <v>0</v>
      </c>
      <c r="V181" s="44" t="b">
        <f t="shared" si="100"/>
        <v>0</v>
      </c>
      <c r="W181" s="44" t="b">
        <f t="shared" si="101"/>
        <v>0</v>
      </c>
      <c r="X181" s="35"/>
      <c r="Y181" s="35"/>
      <c r="Z181"/>
      <c r="AB181" s="36"/>
      <c r="AC181" s="3"/>
      <c r="AE181" s="13"/>
      <c r="AI181" s="3"/>
      <c r="AK181"/>
    </row>
    <row r="182" spans="1:41" x14ac:dyDescent="0.3">
      <c r="A182" s="30">
        <v>7</v>
      </c>
      <c r="B182" s="47"/>
      <c r="C182" s="47"/>
      <c r="D182" s="47"/>
      <c r="E182" s="47"/>
      <c r="F182" s="47"/>
      <c r="G182" s="47"/>
      <c r="H182" s="30">
        <f t="shared" si="90"/>
        <v>0</v>
      </c>
      <c r="I182" s="25">
        <f t="shared" si="91"/>
        <v>0</v>
      </c>
      <c r="J182" s="30">
        <f t="shared" si="92"/>
        <v>0</v>
      </c>
      <c r="K182" s="30">
        <f t="shared" si="93"/>
        <v>0</v>
      </c>
      <c r="L182" s="25">
        <f t="shared" si="94"/>
        <v>0</v>
      </c>
      <c r="M182" s="25">
        <f t="shared" si="95"/>
        <v>0</v>
      </c>
      <c r="N182" s="30">
        <f t="shared" si="102"/>
        <v>0</v>
      </c>
      <c r="O182" s="44">
        <f t="shared" si="103"/>
        <v>0</v>
      </c>
      <c r="P182" s="44">
        <f t="shared" si="96"/>
        <v>0</v>
      </c>
      <c r="Q182" s="159">
        <f t="shared" si="104"/>
        <v>0</v>
      </c>
      <c r="R182" s="159">
        <f t="shared" si="97"/>
        <v>0</v>
      </c>
      <c r="S182" s="35"/>
      <c r="T182" s="44" t="b">
        <f t="shared" si="98"/>
        <v>0</v>
      </c>
      <c r="U182" s="44" t="b">
        <f t="shared" si="99"/>
        <v>0</v>
      </c>
      <c r="V182" s="44" t="b">
        <f t="shared" si="100"/>
        <v>0</v>
      </c>
      <c r="W182" s="44" t="b">
        <f t="shared" si="101"/>
        <v>0</v>
      </c>
      <c r="X182" s="35"/>
      <c r="Y182" s="35"/>
      <c r="Z182"/>
      <c r="AB182" s="36"/>
      <c r="AC182" s="3"/>
      <c r="AE182" s="13"/>
      <c r="AI182" s="3"/>
      <c r="AK182"/>
    </row>
    <row r="183" spans="1:41" x14ac:dyDescent="0.3">
      <c r="A183" s="30">
        <v>7</v>
      </c>
      <c r="B183" s="47"/>
      <c r="C183" s="47"/>
      <c r="D183" s="47"/>
      <c r="E183" s="47"/>
      <c r="F183" s="47"/>
      <c r="G183" s="47"/>
      <c r="H183" s="30">
        <f t="shared" si="90"/>
        <v>0</v>
      </c>
      <c r="I183" s="25">
        <f t="shared" si="91"/>
        <v>0</v>
      </c>
      <c r="J183" s="30">
        <f t="shared" si="92"/>
        <v>0</v>
      </c>
      <c r="K183" s="30">
        <f t="shared" si="93"/>
        <v>0</v>
      </c>
      <c r="L183" s="25">
        <f t="shared" si="94"/>
        <v>0</v>
      </c>
      <c r="M183" s="25">
        <f t="shared" si="95"/>
        <v>0</v>
      </c>
      <c r="N183" s="30">
        <f t="shared" si="102"/>
        <v>0</v>
      </c>
      <c r="O183" s="44">
        <f t="shared" si="103"/>
        <v>0</v>
      </c>
      <c r="P183" s="44">
        <f t="shared" si="96"/>
        <v>0</v>
      </c>
      <c r="Q183" s="159">
        <f t="shared" si="104"/>
        <v>0</v>
      </c>
      <c r="R183" s="159">
        <f t="shared" si="97"/>
        <v>0</v>
      </c>
      <c r="S183" s="35"/>
      <c r="T183" s="44" t="b">
        <f t="shared" si="98"/>
        <v>0</v>
      </c>
      <c r="U183" s="44" t="b">
        <f t="shared" si="99"/>
        <v>0</v>
      </c>
      <c r="V183" s="44" t="b">
        <f t="shared" si="100"/>
        <v>0</v>
      </c>
      <c r="W183" s="44" t="b">
        <f t="shared" si="101"/>
        <v>0</v>
      </c>
      <c r="X183" s="35"/>
      <c r="Y183" s="35"/>
      <c r="Z183"/>
      <c r="AB183" s="36"/>
      <c r="AC183" s="3"/>
      <c r="AE183" s="13"/>
      <c r="AI183" s="3"/>
      <c r="AK183"/>
    </row>
    <row r="184" spans="1:41" x14ac:dyDescent="0.3">
      <c r="A184" s="30">
        <v>7</v>
      </c>
      <c r="B184" s="47"/>
      <c r="C184" s="47"/>
      <c r="D184" s="47"/>
      <c r="E184" s="47"/>
      <c r="F184" s="47"/>
      <c r="G184" s="47"/>
      <c r="H184" s="30">
        <f t="shared" si="90"/>
        <v>0</v>
      </c>
      <c r="I184" s="25">
        <f t="shared" si="91"/>
        <v>0</v>
      </c>
      <c r="J184" s="30">
        <f t="shared" si="92"/>
        <v>0</v>
      </c>
      <c r="K184" s="30">
        <f t="shared" si="93"/>
        <v>0</v>
      </c>
      <c r="L184" s="25">
        <f t="shared" si="94"/>
        <v>0</v>
      </c>
      <c r="M184" s="25">
        <f t="shared" si="95"/>
        <v>0</v>
      </c>
      <c r="N184" s="30">
        <f t="shared" si="102"/>
        <v>0</v>
      </c>
      <c r="O184" s="44">
        <f t="shared" si="103"/>
        <v>0</v>
      </c>
      <c r="P184" s="44">
        <f t="shared" si="96"/>
        <v>0</v>
      </c>
      <c r="Q184" s="159">
        <f t="shared" si="104"/>
        <v>0</v>
      </c>
      <c r="R184" s="159">
        <f t="shared" si="97"/>
        <v>0</v>
      </c>
      <c r="S184" s="35"/>
      <c r="T184" s="44" t="b">
        <f t="shared" si="98"/>
        <v>0</v>
      </c>
      <c r="U184" s="44" t="b">
        <f t="shared" si="99"/>
        <v>0</v>
      </c>
      <c r="V184" s="44" t="b">
        <f t="shared" si="100"/>
        <v>0</v>
      </c>
      <c r="W184" s="44" t="b">
        <f t="shared" si="101"/>
        <v>0</v>
      </c>
      <c r="X184" s="35"/>
      <c r="Y184" s="35"/>
      <c r="Z184"/>
      <c r="AA184"/>
      <c r="AB184"/>
      <c r="AC184"/>
      <c r="AD184"/>
      <c r="AE184"/>
      <c r="AF184"/>
      <c r="AG184"/>
      <c r="AH184"/>
      <c r="AI184"/>
      <c r="AJ184"/>
      <c r="AK184"/>
    </row>
    <row r="185" spans="1:41" x14ac:dyDescent="0.3">
      <c r="A185" s="30">
        <v>7</v>
      </c>
      <c r="B185" s="47"/>
      <c r="C185" s="47"/>
      <c r="D185" s="47"/>
      <c r="E185" s="47"/>
      <c r="F185" s="47"/>
      <c r="G185" s="47"/>
      <c r="H185" s="30">
        <f t="shared" si="90"/>
        <v>0</v>
      </c>
      <c r="I185" s="25">
        <f t="shared" si="91"/>
        <v>0</v>
      </c>
      <c r="J185" s="30">
        <f t="shared" si="92"/>
        <v>0</v>
      </c>
      <c r="K185" s="30">
        <f t="shared" si="93"/>
        <v>0</v>
      </c>
      <c r="L185" s="25">
        <f t="shared" si="94"/>
        <v>0</v>
      </c>
      <c r="M185" s="25">
        <f t="shared" si="95"/>
        <v>0</v>
      </c>
      <c r="N185" s="30">
        <f t="shared" si="102"/>
        <v>0</v>
      </c>
      <c r="O185" s="44">
        <f t="shared" si="103"/>
        <v>0</v>
      </c>
      <c r="P185" s="44">
        <f t="shared" si="96"/>
        <v>0</v>
      </c>
      <c r="Q185" s="159">
        <f t="shared" si="104"/>
        <v>0</v>
      </c>
      <c r="R185" s="159">
        <f t="shared" si="97"/>
        <v>0</v>
      </c>
      <c r="S185" s="35"/>
      <c r="T185" s="44" t="b">
        <f t="shared" si="98"/>
        <v>0</v>
      </c>
      <c r="U185" s="44" t="b">
        <f t="shared" si="99"/>
        <v>0</v>
      </c>
      <c r="V185" s="44" t="b">
        <f t="shared" si="100"/>
        <v>0</v>
      </c>
      <c r="W185" s="44" t="b">
        <f t="shared" si="101"/>
        <v>0</v>
      </c>
      <c r="X185" s="35"/>
      <c r="Y185" s="35"/>
      <c r="Z185"/>
      <c r="AB185" s="36"/>
      <c r="AC185" s="3"/>
      <c r="AE185" s="13"/>
      <c r="AI185" s="3"/>
      <c r="AK185"/>
    </row>
    <row r="186" spans="1:41" x14ac:dyDescent="0.3">
      <c r="A186" s="30">
        <v>7</v>
      </c>
      <c r="B186" s="47"/>
      <c r="C186" s="47"/>
      <c r="D186" s="47"/>
      <c r="E186" s="47"/>
      <c r="F186" s="47"/>
      <c r="G186" s="47"/>
      <c r="H186" s="30">
        <f t="shared" si="90"/>
        <v>0</v>
      </c>
      <c r="I186" s="25">
        <f t="shared" si="91"/>
        <v>0</v>
      </c>
      <c r="J186" s="30">
        <f t="shared" si="92"/>
        <v>0</v>
      </c>
      <c r="K186" s="30">
        <f t="shared" si="93"/>
        <v>0</v>
      </c>
      <c r="L186" s="25">
        <f t="shared" si="94"/>
        <v>0</v>
      </c>
      <c r="M186" s="25">
        <f t="shared" si="95"/>
        <v>0</v>
      </c>
      <c r="N186" s="30">
        <f t="shared" si="102"/>
        <v>0</v>
      </c>
      <c r="O186" s="44">
        <f t="shared" si="103"/>
        <v>0</v>
      </c>
      <c r="P186" s="44">
        <f t="shared" si="96"/>
        <v>0</v>
      </c>
      <c r="Q186" s="159">
        <f t="shared" si="104"/>
        <v>0</v>
      </c>
      <c r="R186" s="159">
        <f t="shared" si="97"/>
        <v>0</v>
      </c>
      <c r="S186" s="35"/>
      <c r="T186" s="44" t="b">
        <f t="shared" si="98"/>
        <v>0</v>
      </c>
      <c r="U186" s="44" t="b">
        <f t="shared" si="99"/>
        <v>0</v>
      </c>
      <c r="V186" s="44" t="b">
        <f t="shared" si="100"/>
        <v>0</v>
      </c>
      <c r="W186" s="44" t="b">
        <f t="shared" si="101"/>
        <v>0</v>
      </c>
      <c r="X186" s="35"/>
      <c r="Y186" s="35"/>
      <c r="Z186"/>
      <c r="AA186"/>
      <c r="AB186"/>
      <c r="AC186"/>
      <c r="AD186"/>
      <c r="AE186"/>
      <c r="AF186"/>
      <c r="AG186"/>
      <c r="AH186"/>
      <c r="AI186"/>
      <c r="AJ186"/>
      <c r="AK186"/>
    </row>
    <row r="187" spans="1:41" x14ac:dyDescent="0.3">
      <c r="A187" s="30">
        <v>7</v>
      </c>
      <c r="B187" s="47"/>
      <c r="C187" s="47"/>
      <c r="D187" s="47"/>
      <c r="E187" s="47"/>
      <c r="F187" s="47"/>
      <c r="G187" s="47"/>
      <c r="H187" s="30">
        <f t="shared" si="90"/>
        <v>0</v>
      </c>
      <c r="I187" s="25">
        <f t="shared" si="91"/>
        <v>0</v>
      </c>
      <c r="J187" s="30">
        <f t="shared" si="92"/>
        <v>0</v>
      </c>
      <c r="K187" s="30">
        <f t="shared" si="93"/>
        <v>0</v>
      </c>
      <c r="L187" s="25">
        <f t="shared" si="94"/>
        <v>0</v>
      </c>
      <c r="M187" s="25">
        <f t="shared" si="95"/>
        <v>0</v>
      </c>
      <c r="N187" s="30">
        <f t="shared" si="102"/>
        <v>0</v>
      </c>
      <c r="O187" s="44">
        <f t="shared" si="103"/>
        <v>0</v>
      </c>
      <c r="P187" s="44">
        <f t="shared" si="96"/>
        <v>0</v>
      </c>
      <c r="Q187" s="159">
        <f t="shared" si="104"/>
        <v>0</v>
      </c>
      <c r="R187" s="159">
        <f t="shared" si="97"/>
        <v>0</v>
      </c>
      <c r="S187" s="35"/>
      <c r="T187" s="44" t="b">
        <f t="shared" si="98"/>
        <v>0</v>
      </c>
      <c r="U187" s="44" t="b">
        <f t="shared" si="99"/>
        <v>0</v>
      </c>
      <c r="V187" s="44" t="b">
        <f t="shared" si="100"/>
        <v>0</v>
      </c>
      <c r="W187" s="44" t="b">
        <f t="shared" si="101"/>
        <v>0</v>
      </c>
      <c r="X187" s="35"/>
      <c r="Y187" s="35"/>
      <c r="Z187"/>
      <c r="AA187"/>
      <c r="AB187"/>
      <c r="AC187"/>
      <c r="AD187"/>
      <c r="AE187"/>
      <c r="AF187"/>
      <c r="AG187"/>
      <c r="AH187"/>
      <c r="AI187"/>
      <c r="AJ187"/>
      <c r="AK187"/>
    </row>
    <row r="188" spans="1:41" x14ac:dyDescent="0.3">
      <c r="A188" s="30">
        <v>7</v>
      </c>
      <c r="B188" s="47"/>
      <c r="C188" s="47"/>
      <c r="D188" s="47"/>
      <c r="E188" s="47"/>
      <c r="F188" s="47"/>
      <c r="G188" s="47"/>
      <c r="H188" s="30">
        <f t="shared" si="90"/>
        <v>0</v>
      </c>
      <c r="I188" s="25">
        <f t="shared" si="91"/>
        <v>0</v>
      </c>
      <c r="J188" s="30">
        <f t="shared" si="92"/>
        <v>0</v>
      </c>
      <c r="K188" s="30">
        <f t="shared" si="93"/>
        <v>0</v>
      </c>
      <c r="L188" s="25">
        <f t="shared" si="94"/>
        <v>0</v>
      </c>
      <c r="M188" s="25">
        <f t="shared" si="95"/>
        <v>0</v>
      </c>
      <c r="N188" s="30">
        <f t="shared" si="102"/>
        <v>0</v>
      </c>
      <c r="O188" s="44">
        <f t="shared" si="103"/>
        <v>0</v>
      </c>
      <c r="P188" s="44">
        <f t="shared" si="96"/>
        <v>0</v>
      </c>
      <c r="Q188" s="159">
        <f t="shared" si="104"/>
        <v>0</v>
      </c>
      <c r="R188" s="159">
        <f t="shared" si="97"/>
        <v>0</v>
      </c>
      <c r="S188" s="35"/>
      <c r="T188" s="44" t="b">
        <f t="shared" si="98"/>
        <v>0</v>
      </c>
      <c r="U188" s="44" t="b">
        <f t="shared" si="99"/>
        <v>0</v>
      </c>
      <c r="V188" s="44" t="b">
        <f t="shared" si="100"/>
        <v>0</v>
      </c>
      <c r="W188" s="44" t="b">
        <f t="shared" si="101"/>
        <v>0</v>
      </c>
      <c r="X188" s="35"/>
      <c r="Y188" s="35"/>
      <c r="Z188"/>
      <c r="AA188"/>
      <c r="AB188"/>
      <c r="AC188"/>
      <c r="AD188"/>
      <c r="AE188"/>
      <c r="AF188"/>
      <c r="AG188"/>
      <c r="AH188"/>
      <c r="AI188"/>
      <c r="AJ188"/>
      <c r="AK188"/>
    </row>
    <row r="189" spans="1:41" x14ac:dyDescent="0.3">
      <c r="A189" s="30">
        <v>7</v>
      </c>
      <c r="B189" s="47"/>
      <c r="C189" s="47"/>
      <c r="D189" s="47"/>
      <c r="E189" s="47"/>
      <c r="F189" s="47"/>
      <c r="G189" s="47"/>
      <c r="H189" s="30">
        <f t="shared" si="90"/>
        <v>0</v>
      </c>
      <c r="I189" s="25">
        <f t="shared" si="91"/>
        <v>0</v>
      </c>
      <c r="J189" s="30">
        <f t="shared" si="92"/>
        <v>0</v>
      </c>
      <c r="K189" s="30">
        <f t="shared" si="93"/>
        <v>0</v>
      </c>
      <c r="L189" s="25">
        <f t="shared" si="94"/>
        <v>0</v>
      </c>
      <c r="M189" s="25">
        <f t="shared" si="95"/>
        <v>0</v>
      </c>
      <c r="N189" s="30">
        <f t="shared" si="102"/>
        <v>0</v>
      </c>
      <c r="O189" s="44">
        <f t="shared" si="103"/>
        <v>0</v>
      </c>
      <c r="P189" s="44">
        <f t="shared" si="96"/>
        <v>0</v>
      </c>
      <c r="Q189" s="159">
        <f t="shared" si="104"/>
        <v>0</v>
      </c>
      <c r="R189" s="159">
        <f t="shared" si="97"/>
        <v>0</v>
      </c>
      <c r="S189" s="35"/>
      <c r="T189" s="44" t="b">
        <f t="shared" si="98"/>
        <v>0</v>
      </c>
      <c r="U189" s="44" t="b">
        <f t="shared" si="99"/>
        <v>0</v>
      </c>
      <c r="V189" s="44" t="b">
        <f t="shared" si="100"/>
        <v>0</v>
      </c>
      <c r="W189" s="44" t="b">
        <f t="shared" si="101"/>
        <v>0</v>
      </c>
      <c r="X189" s="35"/>
      <c r="Y189" s="35"/>
      <c r="Z189"/>
      <c r="AA189"/>
      <c r="AB189"/>
      <c r="AC189"/>
      <c r="AD189"/>
      <c r="AE189"/>
      <c r="AF189"/>
      <c r="AG189"/>
      <c r="AH189"/>
      <c r="AI189"/>
      <c r="AJ189"/>
      <c r="AK189"/>
    </row>
    <row r="190" spans="1:41" x14ac:dyDescent="0.3">
      <c r="A190" s="30">
        <v>7</v>
      </c>
      <c r="B190" s="47"/>
      <c r="C190" s="47"/>
      <c r="D190" s="47"/>
      <c r="E190" s="47"/>
      <c r="F190" s="47"/>
      <c r="G190" s="47"/>
      <c r="H190" s="30">
        <f t="shared" si="90"/>
        <v>0</v>
      </c>
      <c r="I190" s="25">
        <f t="shared" si="91"/>
        <v>0</v>
      </c>
      <c r="J190" s="30">
        <f t="shared" si="92"/>
        <v>0</v>
      </c>
      <c r="K190" s="30">
        <f t="shared" si="93"/>
        <v>0</v>
      </c>
      <c r="L190" s="25">
        <f t="shared" si="94"/>
        <v>0</v>
      </c>
      <c r="M190" s="25">
        <f t="shared" si="95"/>
        <v>0</v>
      </c>
      <c r="N190" s="30">
        <f t="shared" si="102"/>
        <v>0</v>
      </c>
      <c r="O190" s="44">
        <f t="shared" si="103"/>
        <v>0</v>
      </c>
      <c r="P190" s="44">
        <f t="shared" si="96"/>
        <v>0</v>
      </c>
      <c r="Q190" s="159">
        <f t="shared" si="104"/>
        <v>0</v>
      </c>
      <c r="R190" s="159">
        <f t="shared" si="97"/>
        <v>0</v>
      </c>
      <c r="S190" s="35"/>
      <c r="T190" s="44" t="b">
        <f t="shared" si="98"/>
        <v>0</v>
      </c>
      <c r="U190" s="44" t="b">
        <f t="shared" si="99"/>
        <v>0</v>
      </c>
      <c r="V190" s="44" t="b">
        <f t="shared" si="100"/>
        <v>0</v>
      </c>
      <c r="W190" s="44" t="b">
        <f t="shared" si="101"/>
        <v>0</v>
      </c>
      <c r="X190" s="35"/>
      <c r="Y190" s="35"/>
      <c r="Z190"/>
      <c r="AB190" s="36"/>
      <c r="AC190" s="3"/>
      <c r="AE190" s="13"/>
      <c r="AI190" s="3"/>
      <c r="AK190"/>
    </row>
    <row r="191" spans="1:41" x14ac:dyDescent="0.3">
      <c r="B191" s="4" t="s">
        <v>99</v>
      </c>
      <c r="C191" s="4"/>
      <c r="D191" s="4"/>
      <c r="E191" s="37">
        <f>COUNT(B171:B190)</f>
        <v>0</v>
      </c>
      <c r="F191" s="37"/>
      <c r="G191" s="37"/>
      <c r="H191" s="37"/>
      <c r="I191" s="86"/>
      <c r="J191" s="37"/>
      <c r="K191" s="37"/>
      <c r="L191" s="86"/>
      <c r="Q191" s="161">
        <f>SUM(Q171:Q190)</f>
        <v>0</v>
      </c>
      <c r="R191" s="161">
        <f>SUM(R171:R190)</f>
        <v>0</v>
      </c>
      <c r="S191" s="35"/>
      <c r="T191" s="163">
        <f>SUM(T171:T190)</f>
        <v>0</v>
      </c>
      <c r="U191" s="164">
        <f>SUM(U171:U190)</f>
        <v>0</v>
      </c>
      <c r="V191" s="164">
        <f>SUM(V171:V190)</f>
        <v>0</v>
      </c>
      <c r="W191" s="164">
        <f>SUM(W171:W190)</f>
        <v>0</v>
      </c>
      <c r="X191" s="35"/>
      <c r="Y191" s="35"/>
      <c r="Z191" s="35"/>
      <c r="AC191"/>
      <c r="AD191"/>
      <c r="AE191"/>
      <c r="AF191"/>
      <c r="AG191"/>
      <c r="AH191"/>
      <c r="AI191"/>
      <c r="AJ191"/>
      <c r="AK191"/>
    </row>
    <row r="192" spans="1:41" x14ac:dyDescent="0.3">
      <c r="T192" s="156"/>
      <c r="U192" s="156"/>
      <c r="V192" s="156"/>
      <c r="W192" s="156"/>
      <c r="X192" s="64"/>
      <c r="Y192" s="64"/>
      <c r="Z192" s="64"/>
      <c r="AL192" s="34"/>
      <c r="AM192" s="34"/>
    </row>
    <row r="193" spans="1:41" ht="14.4" customHeight="1" x14ac:dyDescent="0.3">
      <c r="A193" s="312" t="s">
        <v>95</v>
      </c>
      <c r="B193" s="312" t="s">
        <v>101</v>
      </c>
      <c r="C193" s="289" t="s">
        <v>456</v>
      </c>
      <c r="D193" s="289"/>
      <c r="E193" s="317" t="s">
        <v>93</v>
      </c>
      <c r="F193" s="318"/>
      <c r="G193" s="319"/>
      <c r="H193" s="289" t="s">
        <v>455</v>
      </c>
      <c r="I193" s="289"/>
      <c r="J193" s="289"/>
      <c r="K193" s="289"/>
      <c r="L193" s="289"/>
      <c r="M193" s="289"/>
      <c r="N193" s="329" t="s">
        <v>90</v>
      </c>
      <c r="O193" s="390" t="s">
        <v>454</v>
      </c>
      <c r="P193" s="328"/>
      <c r="Q193" s="324" t="s">
        <v>94</v>
      </c>
      <c r="R193" s="325"/>
      <c r="S193" s="39"/>
      <c r="T193" s="326" t="s">
        <v>235</v>
      </c>
      <c r="U193" s="327"/>
      <c r="V193" s="327"/>
      <c r="W193" s="327"/>
      <c r="X193" s="39"/>
      <c r="Y193" s="39"/>
      <c r="Z193" s="39"/>
      <c r="AA193"/>
      <c r="AB193"/>
      <c r="AC193"/>
      <c r="AD193"/>
      <c r="AE193"/>
      <c r="AF193"/>
      <c r="AG193"/>
      <c r="AH193"/>
      <c r="AI193"/>
      <c r="AJ193"/>
      <c r="AK193"/>
    </row>
    <row r="194" spans="1:41" ht="43.8" x14ac:dyDescent="0.3">
      <c r="A194" s="312"/>
      <c r="B194" s="312"/>
      <c r="C194" s="48" t="s">
        <v>638</v>
      </c>
      <c r="D194" s="48" t="s">
        <v>622</v>
      </c>
      <c r="E194" s="48" t="s">
        <v>621</v>
      </c>
      <c r="F194" s="48" t="s">
        <v>619</v>
      </c>
      <c r="G194" s="48" t="s">
        <v>620</v>
      </c>
      <c r="H194" s="59" t="s">
        <v>453</v>
      </c>
      <c r="I194" s="60" t="s">
        <v>745</v>
      </c>
      <c r="J194" s="59" t="s">
        <v>452</v>
      </c>
      <c r="K194" s="59" t="s">
        <v>451</v>
      </c>
      <c r="L194" s="60" t="s">
        <v>746</v>
      </c>
      <c r="M194" s="60" t="s">
        <v>739</v>
      </c>
      <c r="N194" s="330"/>
      <c r="O194" s="168" t="s">
        <v>747</v>
      </c>
      <c r="P194" s="168" t="s">
        <v>741</v>
      </c>
      <c r="Q194" s="158" t="s">
        <v>742</v>
      </c>
      <c r="R194" s="158" t="s">
        <v>743</v>
      </c>
      <c r="S194" s="64"/>
      <c r="T194" s="162" t="s">
        <v>227</v>
      </c>
      <c r="U194" s="162" t="s">
        <v>228</v>
      </c>
      <c r="V194" s="162" t="s">
        <v>229</v>
      </c>
      <c r="W194" s="162" t="s">
        <v>230</v>
      </c>
      <c r="X194" s="64"/>
      <c r="Y194" s="64"/>
      <c r="Z194"/>
      <c r="AA194"/>
      <c r="AB194"/>
      <c r="AC194"/>
      <c r="AD194"/>
      <c r="AE194"/>
      <c r="AF194"/>
      <c r="AG194"/>
      <c r="AH194"/>
      <c r="AI194"/>
      <c r="AJ194"/>
      <c r="AK194"/>
    </row>
    <row r="195" spans="1:41" x14ac:dyDescent="0.3">
      <c r="A195" s="30">
        <v>8</v>
      </c>
      <c r="B195" s="47"/>
      <c r="C195" s="47"/>
      <c r="D195" s="47"/>
      <c r="E195" s="47"/>
      <c r="F195" s="47"/>
      <c r="G195" s="47"/>
      <c r="H195" s="30">
        <f t="shared" ref="H195:H214" si="105">D195*0.5</f>
        <v>0</v>
      </c>
      <c r="I195" s="25">
        <f t="shared" ref="I195:I214" si="106">(3.14*(H195*H195)*C195)/1000</f>
        <v>0</v>
      </c>
      <c r="J195" s="30">
        <f t="shared" ref="J195:J214" si="107">(F195+G195)/2</f>
        <v>0</v>
      </c>
      <c r="K195" s="30">
        <f t="shared" ref="K195:K214" si="108">J195/2</f>
        <v>0</v>
      </c>
      <c r="L195" s="25">
        <f t="shared" ref="L195:L214" si="109">((3.14*(K195*K195))*(E195/3))/1000</f>
        <v>0</v>
      </c>
      <c r="M195" s="25">
        <f t="shared" ref="M195:M214" si="110">I195+L195</f>
        <v>0</v>
      </c>
      <c r="N195" s="30">
        <f>IF(B195=1,$G$11,IF(B195=2,$G$12,IF(B195=3,$G$13,IF(B195=4,$G$14,))))</f>
        <v>0</v>
      </c>
      <c r="O195" s="44">
        <f>IF(B195=1,$D$11,IF(B195=2,$D$12,IF(B195=3,$D$13,IF(B195=4,$D$14,))))</f>
        <v>0</v>
      </c>
      <c r="P195" s="44">
        <f t="shared" ref="P195:P214" si="111">(M195*O195)*N195</f>
        <v>0</v>
      </c>
      <c r="Q195" s="159">
        <f>P195*(1/$B$6)</f>
        <v>0</v>
      </c>
      <c r="R195" s="159">
        <f t="shared" ref="R195:R214" si="112">Q195/1000</f>
        <v>0</v>
      </c>
      <c r="S195" s="35"/>
      <c r="T195" s="44" t="b">
        <f t="shared" ref="T195:T214" si="113">IF(B195=1, R195)</f>
        <v>0</v>
      </c>
      <c r="U195" s="44" t="b">
        <f t="shared" ref="U195:U214" si="114">IF(B195=2, R195)</f>
        <v>0</v>
      </c>
      <c r="V195" s="44" t="b">
        <f t="shared" ref="V195:V214" si="115">IF(B195=3, R195)</f>
        <v>0</v>
      </c>
      <c r="W195" s="44" t="b">
        <f t="shared" ref="W195:W214" si="116">IF(B195=4, R195)</f>
        <v>0</v>
      </c>
      <c r="X195" s="35"/>
      <c r="Y195" s="35"/>
      <c r="Z195"/>
      <c r="AB195" s="36"/>
      <c r="AC195" s="3"/>
      <c r="AE195" s="13"/>
      <c r="AI195" s="3"/>
      <c r="AK195"/>
    </row>
    <row r="196" spans="1:41" x14ac:dyDescent="0.3">
      <c r="A196" s="30">
        <v>8</v>
      </c>
      <c r="B196" s="47"/>
      <c r="C196" s="47"/>
      <c r="D196" s="47"/>
      <c r="E196" s="47"/>
      <c r="F196" s="47"/>
      <c r="G196" s="47"/>
      <c r="H196" s="30">
        <f t="shared" si="105"/>
        <v>0</v>
      </c>
      <c r="I196" s="25">
        <f t="shared" si="106"/>
        <v>0</v>
      </c>
      <c r="J196" s="30">
        <f t="shared" si="107"/>
        <v>0</v>
      </c>
      <c r="K196" s="30">
        <f t="shared" si="108"/>
        <v>0</v>
      </c>
      <c r="L196" s="25">
        <f t="shared" si="109"/>
        <v>0</v>
      </c>
      <c r="M196" s="25">
        <f t="shared" si="110"/>
        <v>0</v>
      </c>
      <c r="N196" s="30">
        <f t="shared" ref="N196:N214" si="117">IF(B196=1,$G$11,IF(B196=2,$G$12,IF(B196=3,$G$13,IF(B196=4,$G$14,))))</f>
        <v>0</v>
      </c>
      <c r="O196" s="44">
        <f t="shared" ref="O196:O214" si="118">IF(B196=1,$D$11,IF(B196=2,$D$12,IF(B196=3,$D$13,IF(B196=4,$D$14,))))</f>
        <v>0</v>
      </c>
      <c r="P196" s="44">
        <f t="shared" si="111"/>
        <v>0</v>
      </c>
      <c r="Q196" s="159">
        <f t="shared" ref="Q196:Q214" si="119">P196*(1/$B$6)</f>
        <v>0</v>
      </c>
      <c r="R196" s="159">
        <f t="shared" si="112"/>
        <v>0</v>
      </c>
      <c r="S196" s="35"/>
      <c r="T196" s="44" t="b">
        <f t="shared" si="113"/>
        <v>0</v>
      </c>
      <c r="U196" s="44" t="b">
        <f t="shared" si="114"/>
        <v>0</v>
      </c>
      <c r="V196" s="44" t="b">
        <f t="shared" si="115"/>
        <v>0</v>
      </c>
      <c r="W196" s="44" t="b">
        <f t="shared" si="116"/>
        <v>0</v>
      </c>
      <c r="X196" s="35"/>
      <c r="Y196" s="35"/>
      <c r="Z196"/>
      <c r="AB196" s="36"/>
      <c r="AC196" s="3"/>
      <c r="AE196" s="13"/>
      <c r="AI196" s="3"/>
      <c r="AK196"/>
    </row>
    <row r="197" spans="1:41" x14ac:dyDescent="0.3">
      <c r="A197" s="30">
        <v>8</v>
      </c>
      <c r="B197" s="47"/>
      <c r="C197" s="47"/>
      <c r="D197" s="47"/>
      <c r="E197" s="47"/>
      <c r="F197" s="47"/>
      <c r="G197" s="47"/>
      <c r="H197" s="30">
        <f t="shared" si="105"/>
        <v>0</v>
      </c>
      <c r="I197" s="25">
        <f t="shared" si="106"/>
        <v>0</v>
      </c>
      <c r="J197" s="30">
        <f t="shared" si="107"/>
        <v>0</v>
      </c>
      <c r="K197" s="30">
        <f t="shared" si="108"/>
        <v>0</v>
      </c>
      <c r="L197" s="25">
        <f t="shared" si="109"/>
        <v>0</v>
      </c>
      <c r="M197" s="25">
        <f t="shared" si="110"/>
        <v>0</v>
      </c>
      <c r="N197" s="30">
        <f t="shared" si="117"/>
        <v>0</v>
      </c>
      <c r="O197" s="44">
        <f t="shared" si="118"/>
        <v>0</v>
      </c>
      <c r="P197" s="44">
        <f t="shared" si="111"/>
        <v>0</v>
      </c>
      <c r="Q197" s="159">
        <f t="shared" si="119"/>
        <v>0</v>
      </c>
      <c r="R197" s="159">
        <f t="shared" si="112"/>
        <v>0</v>
      </c>
      <c r="S197" s="35"/>
      <c r="T197" s="44" t="b">
        <f t="shared" si="113"/>
        <v>0</v>
      </c>
      <c r="U197" s="44" t="b">
        <f t="shared" si="114"/>
        <v>0</v>
      </c>
      <c r="V197" s="44" t="b">
        <f t="shared" si="115"/>
        <v>0</v>
      </c>
      <c r="W197" s="44" t="b">
        <f t="shared" si="116"/>
        <v>0</v>
      </c>
      <c r="X197" s="35"/>
      <c r="Y197" s="35"/>
      <c r="Z197"/>
      <c r="AB197" s="36"/>
      <c r="AC197" s="3"/>
      <c r="AE197" s="13"/>
      <c r="AI197" s="3"/>
      <c r="AK197"/>
    </row>
    <row r="198" spans="1:41" x14ac:dyDescent="0.3">
      <c r="A198" s="30">
        <v>8</v>
      </c>
      <c r="B198" s="47"/>
      <c r="C198" s="47"/>
      <c r="D198" s="47"/>
      <c r="E198" s="47"/>
      <c r="F198" s="47"/>
      <c r="G198" s="47"/>
      <c r="H198" s="30">
        <f t="shared" si="105"/>
        <v>0</v>
      </c>
      <c r="I198" s="25">
        <f t="shared" si="106"/>
        <v>0</v>
      </c>
      <c r="J198" s="30">
        <f t="shared" si="107"/>
        <v>0</v>
      </c>
      <c r="K198" s="30">
        <f t="shared" si="108"/>
        <v>0</v>
      </c>
      <c r="L198" s="25">
        <f t="shared" si="109"/>
        <v>0</v>
      </c>
      <c r="M198" s="25">
        <f t="shared" si="110"/>
        <v>0</v>
      </c>
      <c r="N198" s="30">
        <f t="shared" si="117"/>
        <v>0</v>
      </c>
      <c r="O198" s="44">
        <f t="shared" si="118"/>
        <v>0</v>
      </c>
      <c r="P198" s="44">
        <f t="shared" si="111"/>
        <v>0</v>
      </c>
      <c r="Q198" s="159">
        <f t="shared" si="119"/>
        <v>0</v>
      </c>
      <c r="R198" s="159">
        <f t="shared" si="112"/>
        <v>0</v>
      </c>
      <c r="S198" s="35"/>
      <c r="T198" s="44" t="b">
        <f t="shared" si="113"/>
        <v>0</v>
      </c>
      <c r="U198" s="44" t="b">
        <f t="shared" si="114"/>
        <v>0</v>
      </c>
      <c r="V198" s="44" t="b">
        <f t="shared" si="115"/>
        <v>0</v>
      </c>
      <c r="W198" s="44" t="b">
        <f t="shared" si="116"/>
        <v>0</v>
      </c>
      <c r="X198" s="35"/>
      <c r="Y198" s="35"/>
      <c r="Z198"/>
      <c r="AB198" s="36"/>
      <c r="AC198" s="3"/>
      <c r="AE198" s="13"/>
      <c r="AI198" s="3"/>
      <c r="AK198"/>
    </row>
    <row r="199" spans="1:41" x14ac:dyDescent="0.3">
      <c r="A199" s="30">
        <v>8</v>
      </c>
      <c r="B199" s="47"/>
      <c r="C199" s="47"/>
      <c r="D199" s="47"/>
      <c r="E199" s="47"/>
      <c r="F199" s="47"/>
      <c r="G199" s="47"/>
      <c r="H199" s="30">
        <f t="shared" si="105"/>
        <v>0</v>
      </c>
      <c r="I199" s="25">
        <f t="shared" si="106"/>
        <v>0</v>
      </c>
      <c r="J199" s="30">
        <f t="shared" si="107"/>
        <v>0</v>
      </c>
      <c r="K199" s="30">
        <f t="shared" si="108"/>
        <v>0</v>
      </c>
      <c r="L199" s="25">
        <f t="shared" si="109"/>
        <v>0</v>
      </c>
      <c r="M199" s="25">
        <f t="shared" si="110"/>
        <v>0</v>
      </c>
      <c r="N199" s="30">
        <f t="shared" si="117"/>
        <v>0</v>
      </c>
      <c r="O199" s="44">
        <f t="shared" si="118"/>
        <v>0</v>
      </c>
      <c r="P199" s="44">
        <f t="shared" si="111"/>
        <v>0</v>
      </c>
      <c r="Q199" s="159">
        <f t="shared" si="119"/>
        <v>0</v>
      </c>
      <c r="R199" s="159">
        <f t="shared" si="112"/>
        <v>0</v>
      </c>
      <c r="S199" s="35"/>
      <c r="T199" s="44" t="b">
        <f t="shared" si="113"/>
        <v>0</v>
      </c>
      <c r="U199" s="44" t="b">
        <f t="shared" si="114"/>
        <v>0</v>
      </c>
      <c r="V199" s="44" t="b">
        <f t="shared" si="115"/>
        <v>0</v>
      </c>
      <c r="W199" s="44" t="b">
        <f t="shared" si="116"/>
        <v>0</v>
      </c>
      <c r="X199" s="35"/>
      <c r="Y199" s="35"/>
      <c r="Z199"/>
      <c r="AB199" s="36"/>
      <c r="AC199" s="3"/>
      <c r="AE199" s="13"/>
      <c r="AI199" s="3"/>
      <c r="AK199"/>
    </row>
    <row r="200" spans="1:41" x14ac:dyDescent="0.3">
      <c r="A200" s="30">
        <v>8</v>
      </c>
      <c r="B200" s="47"/>
      <c r="C200" s="47"/>
      <c r="D200" s="47"/>
      <c r="E200" s="47"/>
      <c r="F200" s="47"/>
      <c r="G200" s="47"/>
      <c r="H200" s="30">
        <f t="shared" si="105"/>
        <v>0</v>
      </c>
      <c r="I200" s="25">
        <f t="shared" si="106"/>
        <v>0</v>
      </c>
      <c r="J200" s="30">
        <f t="shared" si="107"/>
        <v>0</v>
      </c>
      <c r="K200" s="30">
        <f t="shared" si="108"/>
        <v>0</v>
      </c>
      <c r="L200" s="25">
        <f t="shared" si="109"/>
        <v>0</v>
      </c>
      <c r="M200" s="25">
        <f t="shared" si="110"/>
        <v>0</v>
      </c>
      <c r="N200" s="30">
        <f t="shared" si="117"/>
        <v>0</v>
      </c>
      <c r="O200" s="44">
        <f t="shared" si="118"/>
        <v>0</v>
      </c>
      <c r="P200" s="44">
        <f t="shared" si="111"/>
        <v>0</v>
      </c>
      <c r="Q200" s="159">
        <f t="shared" si="119"/>
        <v>0</v>
      </c>
      <c r="R200" s="159">
        <f t="shared" si="112"/>
        <v>0</v>
      </c>
      <c r="S200" s="35"/>
      <c r="T200" s="44" t="b">
        <f t="shared" si="113"/>
        <v>0</v>
      </c>
      <c r="U200" s="44" t="b">
        <f t="shared" si="114"/>
        <v>0</v>
      </c>
      <c r="V200" s="44" t="b">
        <f t="shared" si="115"/>
        <v>0</v>
      </c>
      <c r="W200" s="44" t="b">
        <f t="shared" si="116"/>
        <v>0</v>
      </c>
      <c r="X200" s="35"/>
      <c r="Y200" s="35"/>
      <c r="Z200"/>
      <c r="AB200" s="36"/>
      <c r="AC200" s="3"/>
      <c r="AE200" s="13"/>
      <c r="AI200" s="3"/>
      <c r="AK200"/>
      <c r="AN200" s="3"/>
      <c r="AO200" s="3"/>
    </row>
    <row r="201" spans="1:41" x14ac:dyDescent="0.3">
      <c r="A201" s="30">
        <v>8</v>
      </c>
      <c r="B201" s="47"/>
      <c r="C201" s="47"/>
      <c r="D201" s="47"/>
      <c r="E201" s="47"/>
      <c r="F201" s="47"/>
      <c r="G201" s="47"/>
      <c r="H201" s="30">
        <f t="shared" si="105"/>
        <v>0</v>
      </c>
      <c r="I201" s="25">
        <f t="shared" si="106"/>
        <v>0</v>
      </c>
      <c r="J201" s="30">
        <f t="shared" si="107"/>
        <v>0</v>
      </c>
      <c r="K201" s="30">
        <f t="shared" si="108"/>
        <v>0</v>
      </c>
      <c r="L201" s="25">
        <f t="shared" si="109"/>
        <v>0</v>
      </c>
      <c r="M201" s="25">
        <f t="shared" si="110"/>
        <v>0</v>
      </c>
      <c r="N201" s="30">
        <f t="shared" si="117"/>
        <v>0</v>
      </c>
      <c r="O201" s="44">
        <f t="shared" si="118"/>
        <v>0</v>
      </c>
      <c r="P201" s="44">
        <f t="shared" si="111"/>
        <v>0</v>
      </c>
      <c r="Q201" s="159">
        <f t="shared" si="119"/>
        <v>0</v>
      </c>
      <c r="R201" s="159">
        <f t="shared" si="112"/>
        <v>0</v>
      </c>
      <c r="S201" s="35"/>
      <c r="T201" s="44" t="b">
        <f t="shared" si="113"/>
        <v>0</v>
      </c>
      <c r="U201" s="44" t="b">
        <f t="shared" si="114"/>
        <v>0</v>
      </c>
      <c r="V201" s="44" t="b">
        <f t="shared" si="115"/>
        <v>0</v>
      </c>
      <c r="W201" s="44" t="b">
        <f t="shared" si="116"/>
        <v>0</v>
      </c>
      <c r="X201" s="35"/>
      <c r="Y201" s="35"/>
      <c r="Z201"/>
      <c r="AB201" s="36"/>
      <c r="AC201" s="3"/>
      <c r="AE201" s="13"/>
      <c r="AI201" s="3"/>
      <c r="AK201"/>
      <c r="AN201" s="3"/>
      <c r="AO201" s="3"/>
    </row>
    <row r="202" spans="1:41" x14ac:dyDescent="0.3">
      <c r="A202" s="30">
        <v>8</v>
      </c>
      <c r="B202" s="47"/>
      <c r="C202" s="47"/>
      <c r="D202" s="47"/>
      <c r="E202" s="47"/>
      <c r="F202" s="47"/>
      <c r="G202" s="47"/>
      <c r="H202" s="30">
        <f t="shared" si="105"/>
        <v>0</v>
      </c>
      <c r="I202" s="25">
        <f t="shared" si="106"/>
        <v>0</v>
      </c>
      <c r="J202" s="30">
        <f t="shared" si="107"/>
        <v>0</v>
      </c>
      <c r="K202" s="30">
        <f t="shared" si="108"/>
        <v>0</v>
      </c>
      <c r="L202" s="25">
        <f t="shared" si="109"/>
        <v>0</v>
      </c>
      <c r="M202" s="25">
        <f t="shared" si="110"/>
        <v>0</v>
      </c>
      <c r="N202" s="30">
        <f t="shared" si="117"/>
        <v>0</v>
      </c>
      <c r="O202" s="44">
        <f t="shared" si="118"/>
        <v>0</v>
      </c>
      <c r="P202" s="44">
        <f t="shared" si="111"/>
        <v>0</v>
      </c>
      <c r="Q202" s="159">
        <f t="shared" si="119"/>
        <v>0</v>
      </c>
      <c r="R202" s="159">
        <f t="shared" si="112"/>
        <v>0</v>
      </c>
      <c r="S202" s="35"/>
      <c r="T202" s="44" t="b">
        <f t="shared" si="113"/>
        <v>0</v>
      </c>
      <c r="U202" s="44" t="b">
        <f t="shared" si="114"/>
        <v>0</v>
      </c>
      <c r="V202" s="44" t="b">
        <f t="shared" si="115"/>
        <v>0</v>
      </c>
      <c r="W202" s="44" t="b">
        <f t="shared" si="116"/>
        <v>0</v>
      </c>
      <c r="X202" s="35"/>
      <c r="Y202" s="35"/>
      <c r="Z202"/>
      <c r="AB202" s="36"/>
      <c r="AC202" s="3"/>
      <c r="AE202" s="13"/>
      <c r="AI202" s="3"/>
      <c r="AK202"/>
    </row>
    <row r="203" spans="1:41" x14ac:dyDescent="0.3">
      <c r="A203" s="30">
        <v>8</v>
      </c>
      <c r="B203" s="47"/>
      <c r="C203" s="47"/>
      <c r="D203" s="47"/>
      <c r="E203" s="47"/>
      <c r="F203" s="47"/>
      <c r="G203" s="47"/>
      <c r="H203" s="30">
        <f t="shared" si="105"/>
        <v>0</v>
      </c>
      <c r="I203" s="25">
        <f t="shared" si="106"/>
        <v>0</v>
      </c>
      <c r="J203" s="30">
        <f t="shared" si="107"/>
        <v>0</v>
      </c>
      <c r="K203" s="30">
        <f t="shared" si="108"/>
        <v>0</v>
      </c>
      <c r="L203" s="25">
        <f t="shared" si="109"/>
        <v>0</v>
      </c>
      <c r="M203" s="25">
        <f t="shared" si="110"/>
        <v>0</v>
      </c>
      <c r="N203" s="30">
        <f t="shared" si="117"/>
        <v>0</v>
      </c>
      <c r="O203" s="44">
        <f t="shared" si="118"/>
        <v>0</v>
      </c>
      <c r="P203" s="44">
        <f t="shared" si="111"/>
        <v>0</v>
      </c>
      <c r="Q203" s="159">
        <f t="shared" si="119"/>
        <v>0</v>
      </c>
      <c r="R203" s="159">
        <f t="shared" si="112"/>
        <v>0</v>
      </c>
      <c r="S203" s="35"/>
      <c r="T203" s="44" t="b">
        <f t="shared" si="113"/>
        <v>0</v>
      </c>
      <c r="U203" s="44" t="b">
        <f t="shared" si="114"/>
        <v>0</v>
      </c>
      <c r="V203" s="44" t="b">
        <f t="shared" si="115"/>
        <v>0</v>
      </c>
      <c r="W203" s="44" t="b">
        <f t="shared" si="116"/>
        <v>0</v>
      </c>
      <c r="X203" s="35"/>
      <c r="Y203" s="35"/>
      <c r="Z203"/>
      <c r="AB203" s="36"/>
      <c r="AC203" s="3"/>
      <c r="AE203" s="13"/>
      <c r="AI203" s="3"/>
      <c r="AK203"/>
    </row>
    <row r="204" spans="1:41" x14ac:dyDescent="0.3">
      <c r="A204" s="30">
        <v>8</v>
      </c>
      <c r="B204" s="47"/>
      <c r="C204" s="47"/>
      <c r="D204" s="47"/>
      <c r="E204" s="47"/>
      <c r="F204" s="47"/>
      <c r="G204" s="47"/>
      <c r="H204" s="30">
        <f t="shared" si="105"/>
        <v>0</v>
      </c>
      <c r="I204" s="25">
        <f t="shared" si="106"/>
        <v>0</v>
      </c>
      <c r="J204" s="30">
        <f t="shared" si="107"/>
        <v>0</v>
      </c>
      <c r="K204" s="30">
        <f t="shared" si="108"/>
        <v>0</v>
      </c>
      <c r="L204" s="25">
        <f t="shared" si="109"/>
        <v>0</v>
      </c>
      <c r="M204" s="25">
        <f t="shared" si="110"/>
        <v>0</v>
      </c>
      <c r="N204" s="30">
        <f t="shared" si="117"/>
        <v>0</v>
      </c>
      <c r="O204" s="44">
        <f t="shared" si="118"/>
        <v>0</v>
      </c>
      <c r="P204" s="44">
        <f t="shared" si="111"/>
        <v>0</v>
      </c>
      <c r="Q204" s="159">
        <f t="shared" si="119"/>
        <v>0</v>
      </c>
      <c r="R204" s="159">
        <f t="shared" si="112"/>
        <v>0</v>
      </c>
      <c r="S204" s="35"/>
      <c r="T204" s="44" t="b">
        <f t="shared" si="113"/>
        <v>0</v>
      </c>
      <c r="U204" s="44" t="b">
        <f t="shared" si="114"/>
        <v>0</v>
      </c>
      <c r="V204" s="44" t="b">
        <f t="shared" si="115"/>
        <v>0</v>
      </c>
      <c r="W204" s="44" t="b">
        <f t="shared" si="116"/>
        <v>0</v>
      </c>
      <c r="X204" s="35"/>
      <c r="Y204" s="35"/>
      <c r="Z204"/>
      <c r="AB204" s="36"/>
      <c r="AC204" s="3"/>
      <c r="AE204" s="13"/>
      <c r="AI204" s="3"/>
      <c r="AK204"/>
    </row>
    <row r="205" spans="1:41" x14ac:dyDescent="0.3">
      <c r="A205" s="30">
        <v>8</v>
      </c>
      <c r="B205" s="47"/>
      <c r="C205" s="47"/>
      <c r="D205" s="47"/>
      <c r="E205" s="47"/>
      <c r="F205" s="47"/>
      <c r="G205" s="47"/>
      <c r="H205" s="30">
        <f t="shared" si="105"/>
        <v>0</v>
      </c>
      <c r="I205" s="25">
        <f t="shared" si="106"/>
        <v>0</v>
      </c>
      <c r="J205" s="30">
        <f t="shared" si="107"/>
        <v>0</v>
      </c>
      <c r="K205" s="30">
        <f t="shared" si="108"/>
        <v>0</v>
      </c>
      <c r="L205" s="25">
        <f t="shared" si="109"/>
        <v>0</v>
      </c>
      <c r="M205" s="25">
        <f t="shared" si="110"/>
        <v>0</v>
      </c>
      <c r="N205" s="30">
        <f t="shared" si="117"/>
        <v>0</v>
      </c>
      <c r="O205" s="44">
        <f t="shared" si="118"/>
        <v>0</v>
      </c>
      <c r="P205" s="44">
        <f t="shared" si="111"/>
        <v>0</v>
      </c>
      <c r="Q205" s="159">
        <f t="shared" si="119"/>
        <v>0</v>
      </c>
      <c r="R205" s="159">
        <f t="shared" si="112"/>
        <v>0</v>
      </c>
      <c r="S205" s="35"/>
      <c r="T205" s="44" t="b">
        <f t="shared" si="113"/>
        <v>0</v>
      </c>
      <c r="U205" s="44" t="b">
        <f t="shared" si="114"/>
        <v>0</v>
      </c>
      <c r="V205" s="44" t="b">
        <f t="shared" si="115"/>
        <v>0</v>
      </c>
      <c r="W205" s="44" t="b">
        <f t="shared" si="116"/>
        <v>0</v>
      </c>
      <c r="X205" s="35"/>
      <c r="Y205" s="35"/>
      <c r="Z205"/>
      <c r="AB205" s="36"/>
      <c r="AC205" s="3"/>
      <c r="AE205" s="13"/>
      <c r="AI205" s="3"/>
      <c r="AK205"/>
    </row>
    <row r="206" spans="1:41" x14ac:dyDescent="0.3">
      <c r="A206" s="30">
        <v>8</v>
      </c>
      <c r="B206" s="47"/>
      <c r="C206" s="47"/>
      <c r="D206" s="47"/>
      <c r="E206" s="47"/>
      <c r="F206" s="47"/>
      <c r="G206" s="47"/>
      <c r="H206" s="30">
        <f t="shared" si="105"/>
        <v>0</v>
      </c>
      <c r="I206" s="25">
        <f t="shared" si="106"/>
        <v>0</v>
      </c>
      <c r="J206" s="30">
        <f t="shared" si="107"/>
        <v>0</v>
      </c>
      <c r="K206" s="30">
        <f t="shared" si="108"/>
        <v>0</v>
      </c>
      <c r="L206" s="25">
        <f t="shared" si="109"/>
        <v>0</v>
      </c>
      <c r="M206" s="25">
        <f t="shared" si="110"/>
        <v>0</v>
      </c>
      <c r="N206" s="30">
        <f t="shared" si="117"/>
        <v>0</v>
      </c>
      <c r="O206" s="44">
        <f t="shared" si="118"/>
        <v>0</v>
      </c>
      <c r="P206" s="44">
        <f t="shared" si="111"/>
        <v>0</v>
      </c>
      <c r="Q206" s="159">
        <f t="shared" si="119"/>
        <v>0</v>
      </c>
      <c r="R206" s="159">
        <f t="shared" si="112"/>
        <v>0</v>
      </c>
      <c r="S206" s="35"/>
      <c r="T206" s="44" t="b">
        <f t="shared" si="113"/>
        <v>0</v>
      </c>
      <c r="U206" s="44" t="b">
        <f t="shared" si="114"/>
        <v>0</v>
      </c>
      <c r="V206" s="44" t="b">
        <f t="shared" si="115"/>
        <v>0</v>
      </c>
      <c r="W206" s="44" t="b">
        <f t="shared" si="116"/>
        <v>0</v>
      </c>
      <c r="X206" s="35"/>
      <c r="Y206" s="35"/>
      <c r="Z206"/>
      <c r="AB206" s="36"/>
      <c r="AC206" s="3"/>
      <c r="AE206" s="13"/>
      <c r="AI206" s="3"/>
      <c r="AK206"/>
    </row>
    <row r="207" spans="1:41" x14ac:dyDescent="0.3">
      <c r="A207" s="30">
        <v>8</v>
      </c>
      <c r="B207" s="47"/>
      <c r="C207" s="47"/>
      <c r="D207" s="47"/>
      <c r="E207" s="47"/>
      <c r="F207" s="47"/>
      <c r="G207" s="47"/>
      <c r="H207" s="30">
        <f t="shared" si="105"/>
        <v>0</v>
      </c>
      <c r="I207" s="25">
        <f t="shared" si="106"/>
        <v>0</v>
      </c>
      <c r="J207" s="30">
        <f t="shared" si="107"/>
        <v>0</v>
      </c>
      <c r="K207" s="30">
        <f t="shared" si="108"/>
        <v>0</v>
      </c>
      <c r="L207" s="25">
        <f t="shared" si="109"/>
        <v>0</v>
      </c>
      <c r="M207" s="25">
        <f t="shared" si="110"/>
        <v>0</v>
      </c>
      <c r="N207" s="30">
        <f t="shared" si="117"/>
        <v>0</v>
      </c>
      <c r="O207" s="44">
        <f t="shared" si="118"/>
        <v>0</v>
      </c>
      <c r="P207" s="44">
        <f t="shared" si="111"/>
        <v>0</v>
      </c>
      <c r="Q207" s="159">
        <f t="shared" si="119"/>
        <v>0</v>
      </c>
      <c r="R207" s="159">
        <f t="shared" si="112"/>
        <v>0</v>
      </c>
      <c r="S207" s="35"/>
      <c r="T207" s="44" t="b">
        <f t="shared" si="113"/>
        <v>0</v>
      </c>
      <c r="U207" s="44" t="b">
        <f t="shared" si="114"/>
        <v>0</v>
      </c>
      <c r="V207" s="44" t="b">
        <f t="shared" si="115"/>
        <v>0</v>
      </c>
      <c r="W207" s="44" t="b">
        <f t="shared" si="116"/>
        <v>0</v>
      </c>
      <c r="X207" s="35"/>
      <c r="Y207" s="35"/>
      <c r="Z207"/>
      <c r="AB207" s="36"/>
      <c r="AC207" s="3"/>
      <c r="AE207" s="13"/>
      <c r="AI207" s="3"/>
      <c r="AK207"/>
    </row>
    <row r="208" spans="1:41" x14ac:dyDescent="0.3">
      <c r="A208" s="30">
        <v>8</v>
      </c>
      <c r="B208" s="47"/>
      <c r="C208" s="47"/>
      <c r="D208" s="47"/>
      <c r="E208" s="47"/>
      <c r="F208" s="47"/>
      <c r="G208" s="47"/>
      <c r="H208" s="30">
        <f t="shared" si="105"/>
        <v>0</v>
      </c>
      <c r="I208" s="25">
        <f t="shared" si="106"/>
        <v>0</v>
      </c>
      <c r="J208" s="30">
        <f t="shared" si="107"/>
        <v>0</v>
      </c>
      <c r="K208" s="30">
        <f t="shared" si="108"/>
        <v>0</v>
      </c>
      <c r="L208" s="25">
        <f t="shared" si="109"/>
        <v>0</v>
      </c>
      <c r="M208" s="25">
        <f t="shared" si="110"/>
        <v>0</v>
      </c>
      <c r="N208" s="30">
        <f t="shared" si="117"/>
        <v>0</v>
      </c>
      <c r="O208" s="44">
        <f t="shared" si="118"/>
        <v>0</v>
      </c>
      <c r="P208" s="44">
        <f t="shared" si="111"/>
        <v>0</v>
      </c>
      <c r="Q208" s="159">
        <f t="shared" si="119"/>
        <v>0</v>
      </c>
      <c r="R208" s="159">
        <f t="shared" si="112"/>
        <v>0</v>
      </c>
      <c r="S208" s="35"/>
      <c r="T208" s="44" t="b">
        <f t="shared" si="113"/>
        <v>0</v>
      </c>
      <c r="U208" s="44" t="b">
        <f t="shared" si="114"/>
        <v>0</v>
      </c>
      <c r="V208" s="44" t="b">
        <f t="shared" si="115"/>
        <v>0</v>
      </c>
      <c r="W208" s="44" t="b">
        <f t="shared" si="116"/>
        <v>0</v>
      </c>
      <c r="X208" s="35"/>
      <c r="Y208" s="35"/>
      <c r="Z208"/>
      <c r="AA208"/>
      <c r="AB208"/>
      <c r="AC208"/>
      <c r="AD208"/>
      <c r="AE208"/>
      <c r="AF208"/>
      <c r="AG208"/>
      <c r="AH208"/>
      <c r="AI208"/>
      <c r="AJ208"/>
      <c r="AK208"/>
    </row>
    <row r="209" spans="1:41" x14ac:dyDescent="0.3">
      <c r="A209" s="30">
        <v>8</v>
      </c>
      <c r="B209" s="47"/>
      <c r="C209" s="47"/>
      <c r="D209" s="47"/>
      <c r="E209" s="47"/>
      <c r="F209" s="47"/>
      <c r="G209" s="47"/>
      <c r="H209" s="30">
        <f t="shared" si="105"/>
        <v>0</v>
      </c>
      <c r="I209" s="25">
        <f t="shared" si="106"/>
        <v>0</v>
      </c>
      <c r="J209" s="30">
        <f t="shared" si="107"/>
        <v>0</v>
      </c>
      <c r="K209" s="30">
        <f t="shared" si="108"/>
        <v>0</v>
      </c>
      <c r="L209" s="25">
        <f t="shared" si="109"/>
        <v>0</v>
      </c>
      <c r="M209" s="25">
        <f t="shared" si="110"/>
        <v>0</v>
      </c>
      <c r="N209" s="30">
        <f t="shared" si="117"/>
        <v>0</v>
      </c>
      <c r="O209" s="44">
        <f t="shared" si="118"/>
        <v>0</v>
      </c>
      <c r="P209" s="44">
        <f t="shared" si="111"/>
        <v>0</v>
      </c>
      <c r="Q209" s="159">
        <f t="shared" si="119"/>
        <v>0</v>
      </c>
      <c r="R209" s="159">
        <f t="shared" si="112"/>
        <v>0</v>
      </c>
      <c r="S209" s="35"/>
      <c r="T209" s="44" t="b">
        <f t="shared" si="113"/>
        <v>0</v>
      </c>
      <c r="U209" s="44" t="b">
        <f t="shared" si="114"/>
        <v>0</v>
      </c>
      <c r="V209" s="44" t="b">
        <f t="shared" si="115"/>
        <v>0</v>
      </c>
      <c r="W209" s="44" t="b">
        <f t="shared" si="116"/>
        <v>0</v>
      </c>
      <c r="X209" s="35"/>
      <c r="Y209" s="35"/>
      <c r="Z209"/>
      <c r="AB209" s="36"/>
      <c r="AC209" s="3"/>
      <c r="AE209" s="13"/>
      <c r="AI209" s="3"/>
      <c r="AK209"/>
    </row>
    <row r="210" spans="1:41" x14ac:dyDescent="0.3">
      <c r="A210" s="30">
        <v>8</v>
      </c>
      <c r="B210" s="47"/>
      <c r="C210" s="47"/>
      <c r="D210" s="47"/>
      <c r="E210" s="47"/>
      <c r="F210" s="47"/>
      <c r="G210" s="47"/>
      <c r="H210" s="30">
        <f t="shared" si="105"/>
        <v>0</v>
      </c>
      <c r="I210" s="25">
        <f t="shared" si="106"/>
        <v>0</v>
      </c>
      <c r="J210" s="30">
        <f t="shared" si="107"/>
        <v>0</v>
      </c>
      <c r="K210" s="30">
        <f t="shared" si="108"/>
        <v>0</v>
      </c>
      <c r="L210" s="25">
        <f t="shared" si="109"/>
        <v>0</v>
      </c>
      <c r="M210" s="25">
        <f t="shared" si="110"/>
        <v>0</v>
      </c>
      <c r="N210" s="30">
        <f t="shared" si="117"/>
        <v>0</v>
      </c>
      <c r="O210" s="44">
        <f t="shared" si="118"/>
        <v>0</v>
      </c>
      <c r="P210" s="44">
        <f t="shared" si="111"/>
        <v>0</v>
      </c>
      <c r="Q210" s="159">
        <f t="shared" si="119"/>
        <v>0</v>
      </c>
      <c r="R210" s="159">
        <f t="shared" si="112"/>
        <v>0</v>
      </c>
      <c r="S210" s="35"/>
      <c r="T210" s="44" t="b">
        <f t="shared" si="113"/>
        <v>0</v>
      </c>
      <c r="U210" s="44" t="b">
        <f t="shared" si="114"/>
        <v>0</v>
      </c>
      <c r="V210" s="44" t="b">
        <f t="shared" si="115"/>
        <v>0</v>
      </c>
      <c r="W210" s="44" t="b">
        <f t="shared" si="116"/>
        <v>0</v>
      </c>
      <c r="X210" s="35"/>
      <c r="Y210" s="35"/>
      <c r="Z210"/>
      <c r="AA210"/>
      <c r="AB210"/>
      <c r="AC210"/>
      <c r="AD210"/>
      <c r="AE210"/>
      <c r="AF210"/>
      <c r="AG210"/>
      <c r="AH210"/>
      <c r="AI210"/>
      <c r="AJ210"/>
      <c r="AK210"/>
    </row>
    <row r="211" spans="1:41" x14ac:dyDescent="0.3">
      <c r="A211" s="30">
        <v>8</v>
      </c>
      <c r="B211" s="47"/>
      <c r="C211" s="47"/>
      <c r="D211" s="47"/>
      <c r="E211" s="47"/>
      <c r="F211" s="47"/>
      <c r="G211" s="47"/>
      <c r="H211" s="30">
        <f t="shared" si="105"/>
        <v>0</v>
      </c>
      <c r="I211" s="25">
        <f t="shared" si="106"/>
        <v>0</v>
      </c>
      <c r="J211" s="30">
        <f t="shared" si="107"/>
        <v>0</v>
      </c>
      <c r="K211" s="30">
        <f t="shared" si="108"/>
        <v>0</v>
      </c>
      <c r="L211" s="25">
        <f t="shared" si="109"/>
        <v>0</v>
      </c>
      <c r="M211" s="25">
        <f t="shared" si="110"/>
        <v>0</v>
      </c>
      <c r="N211" s="30">
        <f t="shared" si="117"/>
        <v>0</v>
      </c>
      <c r="O211" s="44">
        <f t="shared" si="118"/>
        <v>0</v>
      </c>
      <c r="P211" s="44">
        <f t="shared" si="111"/>
        <v>0</v>
      </c>
      <c r="Q211" s="159">
        <f t="shared" si="119"/>
        <v>0</v>
      </c>
      <c r="R211" s="159">
        <f t="shared" si="112"/>
        <v>0</v>
      </c>
      <c r="S211" s="35"/>
      <c r="T211" s="44" t="b">
        <f t="shared" si="113"/>
        <v>0</v>
      </c>
      <c r="U211" s="44" t="b">
        <f t="shared" si="114"/>
        <v>0</v>
      </c>
      <c r="V211" s="44" t="b">
        <f t="shared" si="115"/>
        <v>0</v>
      </c>
      <c r="W211" s="44" t="b">
        <f t="shared" si="116"/>
        <v>0</v>
      </c>
      <c r="X211" s="35"/>
      <c r="Y211" s="35"/>
      <c r="Z211"/>
      <c r="AA211"/>
      <c r="AB211"/>
      <c r="AC211"/>
      <c r="AD211"/>
      <c r="AE211"/>
      <c r="AF211"/>
      <c r="AG211"/>
      <c r="AH211"/>
      <c r="AI211"/>
      <c r="AJ211"/>
      <c r="AK211"/>
    </row>
    <row r="212" spans="1:41" x14ac:dyDescent="0.3">
      <c r="A212" s="30">
        <v>8</v>
      </c>
      <c r="B212" s="47"/>
      <c r="C212" s="47"/>
      <c r="D212" s="47"/>
      <c r="E212" s="47"/>
      <c r="F212" s="47"/>
      <c r="G212" s="47"/>
      <c r="H212" s="30">
        <f t="shared" si="105"/>
        <v>0</v>
      </c>
      <c r="I212" s="25">
        <f t="shared" si="106"/>
        <v>0</v>
      </c>
      <c r="J212" s="30">
        <f t="shared" si="107"/>
        <v>0</v>
      </c>
      <c r="K212" s="30">
        <f t="shared" si="108"/>
        <v>0</v>
      </c>
      <c r="L212" s="25">
        <f t="shared" si="109"/>
        <v>0</v>
      </c>
      <c r="M212" s="25">
        <f t="shared" si="110"/>
        <v>0</v>
      </c>
      <c r="N212" s="30">
        <f t="shared" si="117"/>
        <v>0</v>
      </c>
      <c r="O212" s="44">
        <f t="shared" si="118"/>
        <v>0</v>
      </c>
      <c r="P212" s="44">
        <f t="shared" si="111"/>
        <v>0</v>
      </c>
      <c r="Q212" s="159">
        <f t="shared" si="119"/>
        <v>0</v>
      </c>
      <c r="R212" s="159">
        <f t="shared" si="112"/>
        <v>0</v>
      </c>
      <c r="S212" s="35"/>
      <c r="T212" s="44" t="b">
        <f t="shared" si="113"/>
        <v>0</v>
      </c>
      <c r="U212" s="44" t="b">
        <f t="shared" si="114"/>
        <v>0</v>
      </c>
      <c r="V212" s="44" t="b">
        <f t="shared" si="115"/>
        <v>0</v>
      </c>
      <c r="W212" s="44" t="b">
        <f t="shared" si="116"/>
        <v>0</v>
      </c>
      <c r="X212" s="35"/>
      <c r="Y212" s="35"/>
      <c r="Z212"/>
      <c r="AA212"/>
      <c r="AB212"/>
      <c r="AC212"/>
      <c r="AD212"/>
      <c r="AE212"/>
      <c r="AF212"/>
      <c r="AG212"/>
      <c r="AH212"/>
      <c r="AI212"/>
      <c r="AJ212"/>
      <c r="AK212"/>
    </row>
    <row r="213" spans="1:41" x14ac:dyDescent="0.3">
      <c r="A213" s="30">
        <v>8</v>
      </c>
      <c r="B213" s="47"/>
      <c r="C213" s="47"/>
      <c r="D213" s="47"/>
      <c r="E213" s="47"/>
      <c r="F213" s="47"/>
      <c r="G213" s="47"/>
      <c r="H213" s="30">
        <f t="shared" si="105"/>
        <v>0</v>
      </c>
      <c r="I213" s="25">
        <f t="shared" si="106"/>
        <v>0</v>
      </c>
      <c r="J213" s="30">
        <f t="shared" si="107"/>
        <v>0</v>
      </c>
      <c r="K213" s="30">
        <f t="shared" si="108"/>
        <v>0</v>
      </c>
      <c r="L213" s="25">
        <f t="shared" si="109"/>
        <v>0</v>
      </c>
      <c r="M213" s="25">
        <f t="shared" si="110"/>
        <v>0</v>
      </c>
      <c r="N213" s="30">
        <f t="shared" si="117"/>
        <v>0</v>
      </c>
      <c r="O213" s="44">
        <f t="shared" si="118"/>
        <v>0</v>
      </c>
      <c r="P213" s="44">
        <f t="shared" si="111"/>
        <v>0</v>
      </c>
      <c r="Q213" s="159">
        <f t="shared" si="119"/>
        <v>0</v>
      </c>
      <c r="R213" s="159">
        <f t="shared" si="112"/>
        <v>0</v>
      </c>
      <c r="S213" s="35"/>
      <c r="T213" s="44" t="b">
        <f t="shared" si="113"/>
        <v>0</v>
      </c>
      <c r="U213" s="44" t="b">
        <f t="shared" si="114"/>
        <v>0</v>
      </c>
      <c r="V213" s="44" t="b">
        <f t="shared" si="115"/>
        <v>0</v>
      </c>
      <c r="W213" s="44" t="b">
        <f t="shared" si="116"/>
        <v>0</v>
      </c>
      <c r="X213" s="35"/>
      <c r="Y213" s="35"/>
      <c r="Z213"/>
      <c r="AA213"/>
      <c r="AB213"/>
      <c r="AC213"/>
      <c r="AD213"/>
      <c r="AE213"/>
      <c r="AF213"/>
      <c r="AG213"/>
      <c r="AH213"/>
      <c r="AI213"/>
      <c r="AJ213"/>
      <c r="AK213"/>
    </row>
    <row r="214" spans="1:41" x14ac:dyDescent="0.3">
      <c r="A214" s="30">
        <v>8</v>
      </c>
      <c r="B214" s="47"/>
      <c r="C214" s="47"/>
      <c r="D214" s="47"/>
      <c r="E214" s="47"/>
      <c r="F214" s="47"/>
      <c r="G214" s="47"/>
      <c r="H214" s="30">
        <f t="shared" si="105"/>
        <v>0</v>
      </c>
      <c r="I214" s="25">
        <f t="shared" si="106"/>
        <v>0</v>
      </c>
      <c r="J214" s="30">
        <f t="shared" si="107"/>
        <v>0</v>
      </c>
      <c r="K214" s="30">
        <f t="shared" si="108"/>
        <v>0</v>
      </c>
      <c r="L214" s="25">
        <f t="shared" si="109"/>
        <v>0</v>
      </c>
      <c r="M214" s="25">
        <f t="shared" si="110"/>
        <v>0</v>
      </c>
      <c r="N214" s="30">
        <f t="shared" si="117"/>
        <v>0</v>
      </c>
      <c r="O214" s="44">
        <f t="shared" si="118"/>
        <v>0</v>
      </c>
      <c r="P214" s="44">
        <f t="shared" si="111"/>
        <v>0</v>
      </c>
      <c r="Q214" s="159">
        <f t="shared" si="119"/>
        <v>0</v>
      </c>
      <c r="R214" s="159">
        <f t="shared" si="112"/>
        <v>0</v>
      </c>
      <c r="S214" s="35"/>
      <c r="T214" s="44" t="b">
        <f t="shared" si="113"/>
        <v>0</v>
      </c>
      <c r="U214" s="44" t="b">
        <f t="shared" si="114"/>
        <v>0</v>
      </c>
      <c r="V214" s="44" t="b">
        <f t="shared" si="115"/>
        <v>0</v>
      </c>
      <c r="W214" s="44" t="b">
        <f t="shared" si="116"/>
        <v>0</v>
      </c>
      <c r="X214" s="35"/>
      <c r="Y214" s="35"/>
      <c r="Z214"/>
      <c r="AB214" s="36"/>
      <c r="AC214" s="3"/>
      <c r="AE214" s="13"/>
      <c r="AI214" s="3"/>
      <c r="AK214"/>
    </row>
    <row r="215" spans="1:41" x14ac:dyDescent="0.3">
      <c r="B215" s="4" t="s">
        <v>99</v>
      </c>
      <c r="C215" s="4"/>
      <c r="D215" s="4"/>
      <c r="E215" s="37">
        <f>COUNT(B195:B214)</f>
        <v>0</v>
      </c>
      <c r="F215" s="37"/>
      <c r="G215" s="37"/>
      <c r="H215" s="37"/>
      <c r="I215" s="86"/>
      <c r="J215" s="37"/>
      <c r="K215" s="37"/>
      <c r="L215" s="86"/>
      <c r="Q215" s="161">
        <f>SUM(Q195:Q214)</f>
        <v>0</v>
      </c>
      <c r="R215" s="161">
        <f>SUM(R195:R214)</f>
        <v>0</v>
      </c>
      <c r="S215" s="35"/>
      <c r="T215" s="163">
        <f>SUM(T195:T214)</f>
        <v>0</v>
      </c>
      <c r="U215" s="164">
        <f>SUM(U195:U214)</f>
        <v>0</v>
      </c>
      <c r="V215" s="164">
        <f>SUM(V195:V214)</f>
        <v>0</v>
      </c>
      <c r="W215" s="164">
        <f>SUM(W195:W214)</f>
        <v>0</v>
      </c>
      <c r="X215" s="35"/>
      <c r="Y215" s="35"/>
      <c r="Z215" s="35"/>
      <c r="AC215"/>
      <c r="AD215"/>
      <c r="AE215"/>
      <c r="AF215"/>
      <c r="AG215"/>
      <c r="AH215"/>
      <c r="AI215"/>
      <c r="AJ215"/>
      <c r="AK215"/>
    </row>
    <row r="216" spans="1:41" x14ac:dyDescent="0.3">
      <c r="T216" s="156"/>
      <c r="U216" s="156"/>
      <c r="V216" s="156"/>
      <c r="W216" s="156"/>
      <c r="X216" s="64"/>
      <c r="Y216" s="64"/>
      <c r="Z216" s="64"/>
      <c r="AL216" s="34"/>
      <c r="AM216" s="34"/>
    </row>
    <row r="217" spans="1:41" ht="14.4" customHeight="1" x14ac:dyDescent="0.3">
      <c r="A217" s="312" t="s">
        <v>95</v>
      </c>
      <c r="B217" s="312" t="s">
        <v>101</v>
      </c>
      <c r="C217" s="289" t="s">
        <v>456</v>
      </c>
      <c r="D217" s="289"/>
      <c r="E217" s="317" t="s">
        <v>93</v>
      </c>
      <c r="F217" s="318"/>
      <c r="G217" s="319"/>
      <c r="H217" s="289" t="s">
        <v>455</v>
      </c>
      <c r="I217" s="289"/>
      <c r="J217" s="289"/>
      <c r="K217" s="289"/>
      <c r="L217" s="289"/>
      <c r="M217" s="289"/>
      <c r="N217" s="329" t="s">
        <v>90</v>
      </c>
      <c r="O217" s="390" t="s">
        <v>454</v>
      </c>
      <c r="P217" s="328"/>
      <c r="Q217" s="324" t="s">
        <v>94</v>
      </c>
      <c r="R217" s="325"/>
      <c r="S217" s="39"/>
      <c r="T217" s="326" t="s">
        <v>235</v>
      </c>
      <c r="U217" s="327"/>
      <c r="V217" s="327"/>
      <c r="W217" s="327"/>
      <c r="X217" s="39"/>
      <c r="Y217" s="39"/>
      <c r="Z217" s="39"/>
      <c r="AA217"/>
      <c r="AB217"/>
      <c r="AC217"/>
      <c r="AD217"/>
      <c r="AE217"/>
      <c r="AF217"/>
      <c r="AG217"/>
      <c r="AH217"/>
      <c r="AI217"/>
      <c r="AJ217"/>
      <c r="AK217"/>
    </row>
    <row r="218" spans="1:41" ht="43.8" x14ac:dyDescent="0.3">
      <c r="A218" s="312"/>
      <c r="B218" s="312"/>
      <c r="C218" s="48" t="s">
        <v>638</v>
      </c>
      <c r="D218" s="48" t="s">
        <v>622</v>
      </c>
      <c r="E218" s="48" t="s">
        <v>621</v>
      </c>
      <c r="F218" s="48" t="s">
        <v>619</v>
      </c>
      <c r="G218" s="48" t="s">
        <v>620</v>
      </c>
      <c r="H218" s="59" t="s">
        <v>453</v>
      </c>
      <c r="I218" s="60" t="s">
        <v>745</v>
      </c>
      <c r="J218" s="59" t="s">
        <v>452</v>
      </c>
      <c r="K218" s="59" t="s">
        <v>451</v>
      </c>
      <c r="L218" s="60" t="s">
        <v>746</v>
      </c>
      <c r="M218" s="60" t="s">
        <v>739</v>
      </c>
      <c r="N218" s="330"/>
      <c r="O218" s="168" t="s">
        <v>747</v>
      </c>
      <c r="P218" s="168" t="s">
        <v>741</v>
      </c>
      <c r="Q218" s="158" t="s">
        <v>742</v>
      </c>
      <c r="R218" s="158" t="s">
        <v>743</v>
      </c>
      <c r="S218" s="64"/>
      <c r="T218" s="162" t="s">
        <v>227</v>
      </c>
      <c r="U218" s="162" t="s">
        <v>228</v>
      </c>
      <c r="V218" s="162" t="s">
        <v>229</v>
      </c>
      <c r="W218" s="162" t="s">
        <v>230</v>
      </c>
      <c r="X218" s="64"/>
      <c r="Y218" s="64"/>
      <c r="Z218"/>
      <c r="AA218"/>
      <c r="AB218"/>
      <c r="AC218"/>
      <c r="AD218"/>
      <c r="AE218"/>
      <c r="AF218"/>
      <c r="AG218"/>
      <c r="AH218"/>
      <c r="AI218"/>
      <c r="AJ218"/>
      <c r="AK218"/>
    </row>
    <row r="219" spans="1:41" x14ac:dyDescent="0.3">
      <c r="A219" s="30">
        <v>9</v>
      </c>
      <c r="B219" s="47"/>
      <c r="C219" s="47"/>
      <c r="D219" s="47"/>
      <c r="E219" s="47"/>
      <c r="F219" s="47"/>
      <c r="G219" s="47"/>
      <c r="H219" s="30">
        <f t="shared" ref="H219:H238" si="120">D219*0.5</f>
        <v>0</v>
      </c>
      <c r="I219" s="25">
        <f t="shared" ref="I219:I238" si="121">(3.14*(H219*H219)*C219)/1000</f>
        <v>0</v>
      </c>
      <c r="J219" s="30">
        <f t="shared" ref="J219:J238" si="122">(F219+G219)/2</f>
        <v>0</v>
      </c>
      <c r="K219" s="30">
        <f t="shared" ref="K219:K238" si="123">J219/2</f>
        <v>0</v>
      </c>
      <c r="L219" s="25">
        <f t="shared" ref="L219:L238" si="124">((3.14*(K219*K219))*(E219/3))/1000</f>
        <v>0</v>
      </c>
      <c r="M219" s="25">
        <f t="shared" ref="M219:M238" si="125">I219+L219</f>
        <v>0</v>
      </c>
      <c r="N219" s="30">
        <f>IF(B219=1,$G$11,IF(B219=2,$G$12,IF(B219=3,$G$13,IF(B219=4,$G$14,))))</f>
        <v>0</v>
      </c>
      <c r="O219" s="44">
        <f>IF(B219=1,$D$11,IF(B219=2,$D$12,IF(B219=3,$D$13,IF(B219=4,$D$14,))))</f>
        <v>0</v>
      </c>
      <c r="P219" s="44">
        <f t="shared" ref="P219:P238" si="126">(M219*O219)*N219</f>
        <v>0</v>
      </c>
      <c r="Q219" s="159">
        <f>P219*(1/$B$6)</f>
        <v>0</v>
      </c>
      <c r="R219" s="159">
        <f t="shared" ref="R219:R238" si="127">Q219/1000</f>
        <v>0</v>
      </c>
      <c r="S219" s="35"/>
      <c r="T219" s="44" t="b">
        <f t="shared" ref="T219:T238" si="128">IF(B219=1, R219)</f>
        <v>0</v>
      </c>
      <c r="U219" s="44" t="b">
        <f t="shared" ref="U219:U238" si="129">IF(B219=2, R219)</f>
        <v>0</v>
      </c>
      <c r="V219" s="44" t="b">
        <f t="shared" ref="V219:V238" si="130">IF(B219=3, R219)</f>
        <v>0</v>
      </c>
      <c r="W219" s="44" t="b">
        <f t="shared" ref="W219:W238" si="131">IF(B219=4, R219)</f>
        <v>0</v>
      </c>
      <c r="X219" s="35"/>
      <c r="Y219" s="35"/>
      <c r="Z219"/>
      <c r="AB219" s="36"/>
      <c r="AC219" s="3"/>
      <c r="AE219" s="13"/>
      <c r="AI219" s="3"/>
      <c r="AK219"/>
    </row>
    <row r="220" spans="1:41" x14ac:dyDescent="0.3">
      <c r="A220" s="30">
        <v>9</v>
      </c>
      <c r="B220" s="47"/>
      <c r="C220" s="47"/>
      <c r="D220" s="47"/>
      <c r="E220" s="47"/>
      <c r="F220" s="47"/>
      <c r="G220" s="47"/>
      <c r="H220" s="30">
        <f t="shared" si="120"/>
        <v>0</v>
      </c>
      <c r="I220" s="25">
        <f t="shared" si="121"/>
        <v>0</v>
      </c>
      <c r="J220" s="30">
        <f t="shared" si="122"/>
        <v>0</v>
      </c>
      <c r="K220" s="30">
        <f t="shared" si="123"/>
        <v>0</v>
      </c>
      <c r="L220" s="25">
        <f t="shared" si="124"/>
        <v>0</v>
      </c>
      <c r="M220" s="25">
        <f t="shared" si="125"/>
        <v>0</v>
      </c>
      <c r="N220" s="30">
        <f t="shared" ref="N220:N238" si="132">IF(B220=1,$G$11,IF(B220=2,$G$12,IF(B220=3,$G$13,IF(B220=4,$G$14,))))</f>
        <v>0</v>
      </c>
      <c r="O220" s="44">
        <f t="shared" ref="O220:O238" si="133">IF(B220=1,$D$11,IF(B220=2,$D$12,IF(B220=3,$D$13,IF(B220=4,$D$14,))))</f>
        <v>0</v>
      </c>
      <c r="P220" s="44">
        <f t="shared" si="126"/>
        <v>0</v>
      </c>
      <c r="Q220" s="159">
        <f t="shared" ref="Q220:Q238" si="134">P220*(1/$B$6)</f>
        <v>0</v>
      </c>
      <c r="R220" s="159">
        <f t="shared" si="127"/>
        <v>0</v>
      </c>
      <c r="S220" s="35"/>
      <c r="T220" s="44" t="b">
        <f t="shared" si="128"/>
        <v>0</v>
      </c>
      <c r="U220" s="44" t="b">
        <f t="shared" si="129"/>
        <v>0</v>
      </c>
      <c r="V220" s="44" t="b">
        <f t="shared" si="130"/>
        <v>0</v>
      </c>
      <c r="W220" s="44" t="b">
        <f t="shared" si="131"/>
        <v>0</v>
      </c>
      <c r="X220" s="35"/>
      <c r="Y220" s="35"/>
      <c r="Z220"/>
      <c r="AB220" s="36"/>
      <c r="AC220" s="3"/>
      <c r="AE220" s="13"/>
      <c r="AI220" s="3"/>
      <c r="AK220"/>
    </row>
    <row r="221" spans="1:41" x14ac:dyDescent="0.3">
      <c r="A221" s="30">
        <v>9</v>
      </c>
      <c r="B221" s="47"/>
      <c r="C221" s="47"/>
      <c r="D221" s="47"/>
      <c r="E221" s="47"/>
      <c r="F221" s="47"/>
      <c r="G221" s="47"/>
      <c r="H221" s="30">
        <f t="shared" si="120"/>
        <v>0</v>
      </c>
      <c r="I221" s="25">
        <f t="shared" si="121"/>
        <v>0</v>
      </c>
      <c r="J221" s="30">
        <f t="shared" si="122"/>
        <v>0</v>
      </c>
      <c r="K221" s="30">
        <f t="shared" si="123"/>
        <v>0</v>
      </c>
      <c r="L221" s="25">
        <f t="shared" si="124"/>
        <v>0</v>
      </c>
      <c r="M221" s="25">
        <f t="shared" si="125"/>
        <v>0</v>
      </c>
      <c r="N221" s="30">
        <f t="shared" si="132"/>
        <v>0</v>
      </c>
      <c r="O221" s="44">
        <f t="shared" si="133"/>
        <v>0</v>
      </c>
      <c r="P221" s="44">
        <f t="shared" si="126"/>
        <v>0</v>
      </c>
      <c r="Q221" s="159">
        <f t="shared" si="134"/>
        <v>0</v>
      </c>
      <c r="R221" s="159">
        <f t="shared" si="127"/>
        <v>0</v>
      </c>
      <c r="S221" s="35"/>
      <c r="T221" s="44" t="b">
        <f t="shared" si="128"/>
        <v>0</v>
      </c>
      <c r="U221" s="44" t="b">
        <f t="shared" si="129"/>
        <v>0</v>
      </c>
      <c r="V221" s="44" t="b">
        <f t="shared" si="130"/>
        <v>0</v>
      </c>
      <c r="W221" s="44" t="b">
        <f t="shared" si="131"/>
        <v>0</v>
      </c>
      <c r="X221" s="35"/>
      <c r="Y221" s="35"/>
      <c r="Z221"/>
      <c r="AB221" s="36"/>
      <c r="AC221" s="3"/>
      <c r="AE221" s="13"/>
      <c r="AI221" s="3"/>
      <c r="AK221"/>
    </row>
    <row r="222" spans="1:41" x14ac:dyDescent="0.3">
      <c r="A222" s="30">
        <v>9</v>
      </c>
      <c r="B222" s="47"/>
      <c r="C222" s="47"/>
      <c r="D222" s="47"/>
      <c r="E222" s="47"/>
      <c r="F222" s="47"/>
      <c r="G222" s="47"/>
      <c r="H222" s="30">
        <f t="shared" si="120"/>
        <v>0</v>
      </c>
      <c r="I222" s="25">
        <f t="shared" si="121"/>
        <v>0</v>
      </c>
      <c r="J222" s="30">
        <f t="shared" si="122"/>
        <v>0</v>
      </c>
      <c r="K222" s="30">
        <f t="shared" si="123"/>
        <v>0</v>
      </c>
      <c r="L222" s="25">
        <f t="shared" si="124"/>
        <v>0</v>
      </c>
      <c r="M222" s="25">
        <f t="shared" si="125"/>
        <v>0</v>
      </c>
      <c r="N222" s="30">
        <f t="shared" si="132"/>
        <v>0</v>
      </c>
      <c r="O222" s="44">
        <f t="shared" si="133"/>
        <v>0</v>
      </c>
      <c r="P222" s="44">
        <f t="shared" si="126"/>
        <v>0</v>
      </c>
      <c r="Q222" s="159">
        <f t="shared" si="134"/>
        <v>0</v>
      </c>
      <c r="R222" s="159">
        <f t="shared" si="127"/>
        <v>0</v>
      </c>
      <c r="S222" s="35"/>
      <c r="T222" s="44" t="b">
        <f t="shared" si="128"/>
        <v>0</v>
      </c>
      <c r="U222" s="44" t="b">
        <f t="shared" si="129"/>
        <v>0</v>
      </c>
      <c r="V222" s="44" t="b">
        <f t="shared" si="130"/>
        <v>0</v>
      </c>
      <c r="W222" s="44" t="b">
        <f t="shared" si="131"/>
        <v>0</v>
      </c>
      <c r="X222" s="35"/>
      <c r="Y222" s="35"/>
      <c r="Z222"/>
      <c r="AB222" s="36"/>
      <c r="AC222" s="3"/>
      <c r="AE222" s="13"/>
      <c r="AI222" s="3"/>
      <c r="AK222"/>
    </row>
    <row r="223" spans="1:41" x14ac:dyDescent="0.3">
      <c r="A223" s="30">
        <v>9</v>
      </c>
      <c r="B223" s="47"/>
      <c r="C223" s="47"/>
      <c r="D223" s="47"/>
      <c r="E223" s="47"/>
      <c r="F223" s="47"/>
      <c r="G223" s="47"/>
      <c r="H223" s="30">
        <f t="shared" si="120"/>
        <v>0</v>
      </c>
      <c r="I223" s="25">
        <f t="shared" si="121"/>
        <v>0</v>
      </c>
      <c r="J223" s="30">
        <f t="shared" si="122"/>
        <v>0</v>
      </c>
      <c r="K223" s="30">
        <f t="shared" si="123"/>
        <v>0</v>
      </c>
      <c r="L223" s="25">
        <f t="shared" si="124"/>
        <v>0</v>
      </c>
      <c r="M223" s="25">
        <f t="shared" si="125"/>
        <v>0</v>
      </c>
      <c r="N223" s="30">
        <f t="shared" si="132"/>
        <v>0</v>
      </c>
      <c r="O223" s="44">
        <f t="shared" si="133"/>
        <v>0</v>
      </c>
      <c r="P223" s="44">
        <f t="shared" si="126"/>
        <v>0</v>
      </c>
      <c r="Q223" s="159">
        <f t="shared" si="134"/>
        <v>0</v>
      </c>
      <c r="R223" s="159">
        <f t="shared" si="127"/>
        <v>0</v>
      </c>
      <c r="S223" s="35"/>
      <c r="T223" s="44" t="b">
        <f t="shared" si="128"/>
        <v>0</v>
      </c>
      <c r="U223" s="44" t="b">
        <f t="shared" si="129"/>
        <v>0</v>
      </c>
      <c r="V223" s="44" t="b">
        <f t="shared" si="130"/>
        <v>0</v>
      </c>
      <c r="W223" s="44" t="b">
        <f t="shared" si="131"/>
        <v>0</v>
      </c>
      <c r="X223" s="35"/>
      <c r="Y223" s="35"/>
      <c r="Z223"/>
      <c r="AB223" s="36"/>
      <c r="AC223" s="3"/>
      <c r="AE223" s="13"/>
      <c r="AI223" s="3"/>
      <c r="AK223"/>
    </row>
    <row r="224" spans="1:41" x14ac:dyDescent="0.3">
      <c r="A224" s="30">
        <v>9</v>
      </c>
      <c r="B224" s="47"/>
      <c r="C224" s="47"/>
      <c r="D224" s="47"/>
      <c r="E224" s="47"/>
      <c r="F224" s="47"/>
      <c r="G224" s="47"/>
      <c r="H224" s="30">
        <f t="shared" si="120"/>
        <v>0</v>
      </c>
      <c r="I224" s="25">
        <f t="shared" si="121"/>
        <v>0</v>
      </c>
      <c r="J224" s="30">
        <f t="shared" si="122"/>
        <v>0</v>
      </c>
      <c r="K224" s="30">
        <f t="shared" si="123"/>
        <v>0</v>
      </c>
      <c r="L224" s="25">
        <f t="shared" si="124"/>
        <v>0</v>
      </c>
      <c r="M224" s="25">
        <f t="shared" si="125"/>
        <v>0</v>
      </c>
      <c r="N224" s="30">
        <f t="shared" si="132"/>
        <v>0</v>
      </c>
      <c r="O224" s="44">
        <f t="shared" si="133"/>
        <v>0</v>
      </c>
      <c r="P224" s="44">
        <f t="shared" si="126"/>
        <v>0</v>
      </c>
      <c r="Q224" s="159">
        <f t="shared" si="134"/>
        <v>0</v>
      </c>
      <c r="R224" s="159">
        <f t="shared" si="127"/>
        <v>0</v>
      </c>
      <c r="S224" s="35"/>
      <c r="T224" s="44" t="b">
        <f t="shared" si="128"/>
        <v>0</v>
      </c>
      <c r="U224" s="44" t="b">
        <f t="shared" si="129"/>
        <v>0</v>
      </c>
      <c r="V224" s="44" t="b">
        <f t="shared" si="130"/>
        <v>0</v>
      </c>
      <c r="W224" s="44" t="b">
        <f t="shared" si="131"/>
        <v>0</v>
      </c>
      <c r="X224" s="35"/>
      <c r="Y224" s="35"/>
      <c r="Z224"/>
      <c r="AB224" s="36"/>
      <c r="AC224" s="3"/>
      <c r="AE224" s="13"/>
      <c r="AI224" s="3"/>
      <c r="AK224"/>
      <c r="AN224" s="3"/>
      <c r="AO224" s="3"/>
    </row>
    <row r="225" spans="1:41" x14ac:dyDescent="0.3">
      <c r="A225" s="30">
        <v>9</v>
      </c>
      <c r="B225" s="47"/>
      <c r="C225" s="47"/>
      <c r="D225" s="47"/>
      <c r="E225" s="47"/>
      <c r="F225" s="47"/>
      <c r="G225" s="47"/>
      <c r="H225" s="30">
        <f t="shared" si="120"/>
        <v>0</v>
      </c>
      <c r="I225" s="25">
        <f t="shared" si="121"/>
        <v>0</v>
      </c>
      <c r="J225" s="30">
        <f t="shared" si="122"/>
        <v>0</v>
      </c>
      <c r="K225" s="30">
        <f t="shared" si="123"/>
        <v>0</v>
      </c>
      <c r="L225" s="25">
        <f t="shared" si="124"/>
        <v>0</v>
      </c>
      <c r="M225" s="25">
        <f t="shared" si="125"/>
        <v>0</v>
      </c>
      <c r="N225" s="30">
        <f t="shared" si="132"/>
        <v>0</v>
      </c>
      <c r="O225" s="44">
        <f t="shared" si="133"/>
        <v>0</v>
      </c>
      <c r="P225" s="44">
        <f t="shared" si="126"/>
        <v>0</v>
      </c>
      <c r="Q225" s="159">
        <f t="shared" si="134"/>
        <v>0</v>
      </c>
      <c r="R225" s="159">
        <f t="shared" si="127"/>
        <v>0</v>
      </c>
      <c r="S225" s="35"/>
      <c r="T225" s="44" t="b">
        <f t="shared" si="128"/>
        <v>0</v>
      </c>
      <c r="U225" s="44" t="b">
        <f t="shared" si="129"/>
        <v>0</v>
      </c>
      <c r="V225" s="44" t="b">
        <f t="shared" si="130"/>
        <v>0</v>
      </c>
      <c r="W225" s="44" t="b">
        <f t="shared" si="131"/>
        <v>0</v>
      </c>
      <c r="X225" s="35"/>
      <c r="Y225" s="35"/>
      <c r="Z225"/>
      <c r="AB225" s="36"/>
      <c r="AC225" s="3"/>
      <c r="AE225" s="13"/>
      <c r="AI225" s="3"/>
      <c r="AK225"/>
      <c r="AN225" s="3"/>
      <c r="AO225" s="3"/>
    </row>
    <row r="226" spans="1:41" x14ac:dyDescent="0.3">
      <c r="A226" s="30">
        <v>9</v>
      </c>
      <c r="B226" s="47"/>
      <c r="C226" s="47"/>
      <c r="D226" s="47"/>
      <c r="E226" s="47"/>
      <c r="F226" s="47"/>
      <c r="G226" s="47"/>
      <c r="H226" s="30">
        <f t="shared" si="120"/>
        <v>0</v>
      </c>
      <c r="I226" s="25">
        <f t="shared" si="121"/>
        <v>0</v>
      </c>
      <c r="J226" s="30">
        <f t="shared" si="122"/>
        <v>0</v>
      </c>
      <c r="K226" s="30">
        <f t="shared" si="123"/>
        <v>0</v>
      </c>
      <c r="L226" s="25">
        <f t="shared" si="124"/>
        <v>0</v>
      </c>
      <c r="M226" s="25">
        <f t="shared" si="125"/>
        <v>0</v>
      </c>
      <c r="N226" s="30">
        <f t="shared" si="132"/>
        <v>0</v>
      </c>
      <c r="O226" s="44">
        <f t="shared" si="133"/>
        <v>0</v>
      </c>
      <c r="P226" s="44">
        <f t="shared" si="126"/>
        <v>0</v>
      </c>
      <c r="Q226" s="159">
        <f t="shared" si="134"/>
        <v>0</v>
      </c>
      <c r="R226" s="159">
        <f t="shared" si="127"/>
        <v>0</v>
      </c>
      <c r="S226" s="35"/>
      <c r="T226" s="44" t="b">
        <f t="shared" si="128"/>
        <v>0</v>
      </c>
      <c r="U226" s="44" t="b">
        <f t="shared" si="129"/>
        <v>0</v>
      </c>
      <c r="V226" s="44" t="b">
        <f t="shared" si="130"/>
        <v>0</v>
      </c>
      <c r="W226" s="44" t="b">
        <f t="shared" si="131"/>
        <v>0</v>
      </c>
      <c r="X226" s="35"/>
      <c r="Y226" s="35"/>
      <c r="Z226"/>
      <c r="AB226" s="36"/>
      <c r="AC226" s="3"/>
      <c r="AE226" s="13"/>
      <c r="AI226" s="3"/>
      <c r="AK226"/>
    </row>
    <row r="227" spans="1:41" x14ac:dyDescent="0.3">
      <c r="A227" s="30">
        <v>9</v>
      </c>
      <c r="B227" s="47"/>
      <c r="C227" s="47"/>
      <c r="D227" s="47"/>
      <c r="E227" s="47"/>
      <c r="F227" s="47"/>
      <c r="G227" s="47"/>
      <c r="H227" s="30">
        <f t="shared" si="120"/>
        <v>0</v>
      </c>
      <c r="I227" s="25">
        <f t="shared" si="121"/>
        <v>0</v>
      </c>
      <c r="J227" s="30">
        <f t="shared" si="122"/>
        <v>0</v>
      </c>
      <c r="K227" s="30">
        <f t="shared" si="123"/>
        <v>0</v>
      </c>
      <c r="L227" s="25">
        <f t="shared" si="124"/>
        <v>0</v>
      </c>
      <c r="M227" s="25">
        <f t="shared" si="125"/>
        <v>0</v>
      </c>
      <c r="N227" s="30">
        <f t="shared" si="132"/>
        <v>0</v>
      </c>
      <c r="O227" s="44">
        <f t="shared" si="133"/>
        <v>0</v>
      </c>
      <c r="P227" s="44">
        <f t="shared" si="126"/>
        <v>0</v>
      </c>
      <c r="Q227" s="159">
        <f t="shared" si="134"/>
        <v>0</v>
      </c>
      <c r="R227" s="159">
        <f t="shared" si="127"/>
        <v>0</v>
      </c>
      <c r="S227" s="35"/>
      <c r="T227" s="44" t="b">
        <f t="shared" si="128"/>
        <v>0</v>
      </c>
      <c r="U227" s="44" t="b">
        <f t="shared" si="129"/>
        <v>0</v>
      </c>
      <c r="V227" s="44" t="b">
        <f t="shared" si="130"/>
        <v>0</v>
      </c>
      <c r="W227" s="44" t="b">
        <f t="shared" si="131"/>
        <v>0</v>
      </c>
      <c r="X227" s="35"/>
      <c r="Y227" s="35"/>
      <c r="Z227"/>
      <c r="AB227" s="36"/>
      <c r="AC227" s="3"/>
      <c r="AE227" s="13"/>
      <c r="AI227" s="3"/>
      <c r="AK227"/>
    </row>
    <row r="228" spans="1:41" x14ac:dyDescent="0.3">
      <c r="A228" s="30">
        <v>9</v>
      </c>
      <c r="B228" s="47"/>
      <c r="C228" s="47"/>
      <c r="D228" s="47"/>
      <c r="E228" s="47"/>
      <c r="F228" s="47"/>
      <c r="G228" s="47"/>
      <c r="H228" s="30">
        <f t="shared" si="120"/>
        <v>0</v>
      </c>
      <c r="I228" s="25">
        <f t="shared" si="121"/>
        <v>0</v>
      </c>
      <c r="J228" s="30">
        <f t="shared" si="122"/>
        <v>0</v>
      </c>
      <c r="K228" s="30">
        <f t="shared" si="123"/>
        <v>0</v>
      </c>
      <c r="L228" s="25">
        <f t="shared" si="124"/>
        <v>0</v>
      </c>
      <c r="M228" s="25">
        <f t="shared" si="125"/>
        <v>0</v>
      </c>
      <c r="N228" s="30">
        <f t="shared" si="132"/>
        <v>0</v>
      </c>
      <c r="O228" s="44">
        <f t="shared" si="133"/>
        <v>0</v>
      </c>
      <c r="P228" s="44">
        <f t="shared" si="126"/>
        <v>0</v>
      </c>
      <c r="Q228" s="159">
        <f t="shared" si="134"/>
        <v>0</v>
      </c>
      <c r="R228" s="159">
        <f t="shared" si="127"/>
        <v>0</v>
      </c>
      <c r="S228" s="35"/>
      <c r="T228" s="44" t="b">
        <f t="shared" si="128"/>
        <v>0</v>
      </c>
      <c r="U228" s="44" t="b">
        <f t="shared" si="129"/>
        <v>0</v>
      </c>
      <c r="V228" s="44" t="b">
        <f t="shared" si="130"/>
        <v>0</v>
      </c>
      <c r="W228" s="44" t="b">
        <f t="shared" si="131"/>
        <v>0</v>
      </c>
      <c r="X228" s="35"/>
      <c r="Y228" s="35"/>
      <c r="Z228"/>
      <c r="AB228" s="36"/>
      <c r="AC228" s="3"/>
      <c r="AE228" s="13"/>
      <c r="AI228" s="3"/>
      <c r="AK228"/>
    </row>
    <row r="229" spans="1:41" x14ac:dyDescent="0.3">
      <c r="A229" s="30">
        <v>9</v>
      </c>
      <c r="B229" s="47"/>
      <c r="C229" s="47"/>
      <c r="D229" s="47"/>
      <c r="E229" s="47"/>
      <c r="F229" s="47"/>
      <c r="G229" s="47"/>
      <c r="H229" s="30">
        <f t="shared" si="120"/>
        <v>0</v>
      </c>
      <c r="I229" s="25">
        <f t="shared" si="121"/>
        <v>0</v>
      </c>
      <c r="J229" s="30">
        <f t="shared" si="122"/>
        <v>0</v>
      </c>
      <c r="K229" s="30">
        <f t="shared" si="123"/>
        <v>0</v>
      </c>
      <c r="L229" s="25">
        <f t="shared" si="124"/>
        <v>0</v>
      </c>
      <c r="M229" s="25">
        <f t="shared" si="125"/>
        <v>0</v>
      </c>
      <c r="N229" s="30">
        <f t="shared" si="132"/>
        <v>0</v>
      </c>
      <c r="O229" s="44">
        <f t="shared" si="133"/>
        <v>0</v>
      </c>
      <c r="P229" s="44">
        <f t="shared" si="126"/>
        <v>0</v>
      </c>
      <c r="Q229" s="159">
        <f t="shared" si="134"/>
        <v>0</v>
      </c>
      <c r="R229" s="159">
        <f t="shared" si="127"/>
        <v>0</v>
      </c>
      <c r="S229" s="35"/>
      <c r="T229" s="44" t="b">
        <f t="shared" si="128"/>
        <v>0</v>
      </c>
      <c r="U229" s="44" t="b">
        <f t="shared" si="129"/>
        <v>0</v>
      </c>
      <c r="V229" s="44" t="b">
        <f t="shared" si="130"/>
        <v>0</v>
      </c>
      <c r="W229" s="44" t="b">
        <f t="shared" si="131"/>
        <v>0</v>
      </c>
      <c r="X229" s="35"/>
      <c r="Y229" s="35"/>
      <c r="Z229"/>
      <c r="AB229" s="36"/>
      <c r="AC229" s="3"/>
      <c r="AE229" s="13"/>
      <c r="AI229" s="3"/>
      <c r="AK229"/>
    </row>
    <row r="230" spans="1:41" x14ac:dyDescent="0.3">
      <c r="A230" s="30">
        <v>9</v>
      </c>
      <c r="B230" s="47"/>
      <c r="C230" s="47"/>
      <c r="D230" s="47"/>
      <c r="E230" s="47"/>
      <c r="F230" s="47"/>
      <c r="G230" s="47"/>
      <c r="H230" s="30">
        <f t="shared" si="120"/>
        <v>0</v>
      </c>
      <c r="I230" s="25">
        <f t="shared" si="121"/>
        <v>0</v>
      </c>
      <c r="J230" s="30">
        <f t="shared" si="122"/>
        <v>0</v>
      </c>
      <c r="K230" s="30">
        <f t="shared" si="123"/>
        <v>0</v>
      </c>
      <c r="L230" s="25">
        <f t="shared" si="124"/>
        <v>0</v>
      </c>
      <c r="M230" s="25">
        <f t="shared" si="125"/>
        <v>0</v>
      </c>
      <c r="N230" s="30">
        <f t="shared" si="132"/>
        <v>0</v>
      </c>
      <c r="O230" s="44">
        <f t="shared" si="133"/>
        <v>0</v>
      </c>
      <c r="P230" s="44">
        <f t="shared" si="126"/>
        <v>0</v>
      </c>
      <c r="Q230" s="159">
        <f t="shared" si="134"/>
        <v>0</v>
      </c>
      <c r="R230" s="159">
        <f t="shared" si="127"/>
        <v>0</v>
      </c>
      <c r="S230" s="35"/>
      <c r="T230" s="44" t="b">
        <f t="shared" si="128"/>
        <v>0</v>
      </c>
      <c r="U230" s="44" t="b">
        <f t="shared" si="129"/>
        <v>0</v>
      </c>
      <c r="V230" s="44" t="b">
        <f t="shared" si="130"/>
        <v>0</v>
      </c>
      <c r="W230" s="44" t="b">
        <f t="shared" si="131"/>
        <v>0</v>
      </c>
      <c r="X230" s="35"/>
      <c r="Y230" s="35"/>
      <c r="Z230"/>
      <c r="AB230" s="36"/>
      <c r="AC230" s="3"/>
      <c r="AE230" s="13"/>
      <c r="AI230" s="3"/>
      <c r="AK230"/>
    </row>
    <row r="231" spans="1:41" x14ac:dyDescent="0.3">
      <c r="A231" s="30">
        <v>9</v>
      </c>
      <c r="B231" s="47"/>
      <c r="C231" s="47"/>
      <c r="D231" s="47"/>
      <c r="E231" s="47"/>
      <c r="F231" s="47"/>
      <c r="G231" s="47"/>
      <c r="H231" s="30">
        <f t="shared" si="120"/>
        <v>0</v>
      </c>
      <c r="I231" s="25">
        <f t="shared" si="121"/>
        <v>0</v>
      </c>
      <c r="J231" s="30">
        <f t="shared" si="122"/>
        <v>0</v>
      </c>
      <c r="K231" s="30">
        <f t="shared" si="123"/>
        <v>0</v>
      </c>
      <c r="L231" s="25">
        <f t="shared" si="124"/>
        <v>0</v>
      </c>
      <c r="M231" s="25">
        <f t="shared" si="125"/>
        <v>0</v>
      </c>
      <c r="N231" s="30">
        <f t="shared" si="132"/>
        <v>0</v>
      </c>
      <c r="O231" s="44">
        <f t="shared" si="133"/>
        <v>0</v>
      </c>
      <c r="P231" s="44">
        <f t="shared" si="126"/>
        <v>0</v>
      </c>
      <c r="Q231" s="159">
        <f t="shared" si="134"/>
        <v>0</v>
      </c>
      <c r="R231" s="159">
        <f t="shared" si="127"/>
        <v>0</v>
      </c>
      <c r="S231" s="35"/>
      <c r="T231" s="44" t="b">
        <f t="shared" si="128"/>
        <v>0</v>
      </c>
      <c r="U231" s="44" t="b">
        <f t="shared" si="129"/>
        <v>0</v>
      </c>
      <c r="V231" s="44" t="b">
        <f t="shared" si="130"/>
        <v>0</v>
      </c>
      <c r="W231" s="44" t="b">
        <f t="shared" si="131"/>
        <v>0</v>
      </c>
      <c r="X231" s="35"/>
      <c r="Y231" s="35"/>
      <c r="Z231"/>
      <c r="AB231" s="36"/>
      <c r="AC231" s="3"/>
      <c r="AE231" s="13"/>
      <c r="AI231" s="3"/>
      <c r="AK231"/>
    </row>
    <row r="232" spans="1:41" x14ac:dyDescent="0.3">
      <c r="A232" s="30">
        <v>9</v>
      </c>
      <c r="B232" s="47"/>
      <c r="C232" s="47"/>
      <c r="D232" s="47"/>
      <c r="E232" s="47"/>
      <c r="F232" s="47"/>
      <c r="G232" s="47"/>
      <c r="H232" s="30">
        <f t="shared" si="120"/>
        <v>0</v>
      </c>
      <c r="I232" s="25">
        <f t="shared" si="121"/>
        <v>0</v>
      </c>
      <c r="J232" s="30">
        <f t="shared" si="122"/>
        <v>0</v>
      </c>
      <c r="K232" s="30">
        <f t="shared" si="123"/>
        <v>0</v>
      </c>
      <c r="L232" s="25">
        <f t="shared" si="124"/>
        <v>0</v>
      </c>
      <c r="M232" s="25">
        <f t="shared" si="125"/>
        <v>0</v>
      </c>
      <c r="N232" s="30">
        <f t="shared" si="132"/>
        <v>0</v>
      </c>
      <c r="O232" s="44">
        <f t="shared" si="133"/>
        <v>0</v>
      </c>
      <c r="P232" s="44">
        <f t="shared" si="126"/>
        <v>0</v>
      </c>
      <c r="Q232" s="159">
        <f t="shared" si="134"/>
        <v>0</v>
      </c>
      <c r="R232" s="159">
        <f t="shared" si="127"/>
        <v>0</v>
      </c>
      <c r="S232" s="35"/>
      <c r="T232" s="44" t="b">
        <f t="shared" si="128"/>
        <v>0</v>
      </c>
      <c r="U232" s="44" t="b">
        <f t="shared" si="129"/>
        <v>0</v>
      </c>
      <c r="V232" s="44" t="b">
        <f t="shared" si="130"/>
        <v>0</v>
      </c>
      <c r="W232" s="44" t="b">
        <f t="shared" si="131"/>
        <v>0</v>
      </c>
      <c r="X232" s="35"/>
      <c r="Y232" s="35"/>
      <c r="Z232"/>
      <c r="AA232"/>
      <c r="AB232"/>
      <c r="AC232"/>
      <c r="AD232"/>
      <c r="AE232"/>
      <c r="AF232"/>
      <c r="AG232"/>
      <c r="AH232"/>
      <c r="AI232"/>
      <c r="AJ232"/>
      <c r="AK232"/>
    </row>
    <row r="233" spans="1:41" x14ac:dyDescent="0.3">
      <c r="A233" s="30">
        <v>9</v>
      </c>
      <c r="B233" s="47"/>
      <c r="C233" s="47"/>
      <c r="D233" s="47"/>
      <c r="E233" s="47"/>
      <c r="F233" s="47"/>
      <c r="G233" s="47"/>
      <c r="H233" s="30">
        <f t="shared" si="120"/>
        <v>0</v>
      </c>
      <c r="I233" s="25">
        <f t="shared" si="121"/>
        <v>0</v>
      </c>
      <c r="J233" s="30">
        <f t="shared" si="122"/>
        <v>0</v>
      </c>
      <c r="K233" s="30">
        <f t="shared" si="123"/>
        <v>0</v>
      </c>
      <c r="L233" s="25">
        <f t="shared" si="124"/>
        <v>0</v>
      </c>
      <c r="M233" s="25">
        <f t="shared" si="125"/>
        <v>0</v>
      </c>
      <c r="N233" s="30">
        <f t="shared" si="132"/>
        <v>0</v>
      </c>
      <c r="O233" s="44">
        <f t="shared" si="133"/>
        <v>0</v>
      </c>
      <c r="P233" s="44">
        <f t="shared" si="126"/>
        <v>0</v>
      </c>
      <c r="Q233" s="159">
        <f t="shared" si="134"/>
        <v>0</v>
      </c>
      <c r="R233" s="159">
        <f t="shared" si="127"/>
        <v>0</v>
      </c>
      <c r="S233" s="35"/>
      <c r="T233" s="44" t="b">
        <f t="shared" si="128"/>
        <v>0</v>
      </c>
      <c r="U233" s="44" t="b">
        <f t="shared" si="129"/>
        <v>0</v>
      </c>
      <c r="V233" s="44" t="b">
        <f t="shared" si="130"/>
        <v>0</v>
      </c>
      <c r="W233" s="44" t="b">
        <f t="shared" si="131"/>
        <v>0</v>
      </c>
      <c r="X233" s="35"/>
      <c r="Y233" s="35"/>
      <c r="Z233"/>
      <c r="AB233" s="36"/>
      <c r="AC233" s="3"/>
      <c r="AE233" s="13"/>
      <c r="AI233" s="3"/>
      <c r="AK233"/>
    </row>
    <row r="234" spans="1:41" x14ac:dyDescent="0.3">
      <c r="A234" s="30">
        <v>9</v>
      </c>
      <c r="B234" s="47"/>
      <c r="C234" s="47"/>
      <c r="D234" s="47"/>
      <c r="E234" s="47"/>
      <c r="F234" s="47"/>
      <c r="G234" s="47"/>
      <c r="H234" s="30">
        <f t="shared" si="120"/>
        <v>0</v>
      </c>
      <c r="I234" s="25">
        <f t="shared" si="121"/>
        <v>0</v>
      </c>
      <c r="J234" s="30">
        <f t="shared" si="122"/>
        <v>0</v>
      </c>
      <c r="K234" s="30">
        <f t="shared" si="123"/>
        <v>0</v>
      </c>
      <c r="L234" s="25">
        <f t="shared" si="124"/>
        <v>0</v>
      </c>
      <c r="M234" s="25">
        <f t="shared" si="125"/>
        <v>0</v>
      </c>
      <c r="N234" s="30">
        <f t="shared" si="132"/>
        <v>0</v>
      </c>
      <c r="O234" s="44">
        <f t="shared" si="133"/>
        <v>0</v>
      </c>
      <c r="P234" s="44">
        <f t="shared" si="126"/>
        <v>0</v>
      </c>
      <c r="Q234" s="159">
        <f t="shared" si="134"/>
        <v>0</v>
      </c>
      <c r="R234" s="159">
        <f t="shared" si="127"/>
        <v>0</v>
      </c>
      <c r="S234" s="35"/>
      <c r="T234" s="44" t="b">
        <f t="shared" si="128"/>
        <v>0</v>
      </c>
      <c r="U234" s="44" t="b">
        <f t="shared" si="129"/>
        <v>0</v>
      </c>
      <c r="V234" s="44" t="b">
        <f t="shared" si="130"/>
        <v>0</v>
      </c>
      <c r="W234" s="44" t="b">
        <f t="shared" si="131"/>
        <v>0</v>
      </c>
      <c r="X234" s="35"/>
      <c r="Y234" s="35"/>
      <c r="Z234"/>
      <c r="AA234"/>
      <c r="AB234"/>
      <c r="AC234"/>
      <c r="AD234"/>
      <c r="AE234"/>
      <c r="AF234"/>
      <c r="AG234"/>
      <c r="AH234"/>
      <c r="AI234"/>
      <c r="AJ234"/>
      <c r="AK234"/>
    </row>
    <row r="235" spans="1:41" x14ac:dyDescent="0.3">
      <c r="A235" s="30">
        <v>9</v>
      </c>
      <c r="B235" s="47"/>
      <c r="C235" s="47"/>
      <c r="D235" s="47"/>
      <c r="E235" s="47"/>
      <c r="F235" s="47"/>
      <c r="G235" s="47"/>
      <c r="H235" s="30">
        <f t="shared" si="120"/>
        <v>0</v>
      </c>
      <c r="I235" s="25">
        <f t="shared" si="121"/>
        <v>0</v>
      </c>
      <c r="J235" s="30">
        <f t="shared" si="122"/>
        <v>0</v>
      </c>
      <c r="K235" s="30">
        <f t="shared" si="123"/>
        <v>0</v>
      </c>
      <c r="L235" s="25">
        <f t="shared" si="124"/>
        <v>0</v>
      </c>
      <c r="M235" s="25">
        <f t="shared" si="125"/>
        <v>0</v>
      </c>
      <c r="N235" s="30">
        <f t="shared" si="132"/>
        <v>0</v>
      </c>
      <c r="O235" s="44">
        <f t="shared" si="133"/>
        <v>0</v>
      </c>
      <c r="P235" s="44">
        <f t="shared" si="126"/>
        <v>0</v>
      </c>
      <c r="Q235" s="159">
        <f t="shared" si="134"/>
        <v>0</v>
      </c>
      <c r="R235" s="159">
        <f t="shared" si="127"/>
        <v>0</v>
      </c>
      <c r="S235" s="35"/>
      <c r="T235" s="44" t="b">
        <f t="shared" si="128"/>
        <v>0</v>
      </c>
      <c r="U235" s="44" t="b">
        <f t="shared" si="129"/>
        <v>0</v>
      </c>
      <c r="V235" s="44" t="b">
        <f t="shared" si="130"/>
        <v>0</v>
      </c>
      <c r="W235" s="44" t="b">
        <f t="shared" si="131"/>
        <v>0</v>
      </c>
      <c r="X235" s="35"/>
      <c r="Y235" s="35"/>
      <c r="Z235"/>
      <c r="AA235"/>
      <c r="AB235"/>
      <c r="AC235"/>
      <c r="AD235"/>
      <c r="AE235"/>
      <c r="AF235"/>
      <c r="AG235"/>
      <c r="AH235"/>
      <c r="AI235"/>
      <c r="AJ235"/>
      <c r="AK235"/>
    </row>
    <row r="236" spans="1:41" x14ac:dyDescent="0.3">
      <c r="A236" s="30">
        <v>9</v>
      </c>
      <c r="B236" s="47"/>
      <c r="C236" s="47"/>
      <c r="D236" s="47"/>
      <c r="E236" s="47"/>
      <c r="F236" s="47"/>
      <c r="G236" s="47"/>
      <c r="H236" s="30">
        <f t="shared" si="120"/>
        <v>0</v>
      </c>
      <c r="I236" s="25">
        <f t="shared" si="121"/>
        <v>0</v>
      </c>
      <c r="J236" s="30">
        <f t="shared" si="122"/>
        <v>0</v>
      </c>
      <c r="K236" s="30">
        <f t="shared" si="123"/>
        <v>0</v>
      </c>
      <c r="L236" s="25">
        <f t="shared" si="124"/>
        <v>0</v>
      </c>
      <c r="M236" s="25">
        <f t="shared" si="125"/>
        <v>0</v>
      </c>
      <c r="N236" s="30">
        <f t="shared" si="132"/>
        <v>0</v>
      </c>
      <c r="O236" s="44">
        <f t="shared" si="133"/>
        <v>0</v>
      </c>
      <c r="P236" s="44">
        <f t="shared" si="126"/>
        <v>0</v>
      </c>
      <c r="Q236" s="159">
        <f t="shared" si="134"/>
        <v>0</v>
      </c>
      <c r="R236" s="159">
        <f t="shared" si="127"/>
        <v>0</v>
      </c>
      <c r="S236" s="35"/>
      <c r="T236" s="44" t="b">
        <f t="shared" si="128"/>
        <v>0</v>
      </c>
      <c r="U236" s="44" t="b">
        <f t="shared" si="129"/>
        <v>0</v>
      </c>
      <c r="V236" s="44" t="b">
        <f t="shared" si="130"/>
        <v>0</v>
      </c>
      <c r="W236" s="44" t="b">
        <f t="shared" si="131"/>
        <v>0</v>
      </c>
      <c r="X236" s="35"/>
      <c r="Y236" s="35"/>
      <c r="Z236"/>
      <c r="AA236"/>
      <c r="AB236"/>
      <c r="AC236"/>
      <c r="AD236"/>
      <c r="AE236"/>
      <c r="AF236"/>
      <c r="AG236"/>
      <c r="AH236"/>
      <c r="AI236"/>
      <c r="AJ236"/>
      <c r="AK236"/>
    </row>
    <row r="237" spans="1:41" x14ac:dyDescent="0.3">
      <c r="A237" s="30">
        <v>9</v>
      </c>
      <c r="B237" s="47"/>
      <c r="C237" s="47"/>
      <c r="D237" s="47"/>
      <c r="E237" s="47"/>
      <c r="F237" s="47"/>
      <c r="G237" s="47"/>
      <c r="H237" s="30">
        <f t="shared" si="120"/>
        <v>0</v>
      </c>
      <c r="I237" s="25">
        <f t="shared" si="121"/>
        <v>0</v>
      </c>
      <c r="J237" s="30">
        <f t="shared" si="122"/>
        <v>0</v>
      </c>
      <c r="K237" s="30">
        <f t="shared" si="123"/>
        <v>0</v>
      </c>
      <c r="L237" s="25">
        <f t="shared" si="124"/>
        <v>0</v>
      </c>
      <c r="M237" s="25">
        <f t="shared" si="125"/>
        <v>0</v>
      </c>
      <c r="N237" s="30">
        <f t="shared" si="132"/>
        <v>0</v>
      </c>
      <c r="O237" s="44">
        <f t="shared" si="133"/>
        <v>0</v>
      </c>
      <c r="P237" s="44">
        <f t="shared" si="126"/>
        <v>0</v>
      </c>
      <c r="Q237" s="159">
        <f t="shared" si="134"/>
        <v>0</v>
      </c>
      <c r="R237" s="159">
        <f t="shared" si="127"/>
        <v>0</v>
      </c>
      <c r="S237" s="35"/>
      <c r="T237" s="44" t="b">
        <f t="shared" si="128"/>
        <v>0</v>
      </c>
      <c r="U237" s="44" t="b">
        <f t="shared" si="129"/>
        <v>0</v>
      </c>
      <c r="V237" s="44" t="b">
        <f t="shared" si="130"/>
        <v>0</v>
      </c>
      <c r="W237" s="44" t="b">
        <f t="shared" si="131"/>
        <v>0</v>
      </c>
      <c r="X237" s="35"/>
      <c r="Y237" s="35"/>
      <c r="Z237"/>
      <c r="AA237"/>
      <c r="AB237"/>
      <c r="AC237"/>
      <c r="AD237"/>
      <c r="AE237"/>
      <c r="AF237"/>
      <c r="AG237"/>
      <c r="AH237"/>
      <c r="AI237"/>
      <c r="AJ237"/>
      <c r="AK237"/>
    </row>
    <row r="238" spans="1:41" x14ac:dyDescent="0.3">
      <c r="A238" s="30">
        <v>9</v>
      </c>
      <c r="B238" s="47"/>
      <c r="C238" s="47"/>
      <c r="D238" s="47"/>
      <c r="E238" s="47"/>
      <c r="F238" s="47"/>
      <c r="G238" s="47"/>
      <c r="H238" s="30">
        <f t="shared" si="120"/>
        <v>0</v>
      </c>
      <c r="I238" s="25">
        <f t="shared" si="121"/>
        <v>0</v>
      </c>
      <c r="J238" s="30">
        <f t="shared" si="122"/>
        <v>0</v>
      </c>
      <c r="K238" s="30">
        <f t="shared" si="123"/>
        <v>0</v>
      </c>
      <c r="L238" s="25">
        <f t="shared" si="124"/>
        <v>0</v>
      </c>
      <c r="M238" s="25">
        <f t="shared" si="125"/>
        <v>0</v>
      </c>
      <c r="N238" s="30">
        <f t="shared" si="132"/>
        <v>0</v>
      </c>
      <c r="O238" s="44">
        <f t="shared" si="133"/>
        <v>0</v>
      </c>
      <c r="P238" s="44">
        <f t="shared" si="126"/>
        <v>0</v>
      </c>
      <c r="Q238" s="159">
        <f t="shared" si="134"/>
        <v>0</v>
      </c>
      <c r="R238" s="159">
        <f t="shared" si="127"/>
        <v>0</v>
      </c>
      <c r="S238" s="35"/>
      <c r="T238" s="44" t="b">
        <f t="shared" si="128"/>
        <v>0</v>
      </c>
      <c r="U238" s="44" t="b">
        <f t="shared" si="129"/>
        <v>0</v>
      </c>
      <c r="V238" s="44" t="b">
        <f t="shared" si="130"/>
        <v>0</v>
      </c>
      <c r="W238" s="44" t="b">
        <f t="shared" si="131"/>
        <v>0</v>
      </c>
      <c r="X238" s="35"/>
      <c r="Y238" s="35"/>
      <c r="Z238"/>
      <c r="AB238" s="36"/>
      <c r="AC238" s="3"/>
      <c r="AE238" s="13"/>
      <c r="AI238" s="3"/>
      <c r="AK238"/>
    </row>
    <row r="239" spans="1:41" x14ac:dyDescent="0.3">
      <c r="B239" s="4" t="s">
        <v>99</v>
      </c>
      <c r="C239" s="4"/>
      <c r="D239" s="4"/>
      <c r="E239" s="37">
        <f>COUNT(B219:B238)</f>
        <v>0</v>
      </c>
      <c r="F239" s="37"/>
      <c r="G239" s="37"/>
      <c r="H239" s="37"/>
      <c r="I239" s="86"/>
      <c r="J239" s="37"/>
      <c r="K239" s="37"/>
      <c r="L239" s="86"/>
      <c r="Q239" s="161">
        <f>SUM(Q219:Q238)</f>
        <v>0</v>
      </c>
      <c r="R239" s="161">
        <f>SUM(R219:R238)</f>
        <v>0</v>
      </c>
      <c r="S239" s="35"/>
      <c r="T239" s="163">
        <f>SUM(T219:T238)</f>
        <v>0</v>
      </c>
      <c r="U239" s="164">
        <f>SUM(U219:U238)</f>
        <v>0</v>
      </c>
      <c r="V239" s="164">
        <f>SUM(V219:V238)</f>
        <v>0</v>
      </c>
      <c r="W239" s="164">
        <f>SUM(W219:W238)</f>
        <v>0</v>
      </c>
      <c r="X239" s="35"/>
      <c r="Y239" s="35"/>
      <c r="Z239" s="35"/>
      <c r="AC239"/>
      <c r="AD239"/>
      <c r="AE239"/>
      <c r="AF239"/>
      <c r="AG239"/>
      <c r="AH239"/>
      <c r="AI239"/>
      <c r="AJ239"/>
      <c r="AK239"/>
    </row>
    <row r="240" spans="1:41" x14ac:dyDescent="0.3">
      <c r="T240" s="156"/>
      <c r="U240" s="156"/>
      <c r="V240" s="156"/>
      <c r="W240" s="156"/>
      <c r="X240" s="64"/>
      <c r="Y240" s="64"/>
      <c r="Z240" s="64"/>
      <c r="AL240" s="34"/>
      <c r="AM240" s="34"/>
    </row>
    <row r="241" spans="1:41" ht="14.4" customHeight="1" x14ac:dyDescent="0.3">
      <c r="A241" s="312" t="s">
        <v>95</v>
      </c>
      <c r="B241" s="312" t="s">
        <v>101</v>
      </c>
      <c r="C241" s="289" t="s">
        <v>456</v>
      </c>
      <c r="D241" s="289"/>
      <c r="E241" s="317" t="s">
        <v>93</v>
      </c>
      <c r="F241" s="318"/>
      <c r="G241" s="319"/>
      <c r="H241" s="289" t="s">
        <v>455</v>
      </c>
      <c r="I241" s="289"/>
      <c r="J241" s="289"/>
      <c r="K241" s="289"/>
      <c r="L241" s="289"/>
      <c r="M241" s="289"/>
      <c r="N241" s="329" t="s">
        <v>90</v>
      </c>
      <c r="O241" s="390" t="s">
        <v>454</v>
      </c>
      <c r="P241" s="328"/>
      <c r="Q241" s="324" t="s">
        <v>94</v>
      </c>
      <c r="R241" s="325"/>
      <c r="S241" s="39"/>
      <c r="T241" s="326" t="s">
        <v>235</v>
      </c>
      <c r="U241" s="327"/>
      <c r="V241" s="327"/>
      <c r="W241" s="327"/>
      <c r="X241" s="39"/>
      <c r="Y241" s="39"/>
      <c r="Z241" s="39"/>
      <c r="AA241"/>
      <c r="AB241"/>
      <c r="AC241"/>
      <c r="AD241"/>
      <c r="AE241"/>
      <c r="AF241"/>
      <c r="AG241"/>
      <c r="AH241"/>
      <c r="AI241"/>
      <c r="AJ241"/>
      <c r="AK241"/>
    </row>
    <row r="242" spans="1:41" ht="43.8" x14ac:dyDescent="0.3">
      <c r="A242" s="312"/>
      <c r="B242" s="312"/>
      <c r="C242" s="48" t="s">
        <v>638</v>
      </c>
      <c r="D242" s="48" t="s">
        <v>622</v>
      </c>
      <c r="E242" s="48" t="s">
        <v>621</v>
      </c>
      <c r="F242" s="48" t="s">
        <v>619</v>
      </c>
      <c r="G242" s="48" t="s">
        <v>620</v>
      </c>
      <c r="H242" s="59" t="s">
        <v>453</v>
      </c>
      <c r="I242" s="60" t="s">
        <v>745</v>
      </c>
      <c r="J242" s="59" t="s">
        <v>452</v>
      </c>
      <c r="K242" s="59" t="s">
        <v>451</v>
      </c>
      <c r="L242" s="60" t="s">
        <v>746</v>
      </c>
      <c r="M242" s="60" t="s">
        <v>739</v>
      </c>
      <c r="N242" s="330"/>
      <c r="O242" s="168" t="s">
        <v>747</v>
      </c>
      <c r="P242" s="168" t="s">
        <v>741</v>
      </c>
      <c r="Q242" s="158" t="s">
        <v>742</v>
      </c>
      <c r="R242" s="158" t="s">
        <v>743</v>
      </c>
      <c r="S242" s="64"/>
      <c r="T242" s="162" t="s">
        <v>227</v>
      </c>
      <c r="U242" s="162" t="s">
        <v>228</v>
      </c>
      <c r="V242" s="162" t="s">
        <v>229</v>
      </c>
      <c r="W242" s="162" t="s">
        <v>230</v>
      </c>
      <c r="X242" s="64"/>
      <c r="Y242" s="64"/>
      <c r="Z242"/>
      <c r="AA242"/>
      <c r="AB242"/>
      <c r="AC242"/>
      <c r="AD242"/>
      <c r="AE242"/>
      <c r="AF242"/>
      <c r="AG242"/>
      <c r="AH242"/>
      <c r="AI242"/>
      <c r="AJ242"/>
      <c r="AK242"/>
    </row>
    <row r="243" spans="1:41" x14ac:dyDescent="0.3">
      <c r="A243" s="30">
        <v>10</v>
      </c>
      <c r="B243" s="47"/>
      <c r="C243" s="47"/>
      <c r="D243" s="47"/>
      <c r="E243" s="47"/>
      <c r="F243" s="47"/>
      <c r="G243" s="47"/>
      <c r="H243" s="30">
        <f t="shared" ref="H243:H262" si="135">D243*0.5</f>
        <v>0</v>
      </c>
      <c r="I243" s="25">
        <f t="shared" ref="I243:I262" si="136">(3.14*(H243*H243)*C243)/1000</f>
        <v>0</v>
      </c>
      <c r="J243" s="30">
        <f t="shared" ref="J243:J262" si="137">(F243+G243)/2</f>
        <v>0</v>
      </c>
      <c r="K243" s="30">
        <f t="shared" ref="K243:K262" si="138">J243/2</f>
        <v>0</v>
      </c>
      <c r="L243" s="25">
        <f t="shared" ref="L243:L262" si="139">((3.14*(K243*K243))*(E243/3))/1000</f>
        <v>0</v>
      </c>
      <c r="M243" s="25">
        <f t="shared" ref="M243:M262" si="140">I243+L243</f>
        <v>0</v>
      </c>
      <c r="N243" s="30">
        <f>IF(B243=1,$G$11,IF(B243=2,$G$12,IF(B243=3,$G$13,IF(B243=4,$G$14,))))</f>
        <v>0</v>
      </c>
      <c r="O243" s="44">
        <f>IF(B243=1,$D$11,IF(B243=2,$D$12,IF(B243=3,$D$13,IF(B243=4,$D$14,))))</f>
        <v>0</v>
      </c>
      <c r="P243" s="44">
        <f t="shared" ref="P243:P262" si="141">(M243*O243)*N243</f>
        <v>0</v>
      </c>
      <c r="Q243" s="159">
        <f>P243*(1/$B$6)</f>
        <v>0</v>
      </c>
      <c r="R243" s="159">
        <f t="shared" ref="R243:R262" si="142">Q243/1000</f>
        <v>0</v>
      </c>
      <c r="S243" s="35"/>
      <c r="T243" s="44" t="b">
        <f t="shared" ref="T243:T262" si="143">IF(B243=1, R243)</f>
        <v>0</v>
      </c>
      <c r="U243" s="44" t="b">
        <f t="shared" ref="U243:U262" si="144">IF(B243=2, R243)</f>
        <v>0</v>
      </c>
      <c r="V243" s="44" t="b">
        <f t="shared" ref="V243:V262" si="145">IF(B243=3, R243)</f>
        <v>0</v>
      </c>
      <c r="W243" s="44" t="b">
        <f t="shared" ref="W243:W262" si="146">IF(B243=4, R243)</f>
        <v>0</v>
      </c>
      <c r="X243" s="35"/>
      <c r="Y243" s="35"/>
      <c r="Z243"/>
      <c r="AB243" s="36"/>
      <c r="AC243" s="3"/>
      <c r="AE243" s="13"/>
      <c r="AI243" s="3"/>
      <c r="AK243"/>
    </row>
    <row r="244" spans="1:41" x14ac:dyDescent="0.3">
      <c r="A244" s="30">
        <v>10</v>
      </c>
      <c r="B244" s="47"/>
      <c r="C244" s="47"/>
      <c r="D244" s="47"/>
      <c r="E244" s="47"/>
      <c r="F244" s="47"/>
      <c r="G244" s="47"/>
      <c r="H244" s="30">
        <f t="shared" si="135"/>
        <v>0</v>
      </c>
      <c r="I244" s="25">
        <f t="shared" si="136"/>
        <v>0</v>
      </c>
      <c r="J244" s="30">
        <f t="shared" si="137"/>
        <v>0</v>
      </c>
      <c r="K244" s="30">
        <f t="shared" si="138"/>
        <v>0</v>
      </c>
      <c r="L244" s="25">
        <f t="shared" si="139"/>
        <v>0</v>
      </c>
      <c r="M244" s="25">
        <f t="shared" si="140"/>
        <v>0</v>
      </c>
      <c r="N244" s="30">
        <f t="shared" ref="N244:N262" si="147">IF(B244=1,$G$11,IF(B244=2,$G$12,IF(B244=3,$G$13,IF(B244=4,$G$14,))))</f>
        <v>0</v>
      </c>
      <c r="O244" s="44">
        <f t="shared" ref="O244:O262" si="148">IF(B244=1,$D$11,IF(B244=2,$D$12,IF(B244=3,$D$13,IF(B244=4,$D$14,))))</f>
        <v>0</v>
      </c>
      <c r="P244" s="44">
        <f t="shared" si="141"/>
        <v>0</v>
      </c>
      <c r="Q244" s="159">
        <f t="shared" ref="Q244:Q262" si="149">P244*(1/$B$6)</f>
        <v>0</v>
      </c>
      <c r="R244" s="159">
        <f t="shared" si="142"/>
        <v>0</v>
      </c>
      <c r="S244" s="35"/>
      <c r="T244" s="44" t="b">
        <f t="shared" si="143"/>
        <v>0</v>
      </c>
      <c r="U244" s="44" t="b">
        <f t="shared" si="144"/>
        <v>0</v>
      </c>
      <c r="V244" s="44" t="b">
        <f t="shared" si="145"/>
        <v>0</v>
      </c>
      <c r="W244" s="44" t="b">
        <f t="shared" si="146"/>
        <v>0</v>
      </c>
      <c r="X244" s="35"/>
      <c r="Y244" s="35"/>
      <c r="Z244"/>
      <c r="AB244" s="36"/>
      <c r="AC244" s="3"/>
      <c r="AE244" s="13"/>
      <c r="AI244" s="3"/>
      <c r="AK244"/>
    </row>
    <row r="245" spans="1:41" x14ac:dyDescent="0.3">
      <c r="A245" s="30">
        <v>10</v>
      </c>
      <c r="B245" s="47"/>
      <c r="C245" s="47"/>
      <c r="D245" s="47"/>
      <c r="E245" s="47"/>
      <c r="F245" s="47"/>
      <c r="G245" s="47"/>
      <c r="H245" s="30">
        <f t="shared" si="135"/>
        <v>0</v>
      </c>
      <c r="I245" s="25">
        <f t="shared" si="136"/>
        <v>0</v>
      </c>
      <c r="J245" s="30">
        <f t="shared" si="137"/>
        <v>0</v>
      </c>
      <c r="K245" s="30">
        <f t="shared" si="138"/>
        <v>0</v>
      </c>
      <c r="L245" s="25">
        <f t="shared" si="139"/>
        <v>0</v>
      </c>
      <c r="M245" s="25">
        <f t="shared" si="140"/>
        <v>0</v>
      </c>
      <c r="N245" s="30">
        <f t="shared" si="147"/>
        <v>0</v>
      </c>
      <c r="O245" s="44">
        <f t="shared" si="148"/>
        <v>0</v>
      </c>
      <c r="P245" s="44">
        <f t="shared" si="141"/>
        <v>0</v>
      </c>
      <c r="Q245" s="159">
        <f t="shared" si="149"/>
        <v>0</v>
      </c>
      <c r="R245" s="159">
        <f t="shared" si="142"/>
        <v>0</v>
      </c>
      <c r="S245" s="35"/>
      <c r="T245" s="44" t="b">
        <f t="shared" si="143"/>
        <v>0</v>
      </c>
      <c r="U245" s="44" t="b">
        <f t="shared" si="144"/>
        <v>0</v>
      </c>
      <c r="V245" s="44" t="b">
        <f t="shared" si="145"/>
        <v>0</v>
      </c>
      <c r="W245" s="44" t="b">
        <f t="shared" si="146"/>
        <v>0</v>
      </c>
      <c r="X245" s="35"/>
      <c r="Y245" s="35"/>
      <c r="Z245"/>
      <c r="AB245" s="36"/>
      <c r="AC245" s="3"/>
      <c r="AE245" s="13"/>
      <c r="AI245" s="3"/>
      <c r="AK245"/>
    </row>
    <row r="246" spans="1:41" x14ac:dyDescent="0.3">
      <c r="A246" s="30">
        <v>10</v>
      </c>
      <c r="B246" s="47"/>
      <c r="C246" s="47"/>
      <c r="D246" s="47"/>
      <c r="E246" s="47"/>
      <c r="F246" s="47"/>
      <c r="G246" s="47"/>
      <c r="H246" s="30">
        <f t="shared" si="135"/>
        <v>0</v>
      </c>
      <c r="I246" s="25">
        <f t="shared" si="136"/>
        <v>0</v>
      </c>
      <c r="J246" s="30">
        <f t="shared" si="137"/>
        <v>0</v>
      </c>
      <c r="K246" s="30">
        <f t="shared" si="138"/>
        <v>0</v>
      </c>
      <c r="L246" s="25">
        <f t="shared" si="139"/>
        <v>0</v>
      </c>
      <c r="M246" s="25">
        <f t="shared" si="140"/>
        <v>0</v>
      </c>
      <c r="N246" s="30">
        <f t="shared" si="147"/>
        <v>0</v>
      </c>
      <c r="O246" s="44">
        <f t="shared" si="148"/>
        <v>0</v>
      </c>
      <c r="P246" s="44">
        <f t="shared" si="141"/>
        <v>0</v>
      </c>
      <c r="Q246" s="159">
        <f t="shared" si="149"/>
        <v>0</v>
      </c>
      <c r="R246" s="159">
        <f t="shared" si="142"/>
        <v>0</v>
      </c>
      <c r="S246" s="35"/>
      <c r="T246" s="44" t="b">
        <f t="shared" si="143"/>
        <v>0</v>
      </c>
      <c r="U246" s="44" t="b">
        <f t="shared" si="144"/>
        <v>0</v>
      </c>
      <c r="V246" s="44" t="b">
        <f t="shared" si="145"/>
        <v>0</v>
      </c>
      <c r="W246" s="44" t="b">
        <f t="shared" si="146"/>
        <v>0</v>
      </c>
      <c r="X246" s="35"/>
      <c r="Y246" s="35"/>
      <c r="Z246"/>
      <c r="AB246" s="36"/>
      <c r="AC246" s="3"/>
      <c r="AE246" s="13"/>
      <c r="AI246" s="3"/>
      <c r="AK246"/>
    </row>
    <row r="247" spans="1:41" x14ac:dyDescent="0.3">
      <c r="A247" s="30">
        <v>10</v>
      </c>
      <c r="B247" s="47"/>
      <c r="C247" s="47"/>
      <c r="D247" s="47"/>
      <c r="E247" s="47"/>
      <c r="F247" s="47"/>
      <c r="G247" s="47"/>
      <c r="H247" s="30">
        <f t="shared" si="135"/>
        <v>0</v>
      </c>
      <c r="I247" s="25">
        <f t="shared" si="136"/>
        <v>0</v>
      </c>
      <c r="J247" s="30">
        <f t="shared" si="137"/>
        <v>0</v>
      </c>
      <c r="K247" s="30">
        <f t="shared" si="138"/>
        <v>0</v>
      </c>
      <c r="L247" s="25">
        <f t="shared" si="139"/>
        <v>0</v>
      </c>
      <c r="M247" s="25">
        <f t="shared" si="140"/>
        <v>0</v>
      </c>
      <c r="N247" s="30">
        <f t="shared" si="147"/>
        <v>0</v>
      </c>
      <c r="O247" s="44">
        <f t="shared" si="148"/>
        <v>0</v>
      </c>
      <c r="P247" s="44">
        <f t="shared" si="141"/>
        <v>0</v>
      </c>
      <c r="Q247" s="159">
        <f t="shared" si="149"/>
        <v>0</v>
      </c>
      <c r="R247" s="159">
        <f t="shared" si="142"/>
        <v>0</v>
      </c>
      <c r="S247" s="35"/>
      <c r="T247" s="44" t="b">
        <f t="shared" si="143"/>
        <v>0</v>
      </c>
      <c r="U247" s="44" t="b">
        <f t="shared" si="144"/>
        <v>0</v>
      </c>
      <c r="V247" s="44" t="b">
        <f t="shared" si="145"/>
        <v>0</v>
      </c>
      <c r="W247" s="44" t="b">
        <f t="shared" si="146"/>
        <v>0</v>
      </c>
      <c r="X247" s="35"/>
      <c r="Y247" s="35"/>
      <c r="Z247"/>
      <c r="AB247" s="36"/>
      <c r="AC247" s="3"/>
      <c r="AE247" s="13"/>
      <c r="AI247" s="3"/>
      <c r="AK247"/>
    </row>
    <row r="248" spans="1:41" x14ac:dyDescent="0.3">
      <c r="A248" s="30">
        <v>10</v>
      </c>
      <c r="B248" s="47"/>
      <c r="C248" s="47"/>
      <c r="D248" s="47"/>
      <c r="E248" s="47"/>
      <c r="F248" s="47"/>
      <c r="G248" s="47"/>
      <c r="H248" s="30">
        <f t="shared" si="135"/>
        <v>0</v>
      </c>
      <c r="I248" s="25">
        <f t="shared" si="136"/>
        <v>0</v>
      </c>
      <c r="J248" s="30">
        <f t="shared" si="137"/>
        <v>0</v>
      </c>
      <c r="K248" s="30">
        <f t="shared" si="138"/>
        <v>0</v>
      </c>
      <c r="L248" s="25">
        <f t="shared" si="139"/>
        <v>0</v>
      </c>
      <c r="M248" s="25">
        <f t="shared" si="140"/>
        <v>0</v>
      </c>
      <c r="N248" s="30">
        <f t="shared" si="147"/>
        <v>0</v>
      </c>
      <c r="O248" s="44">
        <f t="shared" si="148"/>
        <v>0</v>
      </c>
      <c r="P248" s="44">
        <f t="shared" si="141"/>
        <v>0</v>
      </c>
      <c r="Q248" s="159">
        <f t="shared" si="149"/>
        <v>0</v>
      </c>
      <c r="R248" s="159">
        <f t="shared" si="142"/>
        <v>0</v>
      </c>
      <c r="S248" s="35"/>
      <c r="T248" s="44" t="b">
        <f t="shared" si="143"/>
        <v>0</v>
      </c>
      <c r="U248" s="44" t="b">
        <f t="shared" si="144"/>
        <v>0</v>
      </c>
      <c r="V248" s="44" t="b">
        <f t="shared" si="145"/>
        <v>0</v>
      </c>
      <c r="W248" s="44" t="b">
        <f t="shared" si="146"/>
        <v>0</v>
      </c>
      <c r="X248" s="35"/>
      <c r="Y248" s="35"/>
      <c r="Z248"/>
      <c r="AB248" s="36"/>
      <c r="AC248" s="3"/>
      <c r="AE248" s="13"/>
      <c r="AI248" s="3"/>
      <c r="AK248"/>
      <c r="AN248" s="3"/>
      <c r="AO248" s="3"/>
    </row>
    <row r="249" spans="1:41" x14ac:dyDescent="0.3">
      <c r="A249" s="30">
        <v>10</v>
      </c>
      <c r="B249" s="47"/>
      <c r="C249" s="47"/>
      <c r="D249" s="47"/>
      <c r="E249" s="47"/>
      <c r="F249" s="47"/>
      <c r="G249" s="47"/>
      <c r="H249" s="30">
        <f t="shared" si="135"/>
        <v>0</v>
      </c>
      <c r="I249" s="25">
        <f t="shared" si="136"/>
        <v>0</v>
      </c>
      <c r="J249" s="30">
        <f t="shared" si="137"/>
        <v>0</v>
      </c>
      <c r="K249" s="30">
        <f t="shared" si="138"/>
        <v>0</v>
      </c>
      <c r="L249" s="25">
        <f t="shared" si="139"/>
        <v>0</v>
      </c>
      <c r="M249" s="25">
        <f t="shared" si="140"/>
        <v>0</v>
      </c>
      <c r="N249" s="30">
        <f t="shared" si="147"/>
        <v>0</v>
      </c>
      <c r="O249" s="44">
        <f t="shared" si="148"/>
        <v>0</v>
      </c>
      <c r="P249" s="44">
        <f t="shared" si="141"/>
        <v>0</v>
      </c>
      <c r="Q249" s="159">
        <f t="shared" si="149"/>
        <v>0</v>
      </c>
      <c r="R249" s="159">
        <f t="shared" si="142"/>
        <v>0</v>
      </c>
      <c r="S249" s="35"/>
      <c r="T249" s="44" t="b">
        <f t="shared" si="143"/>
        <v>0</v>
      </c>
      <c r="U249" s="44" t="b">
        <f t="shared" si="144"/>
        <v>0</v>
      </c>
      <c r="V249" s="44" t="b">
        <f t="shared" si="145"/>
        <v>0</v>
      </c>
      <c r="W249" s="44" t="b">
        <f t="shared" si="146"/>
        <v>0</v>
      </c>
      <c r="X249" s="35"/>
      <c r="Y249" s="35"/>
      <c r="Z249"/>
      <c r="AB249" s="36"/>
      <c r="AC249" s="3"/>
      <c r="AE249" s="13"/>
      <c r="AI249" s="3"/>
      <c r="AK249"/>
      <c r="AN249" s="3"/>
      <c r="AO249" s="3"/>
    </row>
    <row r="250" spans="1:41" x14ac:dyDescent="0.3">
      <c r="A250" s="30">
        <v>10</v>
      </c>
      <c r="B250" s="47"/>
      <c r="C250" s="47"/>
      <c r="D250" s="47"/>
      <c r="E250" s="47"/>
      <c r="F250" s="47"/>
      <c r="G250" s="47"/>
      <c r="H250" s="30">
        <f t="shared" si="135"/>
        <v>0</v>
      </c>
      <c r="I250" s="25">
        <f t="shared" si="136"/>
        <v>0</v>
      </c>
      <c r="J250" s="30">
        <f t="shared" si="137"/>
        <v>0</v>
      </c>
      <c r="K250" s="30">
        <f t="shared" si="138"/>
        <v>0</v>
      </c>
      <c r="L250" s="25">
        <f t="shared" si="139"/>
        <v>0</v>
      </c>
      <c r="M250" s="25">
        <f t="shared" si="140"/>
        <v>0</v>
      </c>
      <c r="N250" s="30">
        <f t="shared" si="147"/>
        <v>0</v>
      </c>
      <c r="O250" s="44">
        <f t="shared" si="148"/>
        <v>0</v>
      </c>
      <c r="P250" s="44">
        <f t="shared" si="141"/>
        <v>0</v>
      </c>
      <c r="Q250" s="159">
        <f t="shared" si="149"/>
        <v>0</v>
      </c>
      <c r="R250" s="159">
        <f t="shared" si="142"/>
        <v>0</v>
      </c>
      <c r="S250" s="35"/>
      <c r="T250" s="44" t="b">
        <f t="shared" si="143"/>
        <v>0</v>
      </c>
      <c r="U250" s="44" t="b">
        <f t="shared" si="144"/>
        <v>0</v>
      </c>
      <c r="V250" s="44" t="b">
        <f t="shared" si="145"/>
        <v>0</v>
      </c>
      <c r="W250" s="44" t="b">
        <f t="shared" si="146"/>
        <v>0</v>
      </c>
      <c r="X250" s="35"/>
      <c r="Y250" s="35"/>
      <c r="Z250"/>
      <c r="AB250" s="36"/>
      <c r="AC250" s="3"/>
      <c r="AE250" s="13"/>
      <c r="AI250" s="3"/>
      <c r="AK250"/>
    </row>
    <row r="251" spans="1:41" x14ac:dyDescent="0.3">
      <c r="A251" s="30">
        <v>10</v>
      </c>
      <c r="B251" s="47"/>
      <c r="C251" s="47"/>
      <c r="D251" s="47"/>
      <c r="E251" s="47"/>
      <c r="F251" s="47"/>
      <c r="G251" s="47"/>
      <c r="H251" s="30">
        <f t="shared" si="135"/>
        <v>0</v>
      </c>
      <c r="I251" s="25">
        <f t="shared" si="136"/>
        <v>0</v>
      </c>
      <c r="J251" s="30">
        <f t="shared" si="137"/>
        <v>0</v>
      </c>
      <c r="K251" s="30">
        <f t="shared" si="138"/>
        <v>0</v>
      </c>
      <c r="L251" s="25">
        <f t="shared" si="139"/>
        <v>0</v>
      </c>
      <c r="M251" s="25">
        <f t="shared" si="140"/>
        <v>0</v>
      </c>
      <c r="N251" s="30">
        <f t="shared" si="147"/>
        <v>0</v>
      </c>
      <c r="O251" s="44">
        <f t="shared" si="148"/>
        <v>0</v>
      </c>
      <c r="P251" s="44">
        <f t="shared" si="141"/>
        <v>0</v>
      </c>
      <c r="Q251" s="159">
        <f t="shared" si="149"/>
        <v>0</v>
      </c>
      <c r="R251" s="159">
        <f t="shared" si="142"/>
        <v>0</v>
      </c>
      <c r="S251" s="35"/>
      <c r="T251" s="44" t="b">
        <f t="shared" si="143"/>
        <v>0</v>
      </c>
      <c r="U251" s="44" t="b">
        <f t="shared" si="144"/>
        <v>0</v>
      </c>
      <c r="V251" s="44" t="b">
        <f t="shared" si="145"/>
        <v>0</v>
      </c>
      <c r="W251" s="44" t="b">
        <f t="shared" si="146"/>
        <v>0</v>
      </c>
      <c r="X251" s="35"/>
      <c r="Y251" s="35"/>
      <c r="Z251"/>
      <c r="AB251" s="36"/>
      <c r="AC251" s="3"/>
      <c r="AE251" s="13"/>
      <c r="AI251" s="3"/>
      <c r="AK251"/>
    </row>
    <row r="252" spans="1:41" x14ac:dyDescent="0.3">
      <c r="A252" s="30">
        <v>10</v>
      </c>
      <c r="B252" s="47"/>
      <c r="C252" s="47"/>
      <c r="D252" s="47"/>
      <c r="E252" s="47"/>
      <c r="F252" s="47"/>
      <c r="G252" s="47"/>
      <c r="H252" s="30">
        <f t="shared" si="135"/>
        <v>0</v>
      </c>
      <c r="I252" s="25">
        <f t="shared" si="136"/>
        <v>0</v>
      </c>
      <c r="J252" s="30">
        <f t="shared" si="137"/>
        <v>0</v>
      </c>
      <c r="K252" s="30">
        <f t="shared" si="138"/>
        <v>0</v>
      </c>
      <c r="L252" s="25">
        <f t="shared" si="139"/>
        <v>0</v>
      </c>
      <c r="M252" s="25">
        <f t="shared" si="140"/>
        <v>0</v>
      </c>
      <c r="N252" s="30">
        <f t="shared" si="147"/>
        <v>0</v>
      </c>
      <c r="O252" s="44">
        <f t="shared" si="148"/>
        <v>0</v>
      </c>
      <c r="P252" s="44">
        <f t="shared" si="141"/>
        <v>0</v>
      </c>
      <c r="Q252" s="159">
        <f t="shared" si="149"/>
        <v>0</v>
      </c>
      <c r="R252" s="159">
        <f t="shared" si="142"/>
        <v>0</v>
      </c>
      <c r="S252" s="35"/>
      <c r="T252" s="44" t="b">
        <f t="shared" si="143"/>
        <v>0</v>
      </c>
      <c r="U252" s="44" t="b">
        <f t="shared" si="144"/>
        <v>0</v>
      </c>
      <c r="V252" s="44" t="b">
        <f t="shared" si="145"/>
        <v>0</v>
      </c>
      <c r="W252" s="44" t="b">
        <f t="shared" si="146"/>
        <v>0</v>
      </c>
      <c r="X252" s="35"/>
      <c r="Y252" s="35"/>
      <c r="Z252"/>
      <c r="AB252" s="36"/>
      <c r="AC252" s="3"/>
      <c r="AE252" s="13"/>
      <c r="AI252" s="3"/>
      <c r="AK252"/>
    </row>
    <row r="253" spans="1:41" x14ac:dyDescent="0.3">
      <c r="A253" s="30">
        <v>10</v>
      </c>
      <c r="B253" s="47"/>
      <c r="C253" s="47"/>
      <c r="D253" s="47"/>
      <c r="E253" s="47"/>
      <c r="F253" s="47"/>
      <c r="G253" s="47"/>
      <c r="H253" s="30">
        <f t="shared" si="135"/>
        <v>0</v>
      </c>
      <c r="I253" s="25">
        <f t="shared" si="136"/>
        <v>0</v>
      </c>
      <c r="J253" s="30">
        <f t="shared" si="137"/>
        <v>0</v>
      </c>
      <c r="K253" s="30">
        <f t="shared" si="138"/>
        <v>0</v>
      </c>
      <c r="L253" s="25">
        <f t="shared" si="139"/>
        <v>0</v>
      </c>
      <c r="M253" s="25">
        <f t="shared" si="140"/>
        <v>0</v>
      </c>
      <c r="N253" s="30">
        <f t="shared" si="147"/>
        <v>0</v>
      </c>
      <c r="O253" s="44">
        <f t="shared" si="148"/>
        <v>0</v>
      </c>
      <c r="P253" s="44">
        <f t="shared" si="141"/>
        <v>0</v>
      </c>
      <c r="Q253" s="159">
        <f t="shared" si="149"/>
        <v>0</v>
      </c>
      <c r="R253" s="159">
        <f t="shared" si="142"/>
        <v>0</v>
      </c>
      <c r="S253" s="35"/>
      <c r="T253" s="44" t="b">
        <f t="shared" si="143"/>
        <v>0</v>
      </c>
      <c r="U253" s="44" t="b">
        <f t="shared" si="144"/>
        <v>0</v>
      </c>
      <c r="V253" s="44" t="b">
        <f t="shared" si="145"/>
        <v>0</v>
      </c>
      <c r="W253" s="44" t="b">
        <f t="shared" si="146"/>
        <v>0</v>
      </c>
      <c r="X253" s="35"/>
      <c r="Y253" s="35"/>
      <c r="Z253"/>
      <c r="AB253" s="36"/>
      <c r="AC253" s="3"/>
      <c r="AE253" s="13"/>
      <c r="AI253" s="3"/>
      <c r="AK253"/>
    </row>
    <row r="254" spans="1:41" x14ac:dyDescent="0.3">
      <c r="A254" s="30">
        <v>10</v>
      </c>
      <c r="B254" s="47"/>
      <c r="C254" s="47"/>
      <c r="D254" s="47"/>
      <c r="E254" s="47"/>
      <c r="F254" s="47"/>
      <c r="G254" s="47"/>
      <c r="H254" s="30">
        <f t="shared" si="135"/>
        <v>0</v>
      </c>
      <c r="I254" s="25">
        <f t="shared" si="136"/>
        <v>0</v>
      </c>
      <c r="J254" s="30">
        <f t="shared" si="137"/>
        <v>0</v>
      </c>
      <c r="K254" s="30">
        <f t="shared" si="138"/>
        <v>0</v>
      </c>
      <c r="L254" s="25">
        <f t="shared" si="139"/>
        <v>0</v>
      </c>
      <c r="M254" s="25">
        <f t="shared" si="140"/>
        <v>0</v>
      </c>
      <c r="N254" s="30">
        <f t="shared" si="147"/>
        <v>0</v>
      </c>
      <c r="O254" s="44">
        <f t="shared" si="148"/>
        <v>0</v>
      </c>
      <c r="P254" s="44">
        <f t="shared" si="141"/>
        <v>0</v>
      </c>
      <c r="Q254" s="159">
        <f t="shared" si="149"/>
        <v>0</v>
      </c>
      <c r="R254" s="159">
        <f t="shared" si="142"/>
        <v>0</v>
      </c>
      <c r="S254" s="35"/>
      <c r="T254" s="44" t="b">
        <f t="shared" si="143"/>
        <v>0</v>
      </c>
      <c r="U254" s="44" t="b">
        <f t="shared" si="144"/>
        <v>0</v>
      </c>
      <c r="V254" s="44" t="b">
        <f t="shared" si="145"/>
        <v>0</v>
      </c>
      <c r="W254" s="44" t="b">
        <f t="shared" si="146"/>
        <v>0</v>
      </c>
      <c r="X254" s="35"/>
      <c r="Y254" s="35"/>
      <c r="Z254"/>
      <c r="AB254" s="36"/>
      <c r="AC254" s="3"/>
      <c r="AE254" s="13"/>
      <c r="AI254" s="3"/>
      <c r="AK254"/>
    </row>
    <row r="255" spans="1:41" x14ac:dyDescent="0.3">
      <c r="A255" s="30">
        <v>10</v>
      </c>
      <c r="B255" s="47"/>
      <c r="C255" s="47"/>
      <c r="D255" s="47"/>
      <c r="E255" s="47"/>
      <c r="F255" s="47"/>
      <c r="G255" s="47"/>
      <c r="H255" s="30">
        <f t="shared" si="135"/>
        <v>0</v>
      </c>
      <c r="I255" s="25">
        <f t="shared" si="136"/>
        <v>0</v>
      </c>
      <c r="J255" s="30">
        <f t="shared" si="137"/>
        <v>0</v>
      </c>
      <c r="K255" s="30">
        <f t="shared" si="138"/>
        <v>0</v>
      </c>
      <c r="L255" s="25">
        <f t="shared" si="139"/>
        <v>0</v>
      </c>
      <c r="M255" s="25">
        <f t="shared" si="140"/>
        <v>0</v>
      </c>
      <c r="N255" s="30">
        <f t="shared" si="147"/>
        <v>0</v>
      </c>
      <c r="O255" s="44">
        <f t="shared" si="148"/>
        <v>0</v>
      </c>
      <c r="P255" s="44">
        <f t="shared" si="141"/>
        <v>0</v>
      </c>
      <c r="Q255" s="159">
        <f t="shared" si="149"/>
        <v>0</v>
      </c>
      <c r="R255" s="159">
        <f t="shared" si="142"/>
        <v>0</v>
      </c>
      <c r="S255" s="35"/>
      <c r="T255" s="44" t="b">
        <f t="shared" si="143"/>
        <v>0</v>
      </c>
      <c r="U255" s="44" t="b">
        <f t="shared" si="144"/>
        <v>0</v>
      </c>
      <c r="V255" s="44" t="b">
        <f t="shared" si="145"/>
        <v>0</v>
      </c>
      <c r="W255" s="44" t="b">
        <f t="shared" si="146"/>
        <v>0</v>
      </c>
      <c r="X255" s="35"/>
      <c r="Y255" s="35"/>
      <c r="Z255"/>
      <c r="AB255" s="36"/>
      <c r="AC255" s="3"/>
      <c r="AE255" s="13"/>
      <c r="AI255" s="3"/>
      <c r="AK255"/>
    </row>
    <row r="256" spans="1:41" x14ac:dyDescent="0.3">
      <c r="A256" s="30">
        <v>10</v>
      </c>
      <c r="B256" s="47"/>
      <c r="C256" s="47"/>
      <c r="D256" s="47"/>
      <c r="E256" s="47"/>
      <c r="F256" s="47"/>
      <c r="G256" s="47"/>
      <c r="H256" s="30">
        <f t="shared" si="135"/>
        <v>0</v>
      </c>
      <c r="I256" s="25">
        <f t="shared" si="136"/>
        <v>0</v>
      </c>
      <c r="J256" s="30">
        <f t="shared" si="137"/>
        <v>0</v>
      </c>
      <c r="K256" s="30">
        <f t="shared" si="138"/>
        <v>0</v>
      </c>
      <c r="L256" s="25">
        <f t="shared" si="139"/>
        <v>0</v>
      </c>
      <c r="M256" s="25">
        <f t="shared" si="140"/>
        <v>0</v>
      </c>
      <c r="N256" s="30">
        <f t="shared" si="147"/>
        <v>0</v>
      </c>
      <c r="O256" s="44">
        <f t="shared" si="148"/>
        <v>0</v>
      </c>
      <c r="P256" s="44">
        <f t="shared" si="141"/>
        <v>0</v>
      </c>
      <c r="Q256" s="159">
        <f t="shared" si="149"/>
        <v>0</v>
      </c>
      <c r="R256" s="159">
        <f t="shared" si="142"/>
        <v>0</v>
      </c>
      <c r="S256" s="35"/>
      <c r="T256" s="44" t="b">
        <f t="shared" si="143"/>
        <v>0</v>
      </c>
      <c r="U256" s="44" t="b">
        <f t="shared" si="144"/>
        <v>0</v>
      </c>
      <c r="V256" s="44" t="b">
        <f t="shared" si="145"/>
        <v>0</v>
      </c>
      <c r="W256" s="44" t="b">
        <f t="shared" si="146"/>
        <v>0</v>
      </c>
      <c r="X256" s="35"/>
      <c r="Y256" s="35"/>
      <c r="Z256"/>
      <c r="AA256"/>
      <c r="AB256"/>
      <c r="AC256"/>
      <c r="AD256"/>
      <c r="AE256"/>
      <c r="AF256"/>
      <c r="AG256"/>
      <c r="AH256"/>
      <c r="AI256"/>
      <c r="AJ256"/>
      <c r="AK256"/>
    </row>
    <row r="257" spans="1:39" x14ac:dyDescent="0.3">
      <c r="A257" s="30">
        <v>10</v>
      </c>
      <c r="B257" s="47"/>
      <c r="C257" s="47"/>
      <c r="D257" s="47"/>
      <c r="E257" s="47"/>
      <c r="F257" s="47"/>
      <c r="G257" s="47"/>
      <c r="H257" s="30">
        <f t="shared" si="135"/>
        <v>0</v>
      </c>
      <c r="I257" s="25">
        <f t="shared" si="136"/>
        <v>0</v>
      </c>
      <c r="J257" s="30">
        <f t="shared" si="137"/>
        <v>0</v>
      </c>
      <c r="K257" s="30">
        <f t="shared" si="138"/>
        <v>0</v>
      </c>
      <c r="L257" s="25">
        <f t="shared" si="139"/>
        <v>0</v>
      </c>
      <c r="M257" s="25">
        <f t="shared" si="140"/>
        <v>0</v>
      </c>
      <c r="N257" s="30">
        <f t="shared" si="147"/>
        <v>0</v>
      </c>
      <c r="O257" s="44">
        <f t="shared" si="148"/>
        <v>0</v>
      </c>
      <c r="P257" s="44">
        <f t="shared" si="141"/>
        <v>0</v>
      </c>
      <c r="Q257" s="159">
        <f t="shared" si="149"/>
        <v>0</v>
      </c>
      <c r="R257" s="159">
        <f t="shared" si="142"/>
        <v>0</v>
      </c>
      <c r="S257" s="35"/>
      <c r="T257" s="44" t="b">
        <f t="shared" si="143"/>
        <v>0</v>
      </c>
      <c r="U257" s="44" t="b">
        <f t="shared" si="144"/>
        <v>0</v>
      </c>
      <c r="V257" s="44" t="b">
        <f t="shared" si="145"/>
        <v>0</v>
      </c>
      <c r="W257" s="44" t="b">
        <f t="shared" si="146"/>
        <v>0</v>
      </c>
      <c r="X257" s="35"/>
      <c r="Y257" s="35"/>
      <c r="Z257"/>
      <c r="AB257" s="36"/>
      <c r="AC257" s="3"/>
      <c r="AE257" s="13"/>
      <c r="AI257" s="3"/>
      <c r="AK257"/>
    </row>
    <row r="258" spans="1:39" x14ac:dyDescent="0.3">
      <c r="A258" s="30">
        <v>10</v>
      </c>
      <c r="B258" s="47"/>
      <c r="C258" s="47"/>
      <c r="D258" s="47"/>
      <c r="E258" s="47"/>
      <c r="F258" s="47"/>
      <c r="G258" s="47"/>
      <c r="H258" s="30">
        <f t="shared" si="135"/>
        <v>0</v>
      </c>
      <c r="I258" s="25">
        <f t="shared" si="136"/>
        <v>0</v>
      </c>
      <c r="J258" s="30">
        <f t="shared" si="137"/>
        <v>0</v>
      </c>
      <c r="K258" s="30">
        <f t="shared" si="138"/>
        <v>0</v>
      </c>
      <c r="L258" s="25">
        <f t="shared" si="139"/>
        <v>0</v>
      </c>
      <c r="M258" s="25">
        <f t="shared" si="140"/>
        <v>0</v>
      </c>
      <c r="N258" s="30">
        <f t="shared" si="147"/>
        <v>0</v>
      </c>
      <c r="O258" s="44">
        <f t="shared" si="148"/>
        <v>0</v>
      </c>
      <c r="P258" s="44">
        <f t="shared" si="141"/>
        <v>0</v>
      </c>
      <c r="Q258" s="159">
        <f t="shared" si="149"/>
        <v>0</v>
      </c>
      <c r="R258" s="159">
        <f t="shared" si="142"/>
        <v>0</v>
      </c>
      <c r="S258" s="35"/>
      <c r="T258" s="44" t="b">
        <f t="shared" si="143"/>
        <v>0</v>
      </c>
      <c r="U258" s="44" t="b">
        <f t="shared" si="144"/>
        <v>0</v>
      </c>
      <c r="V258" s="44" t="b">
        <f t="shared" si="145"/>
        <v>0</v>
      </c>
      <c r="W258" s="44" t="b">
        <f t="shared" si="146"/>
        <v>0</v>
      </c>
      <c r="X258" s="35"/>
      <c r="Y258" s="35"/>
      <c r="Z258"/>
      <c r="AA258"/>
      <c r="AB258"/>
      <c r="AC258"/>
      <c r="AD258"/>
      <c r="AE258"/>
      <c r="AF258"/>
      <c r="AG258"/>
      <c r="AH258"/>
      <c r="AI258"/>
      <c r="AJ258"/>
      <c r="AK258"/>
    </row>
    <row r="259" spans="1:39" x14ac:dyDescent="0.3">
      <c r="A259" s="30">
        <v>10</v>
      </c>
      <c r="B259" s="47"/>
      <c r="C259" s="47"/>
      <c r="D259" s="47"/>
      <c r="E259" s="47"/>
      <c r="F259" s="47"/>
      <c r="G259" s="47"/>
      <c r="H259" s="30">
        <f t="shared" si="135"/>
        <v>0</v>
      </c>
      <c r="I259" s="25">
        <f t="shared" si="136"/>
        <v>0</v>
      </c>
      <c r="J259" s="30">
        <f t="shared" si="137"/>
        <v>0</v>
      </c>
      <c r="K259" s="30">
        <f t="shared" si="138"/>
        <v>0</v>
      </c>
      <c r="L259" s="25">
        <f t="shared" si="139"/>
        <v>0</v>
      </c>
      <c r="M259" s="25">
        <f t="shared" si="140"/>
        <v>0</v>
      </c>
      <c r="N259" s="30">
        <f t="shared" si="147"/>
        <v>0</v>
      </c>
      <c r="O259" s="44">
        <f t="shared" si="148"/>
        <v>0</v>
      </c>
      <c r="P259" s="44">
        <f t="shared" si="141"/>
        <v>0</v>
      </c>
      <c r="Q259" s="159">
        <f t="shared" si="149"/>
        <v>0</v>
      </c>
      <c r="R259" s="159">
        <f t="shared" si="142"/>
        <v>0</v>
      </c>
      <c r="S259" s="35"/>
      <c r="T259" s="44" t="b">
        <f t="shared" si="143"/>
        <v>0</v>
      </c>
      <c r="U259" s="44" t="b">
        <f t="shared" si="144"/>
        <v>0</v>
      </c>
      <c r="V259" s="44" t="b">
        <f t="shared" si="145"/>
        <v>0</v>
      </c>
      <c r="W259" s="44" t="b">
        <f t="shared" si="146"/>
        <v>0</v>
      </c>
      <c r="X259" s="35"/>
      <c r="Y259" s="35"/>
      <c r="Z259"/>
      <c r="AA259"/>
      <c r="AB259"/>
      <c r="AC259"/>
      <c r="AD259"/>
      <c r="AE259"/>
      <c r="AF259"/>
      <c r="AG259"/>
      <c r="AH259"/>
      <c r="AI259"/>
      <c r="AJ259"/>
      <c r="AK259"/>
    </row>
    <row r="260" spans="1:39" x14ac:dyDescent="0.3">
      <c r="A260" s="30">
        <v>10</v>
      </c>
      <c r="B260" s="47"/>
      <c r="C260" s="47"/>
      <c r="D260" s="47"/>
      <c r="E260" s="47"/>
      <c r="F260" s="47"/>
      <c r="G260" s="47"/>
      <c r="H260" s="30">
        <f t="shared" si="135"/>
        <v>0</v>
      </c>
      <c r="I260" s="25">
        <f t="shared" si="136"/>
        <v>0</v>
      </c>
      <c r="J260" s="30">
        <f t="shared" si="137"/>
        <v>0</v>
      </c>
      <c r="K260" s="30">
        <f t="shared" si="138"/>
        <v>0</v>
      </c>
      <c r="L260" s="25">
        <f t="shared" si="139"/>
        <v>0</v>
      </c>
      <c r="M260" s="25">
        <f t="shared" si="140"/>
        <v>0</v>
      </c>
      <c r="N260" s="30">
        <f t="shared" si="147"/>
        <v>0</v>
      </c>
      <c r="O260" s="44">
        <f t="shared" si="148"/>
        <v>0</v>
      </c>
      <c r="P260" s="44">
        <f t="shared" si="141"/>
        <v>0</v>
      </c>
      <c r="Q260" s="159">
        <f t="shared" si="149"/>
        <v>0</v>
      </c>
      <c r="R260" s="159">
        <f t="shared" si="142"/>
        <v>0</v>
      </c>
      <c r="S260" s="35"/>
      <c r="T260" s="44" t="b">
        <f t="shared" si="143"/>
        <v>0</v>
      </c>
      <c r="U260" s="44" t="b">
        <f t="shared" si="144"/>
        <v>0</v>
      </c>
      <c r="V260" s="44" t="b">
        <f t="shared" si="145"/>
        <v>0</v>
      </c>
      <c r="W260" s="44" t="b">
        <f t="shared" si="146"/>
        <v>0</v>
      </c>
      <c r="X260" s="35"/>
      <c r="Y260" s="35"/>
      <c r="Z260"/>
      <c r="AA260"/>
      <c r="AB260"/>
      <c r="AC260"/>
      <c r="AD260"/>
      <c r="AE260"/>
      <c r="AF260"/>
      <c r="AG260"/>
      <c r="AH260"/>
      <c r="AI260"/>
      <c r="AJ260"/>
      <c r="AK260"/>
    </row>
    <row r="261" spans="1:39" x14ac:dyDescent="0.3">
      <c r="A261" s="30">
        <v>10</v>
      </c>
      <c r="B261" s="47"/>
      <c r="C261" s="47"/>
      <c r="D261" s="47"/>
      <c r="E261" s="47"/>
      <c r="F261" s="47"/>
      <c r="G261" s="47"/>
      <c r="H261" s="30">
        <f t="shared" si="135"/>
        <v>0</v>
      </c>
      <c r="I261" s="25">
        <f t="shared" si="136"/>
        <v>0</v>
      </c>
      <c r="J261" s="30">
        <f t="shared" si="137"/>
        <v>0</v>
      </c>
      <c r="K261" s="30">
        <f t="shared" si="138"/>
        <v>0</v>
      </c>
      <c r="L261" s="25">
        <f t="shared" si="139"/>
        <v>0</v>
      </c>
      <c r="M261" s="25">
        <f t="shared" si="140"/>
        <v>0</v>
      </c>
      <c r="N261" s="30">
        <f t="shared" si="147"/>
        <v>0</v>
      </c>
      <c r="O261" s="44">
        <f t="shared" si="148"/>
        <v>0</v>
      </c>
      <c r="P261" s="44">
        <f t="shared" si="141"/>
        <v>0</v>
      </c>
      <c r="Q261" s="159">
        <f t="shared" si="149"/>
        <v>0</v>
      </c>
      <c r="R261" s="159">
        <f t="shared" si="142"/>
        <v>0</v>
      </c>
      <c r="S261" s="35"/>
      <c r="T261" s="44" t="b">
        <f t="shared" si="143"/>
        <v>0</v>
      </c>
      <c r="U261" s="44" t="b">
        <f t="shared" si="144"/>
        <v>0</v>
      </c>
      <c r="V261" s="44" t="b">
        <f t="shared" si="145"/>
        <v>0</v>
      </c>
      <c r="W261" s="44" t="b">
        <f t="shared" si="146"/>
        <v>0</v>
      </c>
      <c r="X261" s="35"/>
      <c r="Y261" s="35"/>
      <c r="Z261"/>
      <c r="AA261"/>
      <c r="AB261"/>
      <c r="AC261"/>
      <c r="AD261"/>
      <c r="AE261"/>
      <c r="AF261"/>
      <c r="AG261"/>
      <c r="AH261"/>
      <c r="AI261"/>
      <c r="AJ261"/>
      <c r="AK261"/>
    </row>
    <row r="262" spans="1:39" x14ac:dyDescent="0.3">
      <c r="A262" s="30">
        <v>10</v>
      </c>
      <c r="B262" s="47"/>
      <c r="C262" s="47"/>
      <c r="D262" s="47"/>
      <c r="E262" s="47"/>
      <c r="F262" s="47"/>
      <c r="G262" s="47"/>
      <c r="H262" s="30">
        <f t="shared" si="135"/>
        <v>0</v>
      </c>
      <c r="I262" s="25">
        <f t="shared" si="136"/>
        <v>0</v>
      </c>
      <c r="J262" s="30">
        <f t="shared" si="137"/>
        <v>0</v>
      </c>
      <c r="K262" s="30">
        <f t="shared" si="138"/>
        <v>0</v>
      </c>
      <c r="L262" s="25">
        <f t="shared" si="139"/>
        <v>0</v>
      </c>
      <c r="M262" s="25">
        <f t="shared" si="140"/>
        <v>0</v>
      </c>
      <c r="N262" s="30">
        <f t="shared" si="147"/>
        <v>0</v>
      </c>
      <c r="O262" s="44">
        <f t="shared" si="148"/>
        <v>0</v>
      </c>
      <c r="P262" s="44">
        <f t="shared" si="141"/>
        <v>0</v>
      </c>
      <c r="Q262" s="159">
        <f t="shared" si="149"/>
        <v>0</v>
      </c>
      <c r="R262" s="159">
        <f t="shared" si="142"/>
        <v>0</v>
      </c>
      <c r="S262" s="35"/>
      <c r="T262" s="44" t="b">
        <f t="shared" si="143"/>
        <v>0</v>
      </c>
      <c r="U262" s="44" t="b">
        <f t="shared" si="144"/>
        <v>0</v>
      </c>
      <c r="V262" s="44" t="b">
        <f t="shared" si="145"/>
        <v>0</v>
      </c>
      <c r="W262" s="44" t="b">
        <f t="shared" si="146"/>
        <v>0</v>
      </c>
      <c r="X262" s="35"/>
      <c r="Y262" s="35"/>
      <c r="Z262"/>
      <c r="AB262" s="36"/>
      <c r="AC262" s="3"/>
      <c r="AE262" s="13"/>
      <c r="AI262" s="3"/>
      <c r="AK262"/>
    </row>
    <row r="263" spans="1:39" x14ac:dyDescent="0.3">
      <c r="B263" s="4" t="s">
        <v>99</v>
      </c>
      <c r="C263" s="4"/>
      <c r="D263" s="4"/>
      <c r="E263" s="37">
        <f>COUNT(B243:B262)</f>
        <v>0</v>
      </c>
      <c r="F263" s="37"/>
      <c r="G263" s="37"/>
      <c r="H263" s="37"/>
      <c r="I263" s="86"/>
      <c r="J263" s="37"/>
      <c r="K263" s="37"/>
      <c r="L263" s="86"/>
      <c r="Q263" s="161">
        <f>SUM(Q243:Q262)</f>
        <v>0</v>
      </c>
      <c r="R263" s="161">
        <f>SUM(R243:R262)</f>
        <v>0</v>
      </c>
      <c r="S263" s="35"/>
      <c r="T263" s="163">
        <f>SUM(T243:T262)</f>
        <v>0</v>
      </c>
      <c r="U263" s="164">
        <f>SUM(U243:U262)</f>
        <v>0</v>
      </c>
      <c r="V263" s="164">
        <f>SUM(V243:V262)</f>
        <v>0</v>
      </c>
      <c r="W263" s="164">
        <f>SUM(W243:W262)</f>
        <v>0</v>
      </c>
      <c r="X263" s="35"/>
      <c r="Y263" s="35"/>
      <c r="Z263" s="35"/>
      <c r="AC263"/>
      <c r="AD263"/>
      <c r="AE263"/>
      <c r="AF263"/>
      <c r="AG263"/>
      <c r="AH263"/>
      <c r="AI263"/>
      <c r="AJ263"/>
      <c r="AK263"/>
    </row>
    <row r="264" spans="1:39" x14ac:dyDescent="0.3">
      <c r="T264" s="156"/>
      <c r="U264" s="156"/>
      <c r="V264" s="156"/>
      <c r="W264" s="156"/>
      <c r="X264" s="64"/>
      <c r="Y264" s="64"/>
      <c r="Z264" s="64"/>
      <c r="AL264" s="34"/>
      <c r="AM264" s="34"/>
    </row>
    <row r="265" spans="1:39" x14ac:dyDescent="0.3">
      <c r="A265" s="287" t="s">
        <v>237</v>
      </c>
      <c r="B265" s="287"/>
      <c r="C265" s="4"/>
      <c r="D265" s="4"/>
      <c r="X265" s="35"/>
      <c r="Y265" s="35"/>
      <c r="Z265" s="35"/>
      <c r="AL265" s="34"/>
      <c r="AM265" s="34"/>
    </row>
    <row r="266" spans="1:39" x14ac:dyDescent="0.3">
      <c r="A266" s="312" t="s">
        <v>4</v>
      </c>
      <c r="B266" s="313" t="s">
        <v>4</v>
      </c>
      <c r="C266" s="315" t="s">
        <v>605</v>
      </c>
      <c r="D266" s="14"/>
      <c r="S266" s="35"/>
      <c r="X266" s="35"/>
      <c r="AA266" s="36"/>
      <c r="AB266" s="3"/>
      <c r="AC266" s="3"/>
      <c r="AD266" s="13"/>
      <c r="AE266" s="13"/>
      <c r="AH266" s="3"/>
      <c r="AI266" s="3"/>
      <c r="AJ266" s="34"/>
      <c r="AK266" s="34"/>
    </row>
    <row r="267" spans="1:39" ht="31.5" customHeight="1" x14ac:dyDescent="0.3">
      <c r="A267" s="312"/>
      <c r="B267" s="314"/>
      <c r="C267" s="316"/>
      <c r="D267" s="14"/>
      <c r="S267" s="35"/>
      <c r="X267" s="35"/>
      <c r="AA267" s="36"/>
      <c r="AB267" s="3"/>
      <c r="AC267" s="3"/>
      <c r="AD267" s="13"/>
      <c r="AE267" s="13"/>
      <c r="AH267" s="3"/>
      <c r="AI267" s="3"/>
      <c r="AJ267" s="34"/>
      <c r="AK267" s="34"/>
    </row>
    <row r="268" spans="1:39" x14ac:dyDescent="0.3">
      <c r="A268" s="48">
        <v>1</v>
      </c>
      <c r="B268" s="180" t="str">
        <f>IF($A$11="","",(A11))</f>
        <v/>
      </c>
      <c r="C268" s="163" t="e">
        <f>(T47+T71+T95+T119+T143+T167+T191+T215+T239+T263)/$B$5</f>
        <v>#DIV/0!</v>
      </c>
      <c r="D268" s="37"/>
      <c r="S268" s="35"/>
      <c r="X268" s="35"/>
      <c r="AA268" s="36"/>
      <c r="AB268" s="3"/>
      <c r="AC268" s="3"/>
      <c r="AD268" s="13"/>
      <c r="AE268" s="13"/>
      <c r="AH268" s="3"/>
      <c r="AI268" s="3"/>
      <c r="AJ268" s="34"/>
      <c r="AK268" s="34"/>
    </row>
    <row r="269" spans="1:39" x14ac:dyDescent="0.3">
      <c r="A269" s="48">
        <v>2</v>
      </c>
      <c r="B269" s="180" t="str">
        <f>IF($A$12="","",(A12))</f>
        <v/>
      </c>
      <c r="C269" s="163" t="e">
        <f>(U47+U71+U95+U119+U143+U167+U191+U215+U239+U263)/$B$5</f>
        <v>#DIV/0!</v>
      </c>
      <c r="D269" s="37"/>
      <c r="S269" s="35"/>
      <c r="X269" s="35"/>
      <c r="AA269" s="36"/>
      <c r="AB269" s="3"/>
      <c r="AC269" s="3"/>
      <c r="AD269" s="13"/>
      <c r="AE269" s="13"/>
      <c r="AH269" s="3"/>
      <c r="AI269" s="3"/>
      <c r="AJ269" s="34"/>
      <c r="AK269" s="34"/>
    </row>
    <row r="270" spans="1:39" x14ac:dyDescent="0.3">
      <c r="A270" s="48">
        <v>3</v>
      </c>
      <c r="B270" s="180" t="str">
        <f>IF($A$13="","",(A13))</f>
        <v/>
      </c>
      <c r="C270" s="163" t="e">
        <f>(V47+V71+V95+V119+V143+V167+V191+V215+V239+V263)/$B$5</f>
        <v>#DIV/0!</v>
      </c>
      <c r="D270" s="37"/>
      <c r="S270" s="35"/>
      <c r="X270" s="35"/>
      <c r="AA270" s="36"/>
      <c r="AB270" s="3"/>
      <c r="AC270" s="3"/>
      <c r="AD270" s="13"/>
      <c r="AE270" s="13"/>
      <c r="AH270" s="3"/>
      <c r="AI270" s="3"/>
      <c r="AJ270" s="34"/>
      <c r="AK270" s="34"/>
    </row>
    <row r="271" spans="1:39" x14ac:dyDescent="0.3">
      <c r="A271" s="48">
        <v>4</v>
      </c>
      <c r="B271" s="180" t="str">
        <f>IF($A$14="","",(A14))</f>
        <v/>
      </c>
      <c r="C271" s="163" t="e">
        <f>(W47+W71+W95+W119+W143+W167+W191+W215+W239+W263)/$B$5</f>
        <v>#DIV/0!</v>
      </c>
      <c r="D271" s="37"/>
      <c r="S271" s="35"/>
      <c r="X271" s="35"/>
      <c r="AA271" s="36"/>
      <c r="AB271" s="3"/>
      <c r="AC271" s="3"/>
      <c r="AD271" s="13"/>
      <c r="AE271" s="13"/>
      <c r="AH271" s="3"/>
      <c r="AI271" s="3"/>
      <c r="AJ271" s="34"/>
      <c r="AK271" s="34"/>
    </row>
    <row r="272" spans="1:39" x14ac:dyDescent="0.3">
      <c r="X272" s="35"/>
      <c r="Y272" s="35"/>
      <c r="Z272" s="35"/>
      <c r="AL272" s="34"/>
      <c r="AM272" s="34"/>
    </row>
    <row r="273" spans="1:40" ht="16.8" x14ac:dyDescent="0.3">
      <c r="A273" s="287" t="s">
        <v>618</v>
      </c>
      <c r="B273" s="287"/>
      <c r="C273" s="287"/>
      <c r="D273" s="1"/>
      <c r="E273" s="1"/>
      <c r="F273" s="1"/>
      <c r="G273"/>
      <c r="H273"/>
      <c r="I273" s="211"/>
      <c r="J273"/>
      <c r="K273"/>
      <c r="L273" s="211"/>
      <c r="M273" s="211"/>
      <c r="N273"/>
      <c r="O273" s="2"/>
      <c r="P273" s="2"/>
      <c r="Q273" s="2"/>
      <c r="R273" s="2"/>
      <c r="S273"/>
      <c r="Y273" s="35"/>
      <c r="Z273" s="35"/>
      <c r="AA273" s="35"/>
      <c r="AC273" s="14"/>
      <c r="AD273" s="36"/>
      <c r="AF273" s="3"/>
      <c r="AJ273" s="13"/>
      <c r="AL273" s="3"/>
      <c r="AM273" s="34"/>
      <c r="AN273" s="34"/>
    </row>
    <row r="274" spans="1:40" x14ac:dyDescent="0.3">
      <c r="A274" s="312" t="s">
        <v>4</v>
      </c>
      <c r="B274" s="313" t="s">
        <v>4</v>
      </c>
      <c r="C274" s="82" t="s">
        <v>7</v>
      </c>
      <c r="D274" s="82" t="s">
        <v>8</v>
      </c>
      <c r="E274" s="11" t="s">
        <v>9</v>
      </c>
      <c r="F274" s="82" t="s">
        <v>10</v>
      </c>
      <c r="G274" s="82" t="s">
        <v>11</v>
      </c>
      <c r="H274" s="82" t="s">
        <v>12</v>
      </c>
      <c r="I274" s="209" t="s">
        <v>13</v>
      </c>
      <c r="J274" s="82" t="s">
        <v>14</v>
      </c>
      <c r="K274" s="82" t="s">
        <v>15</v>
      </c>
      <c r="L274" s="209" t="s">
        <v>16</v>
      </c>
      <c r="M274" s="209" t="s">
        <v>17</v>
      </c>
      <c r="N274" s="82" t="s">
        <v>18</v>
      </c>
      <c r="Y274" s="36"/>
      <c r="Z274" s="3"/>
      <c r="AA274" s="3"/>
      <c r="AB274" s="13"/>
      <c r="AC274" s="13"/>
      <c r="AD274" s="13"/>
      <c r="AE274" s="13"/>
      <c r="AF274" s="3"/>
      <c r="AG274" s="3"/>
      <c r="AH274" s="34"/>
      <c r="AI274" s="34"/>
      <c r="AJ274"/>
      <c r="AK274"/>
    </row>
    <row r="275" spans="1:40" x14ac:dyDescent="0.3">
      <c r="A275" s="312"/>
      <c r="B275" s="314"/>
      <c r="C275" s="12" t="s">
        <v>20</v>
      </c>
      <c r="D275" s="12" t="s">
        <v>21</v>
      </c>
      <c r="E275" s="12" t="s">
        <v>731</v>
      </c>
      <c r="F275" s="12" t="s">
        <v>732</v>
      </c>
      <c r="G275" s="12" t="s">
        <v>24</v>
      </c>
      <c r="H275" s="12" t="s">
        <v>25</v>
      </c>
      <c r="I275" s="12" t="s">
        <v>26</v>
      </c>
      <c r="J275" s="12" t="s">
        <v>27</v>
      </c>
      <c r="K275" s="12" t="s">
        <v>28</v>
      </c>
      <c r="L275" s="12" t="s">
        <v>29</v>
      </c>
      <c r="M275" s="12" t="s">
        <v>30</v>
      </c>
      <c r="N275" s="12" t="s">
        <v>31</v>
      </c>
      <c r="Y275" s="36"/>
      <c r="Z275" s="3"/>
      <c r="AA275" s="3"/>
      <c r="AB275" s="13"/>
      <c r="AC275" s="13"/>
      <c r="AD275" s="13"/>
      <c r="AE275" s="13"/>
      <c r="AF275" s="3"/>
      <c r="AG275" s="3"/>
      <c r="AH275" s="34"/>
      <c r="AI275" s="34"/>
      <c r="AJ275"/>
      <c r="AK275"/>
    </row>
    <row r="276" spans="1:40" x14ac:dyDescent="0.3">
      <c r="A276" s="48">
        <v>1</v>
      </c>
      <c r="B276" s="180" t="str">
        <f>IF($A$11="","",(A11))</f>
        <v/>
      </c>
      <c r="C276" s="44" t="e">
        <f t="shared" ref="C276:N276" si="150">$C$268*C19</f>
        <v>#DIV/0!</v>
      </c>
      <c r="D276" s="44" t="e">
        <f t="shared" si="150"/>
        <v>#DIV/0!</v>
      </c>
      <c r="E276" s="44" t="e">
        <f t="shared" si="150"/>
        <v>#DIV/0!</v>
      </c>
      <c r="F276" s="44" t="e">
        <f t="shared" si="150"/>
        <v>#DIV/0!</v>
      </c>
      <c r="G276" s="44" t="e">
        <f t="shared" si="150"/>
        <v>#DIV/0!</v>
      </c>
      <c r="H276" s="44" t="e">
        <f t="shared" si="150"/>
        <v>#DIV/0!</v>
      </c>
      <c r="I276" s="44" t="e">
        <f t="shared" si="150"/>
        <v>#DIV/0!</v>
      </c>
      <c r="J276" s="44" t="e">
        <f t="shared" si="150"/>
        <v>#DIV/0!</v>
      </c>
      <c r="K276" s="44" t="e">
        <f t="shared" si="150"/>
        <v>#DIV/0!</v>
      </c>
      <c r="L276" s="44" t="e">
        <f t="shared" si="150"/>
        <v>#DIV/0!</v>
      </c>
      <c r="M276" s="44" t="e">
        <f t="shared" si="150"/>
        <v>#DIV/0!</v>
      </c>
      <c r="N276" s="44" t="e">
        <f t="shared" si="150"/>
        <v>#DIV/0!</v>
      </c>
      <c r="Y276" s="36"/>
      <c r="Z276" s="3"/>
      <c r="AA276" s="3"/>
      <c r="AB276" s="13"/>
      <c r="AC276" s="13"/>
      <c r="AD276" s="13"/>
      <c r="AE276" s="13"/>
      <c r="AF276" s="3"/>
      <c r="AG276" s="3"/>
      <c r="AH276" s="34"/>
      <c r="AI276" s="34"/>
      <c r="AJ276"/>
      <c r="AK276"/>
    </row>
    <row r="277" spans="1:40" x14ac:dyDescent="0.3">
      <c r="A277" s="48">
        <v>2</v>
      </c>
      <c r="B277" s="180" t="str">
        <f>IF($A$12="","",(A12))</f>
        <v/>
      </c>
      <c r="C277" s="44" t="e">
        <f t="shared" ref="C277:N277" si="151">$C$269*C20</f>
        <v>#DIV/0!</v>
      </c>
      <c r="D277" s="44" t="e">
        <f t="shared" si="151"/>
        <v>#DIV/0!</v>
      </c>
      <c r="E277" s="44" t="e">
        <f t="shared" si="151"/>
        <v>#DIV/0!</v>
      </c>
      <c r="F277" s="44" t="e">
        <f t="shared" si="151"/>
        <v>#DIV/0!</v>
      </c>
      <c r="G277" s="44" t="e">
        <f t="shared" si="151"/>
        <v>#DIV/0!</v>
      </c>
      <c r="H277" s="44" t="e">
        <f t="shared" si="151"/>
        <v>#DIV/0!</v>
      </c>
      <c r="I277" s="44" t="e">
        <f t="shared" si="151"/>
        <v>#DIV/0!</v>
      </c>
      <c r="J277" s="44" t="e">
        <f t="shared" si="151"/>
        <v>#DIV/0!</v>
      </c>
      <c r="K277" s="44" t="e">
        <f t="shared" si="151"/>
        <v>#DIV/0!</v>
      </c>
      <c r="L277" s="44" t="e">
        <f t="shared" si="151"/>
        <v>#DIV/0!</v>
      </c>
      <c r="M277" s="44" t="e">
        <f t="shared" si="151"/>
        <v>#DIV/0!</v>
      </c>
      <c r="N277" s="44" t="e">
        <f t="shared" si="151"/>
        <v>#DIV/0!</v>
      </c>
      <c r="Y277" s="36"/>
      <c r="Z277" s="3"/>
      <c r="AA277" s="3"/>
      <c r="AB277" s="13"/>
      <c r="AC277" s="13"/>
      <c r="AD277" s="13"/>
      <c r="AE277" s="13"/>
      <c r="AF277" s="3"/>
      <c r="AG277" s="3"/>
      <c r="AH277" s="34"/>
      <c r="AI277" s="34"/>
      <c r="AJ277"/>
      <c r="AK277"/>
    </row>
    <row r="278" spans="1:40" x14ac:dyDescent="0.3">
      <c r="A278" s="48">
        <v>3</v>
      </c>
      <c r="B278" s="180" t="str">
        <f>IF($A$13="","",(A13))</f>
        <v/>
      </c>
      <c r="C278" s="44" t="e">
        <f t="shared" ref="C278:M278" si="152">$C$270*C21</f>
        <v>#DIV/0!</v>
      </c>
      <c r="D278" s="44" t="e">
        <f t="shared" si="152"/>
        <v>#DIV/0!</v>
      </c>
      <c r="E278" s="44" t="e">
        <f t="shared" si="152"/>
        <v>#DIV/0!</v>
      </c>
      <c r="F278" s="44" t="e">
        <f t="shared" si="152"/>
        <v>#DIV/0!</v>
      </c>
      <c r="G278" s="44" t="e">
        <f t="shared" si="152"/>
        <v>#DIV/0!</v>
      </c>
      <c r="H278" s="44" t="e">
        <f t="shared" si="152"/>
        <v>#DIV/0!</v>
      </c>
      <c r="I278" s="44" t="e">
        <f t="shared" si="152"/>
        <v>#DIV/0!</v>
      </c>
      <c r="J278" s="44" t="e">
        <f t="shared" si="152"/>
        <v>#DIV/0!</v>
      </c>
      <c r="K278" s="44" t="e">
        <f t="shared" si="152"/>
        <v>#DIV/0!</v>
      </c>
      <c r="L278" s="44" t="e">
        <f t="shared" si="152"/>
        <v>#DIV/0!</v>
      </c>
      <c r="M278" s="44" t="e">
        <f t="shared" si="152"/>
        <v>#DIV/0!</v>
      </c>
      <c r="N278" s="44" t="e">
        <f>$C$270*Q21</f>
        <v>#DIV/0!</v>
      </c>
      <c r="Y278" s="36"/>
      <c r="Z278" s="3"/>
      <c r="AA278" s="3"/>
      <c r="AB278" s="13"/>
      <c r="AC278" s="13"/>
      <c r="AD278" s="13"/>
      <c r="AE278" s="13"/>
      <c r="AF278" s="3"/>
      <c r="AG278" s="3"/>
      <c r="AH278" s="34"/>
      <c r="AI278" s="34"/>
      <c r="AJ278"/>
      <c r="AK278"/>
    </row>
    <row r="279" spans="1:40" x14ac:dyDescent="0.3">
      <c r="A279" s="48">
        <v>4</v>
      </c>
      <c r="B279" s="180" t="str">
        <f>IF($A$14="","",(A14))</f>
        <v/>
      </c>
      <c r="C279" s="44" t="e">
        <f t="shared" ref="C279:N279" si="153">$C$271*C22</f>
        <v>#DIV/0!</v>
      </c>
      <c r="D279" s="44" t="e">
        <f t="shared" si="153"/>
        <v>#DIV/0!</v>
      </c>
      <c r="E279" s="44" t="e">
        <f t="shared" si="153"/>
        <v>#DIV/0!</v>
      </c>
      <c r="F279" s="44" t="e">
        <f t="shared" si="153"/>
        <v>#DIV/0!</v>
      </c>
      <c r="G279" s="44" t="e">
        <f t="shared" si="153"/>
        <v>#DIV/0!</v>
      </c>
      <c r="H279" s="44" t="e">
        <f t="shared" si="153"/>
        <v>#DIV/0!</v>
      </c>
      <c r="I279" s="44" t="e">
        <f t="shared" si="153"/>
        <v>#DIV/0!</v>
      </c>
      <c r="J279" s="44" t="e">
        <f t="shared" si="153"/>
        <v>#DIV/0!</v>
      </c>
      <c r="K279" s="44" t="e">
        <f t="shared" si="153"/>
        <v>#DIV/0!</v>
      </c>
      <c r="L279" s="44" t="e">
        <f t="shared" si="153"/>
        <v>#DIV/0!</v>
      </c>
      <c r="M279" s="44" t="e">
        <f t="shared" si="153"/>
        <v>#DIV/0!</v>
      </c>
      <c r="N279" s="44" t="e">
        <f t="shared" si="153"/>
        <v>#DIV/0!</v>
      </c>
      <c r="Y279" s="36"/>
      <c r="Z279" s="3"/>
      <c r="AA279" s="3"/>
      <c r="AB279" s="13"/>
      <c r="AC279" s="13"/>
      <c r="AD279" s="13"/>
      <c r="AE279" s="13"/>
      <c r="AF279" s="3"/>
      <c r="AG279" s="3"/>
      <c r="AH279" s="34"/>
      <c r="AI279" s="34"/>
      <c r="AJ279"/>
      <c r="AK279"/>
    </row>
    <row r="280" spans="1:40" x14ac:dyDescent="0.3">
      <c r="A280" s="38"/>
      <c r="B280" s="38"/>
      <c r="C280" s="35"/>
      <c r="D280" s="35"/>
      <c r="E280" s="35"/>
      <c r="F280" s="35"/>
      <c r="G280" s="35"/>
      <c r="H280" s="35"/>
      <c r="J280" s="35"/>
      <c r="K280" s="35"/>
      <c r="N280" s="35"/>
      <c r="Y280" s="36"/>
      <c r="Z280" s="3"/>
      <c r="AA280" s="3"/>
      <c r="AB280" s="13"/>
      <c r="AC280" s="13"/>
      <c r="AD280" s="13"/>
      <c r="AE280" s="13"/>
      <c r="AF280" s="3"/>
      <c r="AG280" s="3"/>
      <c r="AH280" s="34"/>
      <c r="AI280" s="34"/>
      <c r="AJ280"/>
      <c r="AK280"/>
    </row>
    <row r="281" spans="1:40" x14ac:dyDescent="0.3">
      <c r="B281" s="14"/>
      <c r="C281" s="14"/>
      <c r="D281" s="14"/>
      <c r="O281" s="108" t="s">
        <v>236</v>
      </c>
      <c r="X281" s="36"/>
      <c r="Y281" s="3"/>
      <c r="Z281" s="3"/>
      <c r="AA281" s="13"/>
      <c r="AB281" s="13"/>
      <c r="AC281" s="13"/>
      <c r="AD281" s="13"/>
      <c r="AF281" s="3"/>
      <c r="AG281" s="34"/>
      <c r="AH281" s="34"/>
      <c r="AI281"/>
      <c r="AJ281"/>
      <c r="AK281"/>
    </row>
    <row r="282" spans="1:40" s="75" customFormat="1" ht="42.75" customHeight="1" x14ac:dyDescent="0.3">
      <c r="A282" s="307" t="s">
        <v>667</v>
      </c>
      <c r="B282" s="307"/>
      <c r="C282" s="194">
        <f>IF($B$4="",0,SUM(C276:C279))</f>
        <v>0</v>
      </c>
      <c r="D282" s="194">
        <f t="shared" ref="D282:N282" si="154">IF($B$4="",0,SUM(D276:D279))</f>
        <v>0</v>
      </c>
      <c r="E282" s="194">
        <f t="shared" si="154"/>
        <v>0</v>
      </c>
      <c r="F282" s="194">
        <f t="shared" si="154"/>
        <v>0</v>
      </c>
      <c r="G282" s="194">
        <f t="shared" si="154"/>
        <v>0</v>
      </c>
      <c r="H282" s="194">
        <f t="shared" si="154"/>
        <v>0</v>
      </c>
      <c r="I282" s="194">
        <f t="shared" si="154"/>
        <v>0</v>
      </c>
      <c r="J282" s="194">
        <f t="shared" si="154"/>
        <v>0</v>
      </c>
      <c r="K282" s="194">
        <f t="shared" si="154"/>
        <v>0</v>
      </c>
      <c r="L282" s="194">
        <f t="shared" si="154"/>
        <v>0</v>
      </c>
      <c r="M282" s="194">
        <f t="shared" si="154"/>
        <v>0</v>
      </c>
      <c r="N282" s="194">
        <f t="shared" si="154"/>
        <v>0</v>
      </c>
      <c r="O282" s="162">
        <f>SUM(C282:N282)</f>
        <v>0</v>
      </c>
      <c r="P282" s="165"/>
      <c r="Q282" s="165"/>
      <c r="R282" s="165"/>
      <c r="S282" s="62"/>
      <c r="T282" s="165"/>
      <c r="U282" s="165"/>
      <c r="V282" s="165"/>
      <c r="W282" s="165"/>
      <c r="X282" s="71"/>
      <c r="Y282" s="72"/>
      <c r="Z282" s="72"/>
      <c r="AA282" s="73"/>
      <c r="AB282" s="73"/>
      <c r="AC282" s="73"/>
      <c r="AD282" s="73"/>
      <c r="AE282" s="72"/>
      <c r="AF282" s="72"/>
      <c r="AG282" s="74"/>
      <c r="AH282" s="74"/>
    </row>
    <row r="283" spans="1:40" x14ac:dyDescent="0.3">
      <c r="A283" s="54"/>
      <c r="B283" s="54"/>
      <c r="C283" s="304"/>
      <c r="D283" s="304"/>
      <c r="E283" s="304"/>
      <c r="F283" s="304"/>
      <c r="G283" s="304"/>
      <c r="AL283" s="34"/>
      <c r="AM283" s="34"/>
    </row>
    <row r="284" spans="1:40" x14ac:dyDescent="0.3">
      <c r="AL284" s="34"/>
      <c r="AM284" s="34"/>
    </row>
    <row r="285" spans="1:40" x14ac:dyDescent="0.3">
      <c r="AL285" s="34"/>
      <c r="AM285" s="34"/>
    </row>
    <row r="286" spans="1:40" x14ac:dyDescent="0.3">
      <c r="AL286" s="34"/>
      <c r="AM286" s="34"/>
    </row>
    <row r="287" spans="1:40" x14ac:dyDescent="0.3">
      <c r="AL287" s="34"/>
      <c r="AM287" s="34"/>
    </row>
    <row r="288" spans="1:40" x14ac:dyDescent="0.3">
      <c r="AL288" s="34"/>
      <c r="AM288" s="34"/>
    </row>
    <row r="289" spans="38:39" x14ac:dyDescent="0.3">
      <c r="AL289" s="34"/>
      <c r="AM289" s="34"/>
    </row>
    <row r="290" spans="38:39" x14ac:dyDescent="0.3">
      <c r="AL290" s="34"/>
      <c r="AM290" s="34"/>
    </row>
    <row r="291" spans="38:39" x14ac:dyDescent="0.3">
      <c r="AL291" s="34"/>
      <c r="AM291" s="34"/>
    </row>
    <row r="292" spans="38:39" x14ac:dyDescent="0.3">
      <c r="AL292" s="34"/>
      <c r="AM292" s="34"/>
    </row>
    <row r="293" spans="38:39" x14ac:dyDescent="0.3">
      <c r="AL293" s="34"/>
      <c r="AM293" s="34"/>
    </row>
    <row r="294" spans="38:39" x14ac:dyDescent="0.3">
      <c r="AL294" s="34"/>
      <c r="AM294" s="34"/>
    </row>
    <row r="295" spans="38:39" x14ac:dyDescent="0.3">
      <c r="AL295" s="34"/>
      <c r="AM295" s="34"/>
    </row>
    <row r="296" spans="38:39" x14ac:dyDescent="0.3">
      <c r="AL296" s="34"/>
      <c r="AM296" s="34"/>
    </row>
    <row r="297" spans="38:39" x14ac:dyDescent="0.3">
      <c r="AL297" s="34"/>
      <c r="AM297" s="34"/>
    </row>
    <row r="298" spans="38:39" x14ac:dyDescent="0.3">
      <c r="AL298" s="34"/>
      <c r="AM298" s="34"/>
    </row>
    <row r="299" spans="38:39" x14ac:dyDescent="0.3">
      <c r="AL299" s="34"/>
      <c r="AM299" s="34"/>
    </row>
    <row r="300" spans="38:39" x14ac:dyDescent="0.3">
      <c r="AL300" s="34"/>
      <c r="AM300" s="34"/>
    </row>
    <row r="301" spans="38:39" x14ac:dyDescent="0.3">
      <c r="AL301" s="34"/>
      <c r="AM301" s="34"/>
    </row>
    <row r="302" spans="38:39" x14ac:dyDescent="0.3">
      <c r="AL302" s="34"/>
      <c r="AM302" s="34"/>
    </row>
    <row r="303" spans="38:39" x14ac:dyDescent="0.3">
      <c r="AL303" s="34"/>
      <c r="AM303" s="34"/>
    </row>
    <row r="304" spans="38:39" x14ac:dyDescent="0.3">
      <c r="AL304" s="34"/>
      <c r="AM304" s="34"/>
    </row>
    <row r="305" spans="38:39" x14ac:dyDescent="0.3">
      <c r="AL305" s="34"/>
      <c r="AM305" s="34"/>
    </row>
    <row r="306" spans="38:39" x14ac:dyDescent="0.3">
      <c r="AL306" s="34"/>
      <c r="AM306" s="34"/>
    </row>
    <row r="307" spans="38:39" x14ac:dyDescent="0.3">
      <c r="AL307" s="34"/>
      <c r="AM307" s="34"/>
    </row>
    <row r="308" spans="38:39" x14ac:dyDescent="0.3">
      <c r="AL308" s="34"/>
      <c r="AM308" s="34"/>
    </row>
    <row r="309" spans="38:39" x14ac:dyDescent="0.3">
      <c r="AL309" s="34"/>
      <c r="AM309" s="34"/>
    </row>
    <row r="310" spans="38:39" x14ac:dyDescent="0.3">
      <c r="AL310" s="34"/>
      <c r="AM310" s="34"/>
    </row>
    <row r="311" spans="38:39" x14ac:dyDescent="0.3">
      <c r="AL311" s="34"/>
      <c r="AM311" s="34"/>
    </row>
    <row r="312" spans="38:39" x14ac:dyDescent="0.3">
      <c r="AL312" s="34"/>
      <c r="AM312" s="34"/>
    </row>
    <row r="313" spans="38:39" x14ac:dyDescent="0.3">
      <c r="AL313" s="34"/>
      <c r="AM313" s="34"/>
    </row>
    <row r="314" spans="38:39" x14ac:dyDescent="0.3">
      <c r="AL314" s="34"/>
      <c r="AM314" s="34"/>
    </row>
    <row r="315" spans="38:39" x14ac:dyDescent="0.3">
      <c r="AL315" s="34"/>
      <c r="AM315" s="34"/>
    </row>
    <row r="316" spans="38:39" x14ac:dyDescent="0.3">
      <c r="AL316" s="34"/>
      <c r="AM316" s="34"/>
    </row>
    <row r="317" spans="38:39" x14ac:dyDescent="0.3">
      <c r="AL317" s="34"/>
      <c r="AM317" s="34"/>
    </row>
    <row r="318" spans="38:39" x14ac:dyDescent="0.3">
      <c r="AL318" s="34"/>
      <c r="AM318" s="34"/>
    </row>
    <row r="319" spans="38:39" x14ac:dyDescent="0.3">
      <c r="AL319" s="34"/>
      <c r="AM319" s="34"/>
    </row>
    <row r="320" spans="38:39" x14ac:dyDescent="0.3">
      <c r="AL320" s="34"/>
      <c r="AM320" s="34"/>
    </row>
    <row r="321" spans="38:39" x14ac:dyDescent="0.3">
      <c r="AL321" s="34"/>
      <c r="AM321" s="34"/>
    </row>
    <row r="322" spans="38:39" x14ac:dyDescent="0.3">
      <c r="AL322" s="34"/>
      <c r="AM322" s="34"/>
    </row>
    <row r="323" spans="38:39" x14ac:dyDescent="0.3">
      <c r="AL323" s="34"/>
      <c r="AM323" s="34"/>
    </row>
    <row r="324" spans="38:39" x14ac:dyDescent="0.3">
      <c r="AL324" s="34"/>
      <c r="AM324" s="34"/>
    </row>
    <row r="325" spans="38:39" x14ac:dyDescent="0.3">
      <c r="AL325" s="34"/>
      <c r="AM325" s="34"/>
    </row>
    <row r="326" spans="38:39" x14ac:dyDescent="0.3">
      <c r="AL326" s="34"/>
      <c r="AM326" s="34"/>
    </row>
    <row r="327" spans="38:39" x14ac:dyDescent="0.3">
      <c r="AL327" s="34"/>
      <c r="AM327" s="34"/>
    </row>
    <row r="328" spans="38:39" x14ac:dyDescent="0.3">
      <c r="AL328" s="34"/>
      <c r="AM328" s="34"/>
    </row>
  </sheetData>
  <mergeCells count="124">
    <mergeCell ref="A24:C24"/>
    <mergeCell ref="A8:C8"/>
    <mergeCell ref="D16:N16"/>
    <mergeCell ref="A16:C16"/>
    <mergeCell ref="D8:I8"/>
    <mergeCell ref="H13:I13"/>
    <mergeCell ref="G9:G10"/>
    <mergeCell ref="H9:I10"/>
    <mergeCell ref="A11:B11"/>
    <mergeCell ref="E11:F11"/>
    <mergeCell ref="H11:I11"/>
    <mergeCell ref="A9:B10"/>
    <mergeCell ref="E14:F14"/>
    <mergeCell ref="H14:I14"/>
    <mergeCell ref="A12:B12"/>
    <mergeCell ref="E12:F12"/>
    <mergeCell ref="H12:I12"/>
    <mergeCell ref="A13:B13"/>
    <mergeCell ref="E9:F10"/>
    <mergeCell ref="D9:D10"/>
    <mergeCell ref="E13:F13"/>
    <mergeCell ref="A14:B14"/>
    <mergeCell ref="C9:C10"/>
    <mergeCell ref="C283:G283"/>
    <mergeCell ref="A282:B282"/>
    <mergeCell ref="A17:A18"/>
    <mergeCell ref="B17:B18"/>
    <mergeCell ref="A274:A275"/>
    <mergeCell ref="B25:B26"/>
    <mergeCell ref="E25:G25"/>
    <mergeCell ref="A121:A122"/>
    <mergeCell ref="B121:B122"/>
    <mergeCell ref="B274:B275"/>
    <mergeCell ref="A265:B265"/>
    <mergeCell ref="A266:A267"/>
    <mergeCell ref="B266:B267"/>
    <mergeCell ref="C266:C267"/>
    <mergeCell ref="C169:D169"/>
    <mergeCell ref="C193:D193"/>
    <mergeCell ref="E241:G241"/>
    <mergeCell ref="A217:A218"/>
    <mergeCell ref="B217:B218"/>
    <mergeCell ref="E217:G217"/>
    <mergeCell ref="A241:A242"/>
    <mergeCell ref="B241:B242"/>
    <mergeCell ref="C25:D25"/>
    <mergeCell ref="C121:D121"/>
    <mergeCell ref="T25:W25"/>
    <mergeCell ref="O25:P25"/>
    <mergeCell ref="N145:N146"/>
    <mergeCell ref="O145:P145"/>
    <mergeCell ref="Q97:R97"/>
    <mergeCell ref="T97:W97"/>
    <mergeCell ref="E121:G121"/>
    <mergeCell ref="T49:W49"/>
    <mergeCell ref="Q25:R25"/>
    <mergeCell ref="E49:G49"/>
    <mergeCell ref="H49:M49"/>
    <mergeCell ref="N49:N50"/>
    <mergeCell ref="O49:P49"/>
    <mergeCell ref="Q49:R49"/>
    <mergeCell ref="E145:G145"/>
    <mergeCell ref="H145:M145"/>
    <mergeCell ref="O97:P97"/>
    <mergeCell ref="H121:M121"/>
    <mergeCell ref="N121:N122"/>
    <mergeCell ref="H73:M73"/>
    <mergeCell ref="N25:N26"/>
    <mergeCell ref="H25:M25"/>
    <mergeCell ref="A169:A170"/>
    <mergeCell ref="B169:B170"/>
    <mergeCell ref="A145:A146"/>
    <mergeCell ref="B145:B146"/>
    <mergeCell ref="O121:P121"/>
    <mergeCell ref="A97:A98"/>
    <mergeCell ref="B97:B98"/>
    <mergeCell ref="E97:G97"/>
    <mergeCell ref="H97:M97"/>
    <mergeCell ref="N97:N98"/>
    <mergeCell ref="E169:G169"/>
    <mergeCell ref="H169:M169"/>
    <mergeCell ref="C97:D97"/>
    <mergeCell ref="N217:N218"/>
    <mergeCell ref="O217:P217"/>
    <mergeCell ref="Q217:R217"/>
    <mergeCell ref="A273:C273"/>
    <mergeCell ref="C217:D217"/>
    <mergeCell ref="O241:P241"/>
    <mergeCell ref="Q193:R193"/>
    <mergeCell ref="Q241:R241"/>
    <mergeCell ref="T217:W217"/>
    <mergeCell ref="T241:W241"/>
    <mergeCell ref="H241:M241"/>
    <mergeCell ref="N241:N242"/>
    <mergeCell ref="C241:D241"/>
    <mergeCell ref="E193:G193"/>
    <mergeCell ref="H193:M193"/>
    <mergeCell ref="T193:W193"/>
    <mergeCell ref="H217:M217"/>
    <mergeCell ref="B193:B194"/>
    <mergeCell ref="A25:A26"/>
    <mergeCell ref="N73:N74"/>
    <mergeCell ref="O73:P73"/>
    <mergeCell ref="Q73:R73"/>
    <mergeCell ref="T73:W73"/>
    <mergeCell ref="N193:N194"/>
    <mergeCell ref="O193:P193"/>
    <mergeCell ref="Q145:R145"/>
    <mergeCell ref="T145:W145"/>
    <mergeCell ref="Q121:R121"/>
    <mergeCell ref="T121:W121"/>
    <mergeCell ref="N169:N170"/>
    <mergeCell ref="O169:P169"/>
    <mergeCell ref="Q169:R169"/>
    <mergeCell ref="T169:W169"/>
    <mergeCell ref="C49:D49"/>
    <mergeCell ref="A73:A74"/>
    <mergeCell ref="B73:B74"/>
    <mergeCell ref="A49:A50"/>
    <mergeCell ref="B49:B50"/>
    <mergeCell ref="C145:D145"/>
    <mergeCell ref="A193:A194"/>
    <mergeCell ref="C73:D73"/>
    <mergeCell ref="E73:G7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65709-8C00-401A-9A1C-08E5B70738A2}">
  <dimension ref="A1:AO142"/>
  <sheetViews>
    <sheetView zoomScale="40" zoomScaleNormal="40" workbookViewId="0">
      <pane xSplit="1" topLeftCell="B1" activePane="topRight" state="frozen"/>
      <selection pane="topRight" activeCell="Z25" sqref="Z25"/>
    </sheetView>
  </sheetViews>
  <sheetFormatPr defaultColWidth="9.21875" defaultRowHeight="13.8" x14ac:dyDescent="0.25"/>
  <cols>
    <col min="1" max="1" width="27.44140625" style="50" customWidth="1"/>
    <col min="2" max="2" width="22.44140625" style="3" customWidth="1"/>
    <col min="3" max="3" width="26" style="14" customWidth="1"/>
    <col min="4" max="4" width="17.77734375" style="3" customWidth="1"/>
    <col min="5" max="5" width="16.21875" style="46" customWidth="1"/>
    <col min="6" max="6" width="23.5546875" style="46" customWidth="1"/>
    <col min="7" max="7" width="26.5546875" style="34" customWidth="1"/>
    <col min="8" max="8" width="5.44140625" style="34" customWidth="1"/>
    <col min="9" max="9" width="5.44140625" style="49" customWidth="1"/>
    <col min="10" max="10" width="21.21875" style="35" customWidth="1"/>
    <col min="11" max="11" width="64" style="34" customWidth="1"/>
    <col min="12" max="12" width="9.5546875" style="34" customWidth="1"/>
    <col min="13" max="13" width="5.21875" style="3" customWidth="1"/>
    <col min="14" max="17" width="18.77734375" style="86" customWidth="1"/>
    <col min="18" max="20" width="18.77734375" style="37" customWidth="1"/>
    <col min="21" max="21" width="21.21875" style="37" customWidth="1"/>
    <col min="22" max="22" width="18.21875" style="37" customWidth="1"/>
    <col min="23" max="23" width="19.5546875" style="37" customWidth="1"/>
    <col min="24" max="24" width="19.21875" style="37" customWidth="1"/>
    <col min="25" max="25" width="17.109375" style="37" customWidth="1"/>
    <col min="26" max="26" width="62" style="3" customWidth="1"/>
    <col min="27" max="30" width="9.21875" style="3"/>
    <col min="31" max="31" width="12.77734375" style="31" customWidth="1"/>
    <col min="32" max="16384" width="9.21875" style="3"/>
  </cols>
  <sheetData>
    <row r="1" spans="1:32" ht="20.399999999999999" x14ac:dyDescent="0.35">
      <c r="A1" s="254" t="s">
        <v>459</v>
      </c>
      <c r="E1" s="34"/>
      <c r="F1" s="34"/>
    </row>
    <row r="2" spans="1:32" x14ac:dyDescent="0.25">
      <c r="A2" s="76"/>
      <c r="E2" s="34"/>
      <c r="F2" s="34"/>
      <c r="N2" s="377"/>
      <c r="O2" s="377"/>
      <c r="P2" s="377"/>
      <c r="Q2" s="377"/>
      <c r="R2" s="377"/>
      <c r="S2" s="377"/>
      <c r="T2" s="377"/>
      <c r="U2" s="377"/>
      <c r="V2" s="377"/>
      <c r="W2" s="377"/>
      <c r="X2" s="377"/>
      <c r="Y2" s="377"/>
    </row>
    <row r="3" spans="1:32" x14ac:dyDescent="0.25">
      <c r="E3" s="34"/>
      <c r="F3" s="34"/>
      <c r="J3" s="366"/>
      <c r="K3" s="366"/>
      <c r="L3" s="366"/>
      <c r="N3" s="37"/>
      <c r="O3" s="37"/>
      <c r="P3" s="89"/>
      <c r="Q3" s="37"/>
    </row>
    <row r="4" spans="1:32" x14ac:dyDescent="0.25">
      <c r="A4" s="57" t="s">
        <v>175</v>
      </c>
      <c r="B4" s="57" t="s">
        <v>176</v>
      </c>
      <c r="C4" s="57" t="s">
        <v>177</v>
      </c>
      <c r="D4" s="378" t="s">
        <v>178</v>
      </c>
      <c r="E4" s="398"/>
      <c r="F4" s="398"/>
      <c r="G4" s="378" t="s">
        <v>226</v>
      </c>
      <c r="H4" s="379"/>
      <c r="I4" s="130"/>
      <c r="J4" s="54"/>
      <c r="K4" s="87"/>
      <c r="L4" s="3"/>
      <c r="M4" s="37"/>
      <c r="N4" s="37"/>
      <c r="O4" s="37"/>
      <c r="P4" s="37"/>
      <c r="Q4" s="37"/>
      <c r="Y4" s="3"/>
      <c r="AD4" s="31"/>
      <c r="AE4" s="3"/>
    </row>
    <row r="5" spans="1:32" x14ac:dyDescent="0.25">
      <c r="A5" s="88" t="s">
        <v>460</v>
      </c>
      <c r="B5" s="9" t="s">
        <v>75</v>
      </c>
      <c r="C5" s="134" t="s">
        <v>803</v>
      </c>
      <c r="D5" s="367" t="s">
        <v>748</v>
      </c>
      <c r="E5" s="367"/>
      <c r="F5" s="367"/>
      <c r="G5" s="358" t="s">
        <v>751</v>
      </c>
      <c r="H5" s="360"/>
      <c r="J5" s="34"/>
      <c r="K5" s="35"/>
      <c r="L5" s="40"/>
      <c r="N5" s="3"/>
      <c r="R5" s="86"/>
      <c r="Z5" s="37"/>
      <c r="AE5" s="3"/>
      <c r="AF5" s="31"/>
    </row>
    <row r="6" spans="1:32" ht="16.5" customHeight="1" x14ac:dyDescent="0.25">
      <c r="A6" s="88" t="s">
        <v>458</v>
      </c>
      <c r="B6" s="9" t="s">
        <v>188</v>
      </c>
      <c r="C6" s="134" t="s">
        <v>803</v>
      </c>
      <c r="D6" s="367"/>
      <c r="E6" s="367"/>
      <c r="F6" s="367"/>
      <c r="G6" s="358"/>
      <c r="H6" s="360"/>
      <c r="J6" s="34"/>
      <c r="K6" s="40"/>
      <c r="L6" s="36"/>
      <c r="M6" s="42"/>
      <c r="N6" s="42"/>
      <c r="Q6" s="37"/>
      <c r="Z6" s="37"/>
      <c r="AE6" s="3"/>
      <c r="AF6" s="31"/>
    </row>
    <row r="7" spans="1:32" x14ac:dyDescent="0.25">
      <c r="A7" s="131" t="s">
        <v>461</v>
      </c>
      <c r="B7" s="9" t="s">
        <v>200</v>
      </c>
      <c r="C7" s="134" t="s">
        <v>803</v>
      </c>
      <c r="D7" s="376" t="s">
        <v>749</v>
      </c>
      <c r="E7" s="376"/>
      <c r="F7" s="376"/>
      <c r="G7" s="358" t="s">
        <v>752</v>
      </c>
      <c r="H7" s="360"/>
      <c r="J7" s="49"/>
      <c r="K7" s="40"/>
      <c r="L7" s="40"/>
      <c r="M7" s="42"/>
      <c r="N7" s="42"/>
      <c r="Q7" s="37"/>
      <c r="Z7" s="37"/>
      <c r="AE7" s="3"/>
      <c r="AF7" s="31"/>
    </row>
    <row r="8" spans="1:32" ht="16.5" customHeight="1" x14ac:dyDescent="0.25">
      <c r="A8" s="88" t="s">
        <v>462</v>
      </c>
      <c r="B8" s="9" t="s">
        <v>200</v>
      </c>
      <c r="C8" s="134" t="s">
        <v>803</v>
      </c>
      <c r="D8" s="376"/>
      <c r="E8" s="376"/>
      <c r="F8" s="376"/>
      <c r="G8" s="358"/>
      <c r="H8" s="360"/>
      <c r="I8" s="119"/>
      <c r="J8" s="39"/>
      <c r="K8" s="40"/>
      <c r="L8" s="40"/>
      <c r="M8" s="42"/>
      <c r="N8" s="42"/>
      <c r="Q8" s="37"/>
      <c r="Z8" s="37"/>
      <c r="AE8" s="3"/>
      <c r="AF8" s="31"/>
    </row>
    <row r="9" spans="1:32" x14ac:dyDescent="0.25">
      <c r="A9" s="88" t="s">
        <v>457</v>
      </c>
      <c r="B9" s="9" t="s">
        <v>200</v>
      </c>
      <c r="C9" s="134" t="s">
        <v>803</v>
      </c>
      <c r="D9" s="376"/>
      <c r="E9" s="376"/>
      <c r="F9" s="376"/>
      <c r="G9" s="358"/>
      <c r="H9" s="360"/>
      <c r="J9" s="49"/>
      <c r="K9" s="40"/>
      <c r="L9" s="40"/>
      <c r="M9" s="42"/>
      <c r="N9" s="42"/>
      <c r="Q9" s="37"/>
      <c r="Z9" s="37"/>
      <c r="AE9" s="3"/>
      <c r="AF9" s="31"/>
    </row>
    <row r="10" spans="1:32" x14ac:dyDescent="0.25">
      <c r="A10" s="88" t="s">
        <v>463</v>
      </c>
      <c r="B10" s="9" t="s">
        <v>188</v>
      </c>
      <c r="C10" s="134" t="s">
        <v>803</v>
      </c>
      <c r="D10" s="376" t="s">
        <v>750</v>
      </c>
      <c r="E10" s="376"/>
      <c r="F10" s="376"/>
      <c r="G10" s="358" t="s">
        <v>753</v>
      </c>
      <c r="H10" s="360"/>
      <c r="I10" s="119"/>
      <c r="J10" s="39"/>
      <c r="K10" s="40"/>
      <c r="L10" s="40"/>
      <c r="M10" s="42"/>
      <c r="N10" s="42"/>
      <c r="Q10" s="37"/>
      <c r="Z10" s="37"/>
      <c r="AE10" s="3"/>
      <c r="AF10" s="31"/>
    </row>
    <row r="11" spans="1:32" x14ac:dyDescent="0.25">
      <c r="A11" s="88" t="s">
        <v>464</v>
      </c>
      <c r="B11" s="9" t="s">
        <v>200</v>
      </c>
      <c r="C11" s="134" t="s">
        <v>803</v>
      </c>
      <c r="D11" s="376"/>
      <c r="E11" s="376"/>
      <c r="F11" s="376"/>
      <c r="G11" s="358"/>
      <c r="H11" s="360"/>
      <c r="J11" s="34"/>
      <c r="K11" s="40"/>
      <c r="L11" s="40"/>
      <c r="N11" s="42"/>
      <c r="Q11" s="37"/>
      <c r="Z11" s="37"/>
      <c r="AE11" s="3"/>
      <c r="AF11" s="13"/>
    </row>
    <row r="12" spans="1:32" x14ac:dyDescent="0.25">
      <c r="A12" s="88" t="s">
        <v>465</v>
      </c>
      <c r="B12" s="9" t="s">
        <v>200</v>
      </c>
      <c r="C12" s="134" t="s">
        <v>803</v>
      </c>
      <c r="D12" s="376" t="s">
        <v>749</v>
      </c>
      <c r="E12" s="376"/>
      <c r="F12" s="376"/>
      <c r="G12" s="358" t="s">
        <v>752</v>
      </c>
      <c r="H12" s="360"/>
      <c r="J12" s="34"/>
      <c r="K12" s="40"/>
      <c r="L12" s="40"/>
      <c r="M12" s="42"/>
      <c r="N12" s="42"/>
      <c r="Q12" s="37"/>
      <c r="Z12" s="37"/>
      <c r="AE12" s="3"/>
      <c r="AF12" s="13"/>
    </row>
    <row r="13" spans="1:32" x14ac:dyDescent="0.25">
      <c r="A13" s="88" t="s">
        <v>466</v>
      </c>
      <c r="B13" s="9" t="s">
        <v>75</v>
      </c>
      <c r="C13" s="134" t="s">
        <v>803</v>
      </c>
      <c r="D13" s="376"/>
      <c r="E13" s="376"/>
      <c r="F13" s="376"/>
      <c r="G13" s="358"/>
      <c r="H13" s="360"/>
      <c r="J13" s="34"/>
      <c r="K13" s="40"/>
      <c r="L13" s="40"/>
      <c r="M13" s="42"/>
      <c r="N13" s="42"/>
      <c r="Q13" s="37"/>
      <c r="Z13" s="37"/>
      <c r="AE13" s="3"/>
      <c r="AF13" s="13"/>
    </row>
    <row r="14" spans="1:32" x14ac:dyDescent="0.25">
      <c r="A14" s="88" t="s">
        <v>467</v>
      </c>
      <c r="B14" s="9" t="s">
        <v>75</v>
      </c>
      <c r="C14" s="134" t="s">
        <v>803</v>
      </c>
      <c r="D14" s="376"/>
      <c r="E14" s="376"/>
      <c r="F14" s="376"/>
      <c r="G14" s="358"/>
      <c r="H14" s="360"/>
      <c r="J14" s="34"/>
      <c r="K14" s="40"/>
      <c r="L14" s="40"/>
      <c r="M14" s="42"/>
      <c r="N14" s="42"/>
      <c r="Q14" s="37"/>
      <c r="Z14" s="37"/>
      <c r="AE14" s="3"/>
      <c r="AF14" s="13"/>
    </row>
    <row r="15" spans="1:32" x14ac:dyDescent="0.25">
      <c r="A15" s="88" t="s">
        <v>468</v>
      </c>
      <c r="B15" s="9" t="s">
        <v>179</v>
      </c>
      <c r="C15" s="134" t="s">
        <v>803</v>
      </c>
      <c r="D15" s="376"/>
      <c r="E15" s="376"/>
      <c r="F15" s="376"/>
      <c r="G15" s="358"/>
      <c r="H15" s="360"/>
      <c r="J15" s="39"/>
      <c r="K15" s="40"/>
      <c r="L15" s="40"/>
      <c r="M15" s="42"/>
      <c r="N15" s="42"/>
      <c r="Q15" s="37"/>
      <c r="Z15" s="37"/>
      <c r="AE15" s="3"/>
      <c r="AF15" s="31"/>
    </row>
    <row r="16" spans="1:32" x14ac:dyDescent="0.25">
      <c r="A16" s="88" t="s">
        <v>469</v>
      </c>
      <c r="B16" s="9" t="s">
        <v>200</v>
      </c>
      <c r="C16" s="134" t="s">
        <v>803</v>
      </c>
      <c r="D16" s="376"/>
      <c r="E16" s="376"/>
      <c r="F16" s="376"/>
      <c r="G16" s="358"/>
      <c r="H16" s="360"/>
      <c r="J16" s="34"/>
      <c r="K16" s="40"/>
      <c r="L16" s="40"/>
      <c r="M16" s="42"/>
      <c r="N16" s="42"/>
      <c r="Q16" s="37"/>
      <c r="Z16" s="37"/>
      <c r="AE16" s="3"/>
      <c r="AF16" s="31"/>
    </row>
    <row r="17" spans="1:38" x14ac:dyDescent="0.25">
      <c r="A17" s="88" t="s">
        <v>470</v>
      </c>
      <c r="B17" s="9" t="s">
        <v>183</v>
      </c>
      <c r="C17" s="134" t="s">
        <v>803</v>
      </c>
      <c r="D17" s="376"/>
      <c r="E17" s="376"/>
      <c r="F17" s="376"/>
      <c r="G17" s="358"/>
      <c r="H17" s="360"/>
      <c r="I17" s="119"/>
      <c r="J17" s="39"/>
      <c r="K17" s="40"/>
      <c r="L17" s="3"/>
      <c r="M17" s="42"/>
      <c r="N17" s="42"/>
      <c r="Q17" s="37"/>
      <c r="Z17" s="37"/>
      <c r="AE17" s="3"/>
      <c r="AF17" s="31"/>
    </row>
    <row r="18" spans="1:38" x14ac:dyDescent="0.25">
      <c r="D18" s="286"/>
      <c r="E18" s="286"/>
      <c r="F18" s="286"/>
      <c r="J18" s="39"/>
      <c r="L18" s="87"/>
      <c r="T18" s="39"/>
      <c r="U18" s="39"/>
    </row>
    <row r="19" spans="1:38" x14ac:dyDescent="0.25">
      <c r="A19" s="32" t="s">
        <v>253</v>
      </c>
      <c r="D19" s="286"/>
      <c r="E19" s="286"/>
      <c r="F19" s="286"/>
      <c r="J19" s="39"/>
      <c r="L19" s="36"/>
      <c r="T19" s="39"/>
      <c r="U19" s="39"/>
    </row>
    <row r="20" spans="1:38" x14ac:dyDescent="0.25">
      <c r="D20" s="286"/>
      <c r="E20" s="286"/>
      <c r="F20" s="286"/>
      <c r="J20" s="39"/>
      <c r="L20" s="36"/>
      <c r="T20" s="39"/>
      <c r="U20" s="39"/>
    </row>
    <row r="21" spans="1:38" x14ac:dyDescent="0.25">
      <c r="A21" s="132" t="s">
        <v>471</v>
      </c>
      <c r="B21" s="4"/>
      <c r="C21" s="40"/>
      <c r="D21" s="375" t="s">
        <v>186</v>
      </c>
      <c r="E21" s="375"/>
      <c r="F21" s="375"/>
      <c r="H21" s="39"/>
      <c r="I21" s="119"/>
      <c r="J21" s="40"/>
      <c r="K21" s="40"/>
      <c r="L21" s="4"/>
      <c r="M21" s="42"/>
      <c r="P21" s="37"/>
      <c r="Q21" s="37"/>
    </row>
    <row r="22" spans="1:38" x14ac:dyDescent="0.25">
      <c r="A22" s="132" t="s">
        <v>472</v>
      </c>
      <c r="B22" s="4"/>
      <c r="C22" s="37"/>
      <c r="D22" s="375" t="s">
        <v>186</v>
      </c>
      <c r="E22" s="375"/>
      <c r="F22" s="375"/>
      <c r="G22" s="40"/>
      <c r="H22" s="40"/>
      <c r="I22" s="119"/>
      <c r="J22" s="39"/>
      <c r="K22" s="40"/>
      <c r="L22" s="4"/>
      <c r="M22" s="4"/>
    </row>
    <row r="23" spans="1:38" x14ac:dyDescent="0.25">
      <c r="A23" s="132" t="s">
        <v>473</v>
      </c>
      <c r="C23" s="3"/>
      <c r="D23" s="286" t="s">
        <v>186</v>
      </c>
      <c r="E23" s="286"/>
      <c r="F23" s="286"/>
      <c r="G23" s="3"/>
      <c r="H23" s="3"/>
      <c r="I23" s="117"/>
      <c r="J23" s="3"/>
      <c r="K23" s="3"/>
      <c r="L23" s="4"/>
      <c r="N23" s="37"/>
      <c r="O23" s="37"/>
      <c r="P23" s="37"/>
      <c r="Q23" s="37"/>
    </row>
    <row r="24" spans="1:38" x14ac:dyDescent="0.25">
      <c r="D24" s="286"/>
      <c r="E24" s="286"/>
      <c r="F24" s="286"/>
      <c r="J24" s="39"/>
      <c r="L24" s="4"/>
      <c r="T24" s="39"/>
      <c r="U24" s="39"/>
    </row>
    <row r="25" spans="1:38" x14ac:dyDescent="0.25">
      <c r="A25" s="32" t="s">
        <v>287</v>
      </c>
      <c r="C25" s="372" t="s">
        <v>805</v>
      </c>
      <c r="D25" s="372"/>
      <c r="E25" s="372"/>
      <c r="F25" s="372"/>
      <c r="G25" s="372"/>
      <c r="H25" s="372"/>
      <c r="I25" s="372"/>
      <c r="J25" s="372"/>
      <c r="K25" s="372"/>
      <c r="L25" s="372"/>
      <c r="M25" s="372"/>
      <c r="N25" s="382" t="s">
        <v>239</v>
      </c>
      <c r="O25" s="382"/>
      <c r="P25" s="382"/>
      <c r="Q25" s="382"/>
      <c r="R25" s="382"/>
      <c r="S25" s="382"/>
      <c r="T25" s="382"/>
      <c r="U25" s="382"/>
      <c r="V25" s="382"/>
      <c r="W25" s="382"/>
      <c r="X25" s="382"/>
      <c r="Y25" s="382"/>
      <c r="Z25" s="37"/>
      <c r="AA25" s="37"/>
      <c r="AB25" s="37"/>
      <c r="AE25" s="3"/>
      <c r="AH25" s="31"/>
    </row>
    <row r="26" spans="1:38" x14ac:dyDescent="0.25">
      <c r="C26" s="3"/>
      <c r="D26" s="37"/>
      <c r="E26" s="37"/>
      <c r="F26" s="37"/>
      <c r="G26" s="37"/>
      <c r="H26" s="37"/>
      <c r="I26" s="37"/>
      <c r="J26" s="97"/>
      <c r="K26" s="14"/>
      <c r="L26" s="14"/>
      <c r="M26" s="4"/>
      <c r="N26" s="82" t="s">
        <v>7</v>
      </c>
      <c r="O26" s="82" t="s">
        <v>8</v>
      </c>
      <c r="P26" s="11" t="s">
        <v>9</v>
      </c>
      <c r="Q26" s="82" t="s">
        <v>10</v>
      </c>
      <c r="R26" s="82" t="s">
        <v>11</v>
      </c>
      <c r="S26" s="82" t="s">
        <v>12</v>
      </c>
      <c r="T26" s="82" t="s">
        <v>13</v>
      </c>
      <c r="U26" s="82" t="s">
        <v>14</v>
      </c>
      <c r="V26" s="82" t="s">
        <v>15</v>
      </c>
      <c r="W26" s="82" t="s">
        <v>16</v>
      </c>
      <c r="X26" s="82" t="s">
        <v>17</v>
      </c>
      <c r="Y26" s="82" t="s">
        <v>18</v>
      </c>
      <c r="AC26" s="37"/>
      <c r="AD26" s="37"/>
      <c r="AE26" s="37"/>
      <c r="AF26" s="37"/>
      <c r="AL26" s="31"/>
    </row>
    <row r="27" spans="1:38" ht="27.6" x14ac:dyDescent="0.25">
      <c r="A27" s="239" t="s">
        <v>175</v>
      </c>
      <c r="B27" s="239" t="s">
        <v>176</v>
      </c>
      <c r="C27" s="57" t="s">
        <v>177</v>
      </c>
      <c r="D27" s="240" t="s">
        <v>92</v>
      </c>
      <c r="E27" s="393" t="s">
        <v>102</v>
      </c>
      <c r="F27" s="394"/>
      <c r="G27" s="394"/>
      <c r="H27" s="395"/>
      <c r="I27" s="241"/>
      <c r="J27" s="242" t="s">
        <v>90</v>
      </c>
      <c r="K27" s="396" t="s">
        <v>224</v>
      </c>
      <c r="L27" s="397"/>
      <c r="M27" s="4"/>
      <c r="N27" s="145" t="s">
        <v>20</v>
      </c>
      <c r="O27" s="145" t="s">
        <v>21</v>
      </c>
      <c r="P27" s="145" t="s">
        <v>22</v>
      </c>
      <c r="Q27" s="145" t="s">
        <v>23</v>
      </c>
      <c r="R27" s="145" t="s">
        <v>24</v>
      </c>
      <c r="S27" s="145" t="s">
        <v>25</v>
      </c>
      <c r="T27" s="145" t="s">
        <v>26</v>
      </c>
      <c r="U27" s="145" t="s">
        <v>27</v>
      </c>
      <c r="V27" s="145" t="s">
        <v>28</v>
      </c>
      <c r="W27" s="145" t="s">
        <v>29</v>
      </c>
      <c r="X27" s="145" t="s">
        <v>30</v>
      </c>
      <c r="Y27" s="243" t="s">
        <v>31</v>
      </c>
      <c r="Z27" s="145" t="s">
        <v>69</v>
      </c>
      <c r="AC27" s="4"/>
      <c r="AD27" s="4"/>
      <c r="AE27" s="4"/>
      <c r="AF27" s="4"/>
      <c r="AL27" s="31"/>
    </row>
    <row r="28" spans="1:38" x14ac:dyDescent="0.25">
      <c r="A28" s="88" t="s">
        <v>460</v>
      </c>
      <c r="B28" s="9" t="s">
        <v>75</v>
      </c>
      <c r="C28" s="134" t="s">
        <v>803</v>
      </c>
      <c r="D28" s="26"/>
      <c r="E28" s="358"/>
      <c r="F28" s="359"/>
      <c r="G28" s="359"/>
      <c r="H28" s="360"/>
      <c r="I28" s="34"/>
      <c r="J28" s="133"/>
      <c r="K28" s="349"/>
      <c r="L28" s="351"/>
      <c r="M28" s="4"/>
      <c r="N28" s="85"/>
      <c r="O28" s="85"/>
      <c r="P28" s="85"/>
      <c r="Q28" s="85"/>
      <c r="R28" s="48"/>
      <c r="S28" s="48"/>
      <c r="T28" s="48"/>
      <c r="U28" s="48"/>
      <c r="V28" s="48"/>
      <c r="W28" s="48"/>
      <c r="X28" s="48"/>
      <c r="Y28" s="143"/>
      <c r="Z28" s="9"/>
      <c r="AC28" s="37"/>
      <c r="AD28" s="37"/>
      <c r="AE28" s="37"/>
      <c r="AF28" s="37"/>
      <c r="AL28" s="31"/>
    </row>
    <row r="29" spans="1:38" x14ac:dyDescent="0.25">
      <c r="A29" s="88" t="s">
        <v>458</v>
      </c>
      <c r="B29" s="9" t="s">
        <v>200</v>
      </c>
      <c r="C29" s="134" t="s">
        <v>803</v>
      </c>
      <c r="D29" s="26"/>
      <c r="E29" s="358"/>
      <c r="F29" s="359"/>
      <c r="G29" s="359"/>
      <c r="H29" s="360"/>
      <c r="I29" s="34"/>
      <c r="J29" s="134" t="s">
        <v>474</v>
      </c>
      <c r="K29" s="367" t="s">
        <v>274</v>
      </c>
      <c r="L29" s="367"/>
      <c r="M29" s="4"/>
      <c r="N29" s="25">
        <v>0</v>
      </c>
      <c r="O29" s="25">
        <v>0.03</v>
      </c>
      <c r="P29" s="25">
        <v>0.03</v>
      </c>
      <c r="Q29" s="25">
        <v>0.03</v>
      </c>
      <c r="R29" s="30">
        <v>0.04</v>
      </c>
      <c r="S29" s="30">
        <v>0.05</v>
      </c>
      <c r="T29" s="30">
        <v>0.05</v>
      </c>
      <c r="U29" s="30">
        <v>0.11</v>
      </c>
      <c r="V29" s="30">
        <v>0.25</v>
      </c>
      <c r="W29" s="30">
        <v>0.13</v>
      </c>
      <c r="X29" s="30">
        <v>0.08</v>
      </c>
      <c r="Y29" s="30">
        <v>0.2</v>
      </c>
      <c r="Z29" s="15" t="s">
        <v>475</v>
      </c>
      <c r="AC29" s="37"/>
      <c r="AD29" s="37"/>
      <c r="AE29" s="37"/>
      <c r="AF29" s="37"/>
      <c r="AL29" s="31"/>
    </row>
    <row r="30" spans="1:38" x14ac:dyDescent="0.25">
      <c r="A30" s="88" t="s">
        <v>458</v>
      </c>
      <c r="B30" s="9" t="s">
        <v>200</v>
      </c>
      <c r="C30" s="134" t="s">
        <v>803</v>
      </c>
      <c r="D30" s="26"/>
      <c r="E30" s="358"/>
      <c r="F30" s="359"/>
      <c r="G30" s="359"/>
      <c r="H30" s="360"/>
      <c r="I30" s="34"/>
      <c r="J30" s="134" t="s">
        <v>606</v>
      </c>
      <c r="K30" s="367" t="s">
        <v>476</v>
      </c>
      <c r="L30" s="367"/>
      <c r="M30" s="4"/>
      <c r="N30" s="25">
        <v>0.01</v>
      </c>
      <c r="O30" s="25">
        <v>0.03</v>
      </c>
      <c r="P30" s="25">
        <v>0.01</v>
      </c>
      <c r="Q30" s="25">
        <v>0.02</v>
      </c>
      <c r="R30" s="30">
        <v>0.02</v>
      </c>
      <c r="S30" s="30">
        <v>0.03</v>
      </c>
      <c r="T30" s="30">
        <v>0.13</v>
      </c>
      <c r="U30" s="30">
        <v>0.32</v>
      </c>
      <c r="V30" s="30">
        <v>0.43</v>
      </c>
      <c r="W30" s="25">
        <v>0</v>
      </c>
      <c r="X30" s="30">
        <v>0</v>
      </c>
      <c r="Y30" s="114">
        <v>0</v>
      </c>
      <c r="Z30" s="9" t="s">
        <v>386</v>
      </c>
      <c r="AC30" s="37"/>
      <c r="AD30" s="37"/>
      <c r="AE30" s="37"/>
      <c r="AF30" s="37"/>
      <c r="AL30" s="31"/>
    </row>
    <row r="31" spans="1:38" x14ac:dyDescent="0.25">
      <c r="A31" s="88" t="s">
        <v>458</v>
      </c>
      <c r="B31" s="9" t="s">
        <v>200</v>
      </c>
      <c r="C31" s="134" t="s">
        <v>803</v>
      </c>
      <c r="D31" s="26"/>
      <c r="E31" s="358"/>
      <c r="F31" s="359"/>
      <c r="G31" s="359"/>
      <c r="H31" s="360"/>
      <c r="I31" s="34"/>
      <c r="J31" s="134" t="s">
        <v>477</v>
      </c>
      <c r="K31" s="367" t="s">
        <v>478</v>
      </c>
      <c r="L31" s="367"/>
      <c r="M31" s="4"/>
      <c r="N31" s="25"/>
      <c r="O31" s="25"/>
      <c r="P31" s="25"/>
      <c r="Q31" s="25"/>
      <c r="R31" s="30"/>
      <c r="S31" s="30"/>
      <c r="T31" s="30"/>
      <c r="U31" s="30"/>
      <c r="V31" s="30"/>
      <c r="W31" s="30"/>
      <c r="X31" s="30"/>
      <c r="Y31" s="114"/>
      <c r="Z31" s="9"/>
      <c r="AC31" s="37"/>
      <c r="AD31" s="37"/>
      <c r="AE31" s="37"/>
      <c r="AF31" s="37"/>
      <c r="AL31" s="31"/>
    </row>
    <row r="32" spans="1:38" x14ac:dyDescent="0.25">
      <c r="A32" s="88" t="s">
        <v>458</v>
      </c>
      <c r="B32" s="9" t="s">
        <v>200</v>
      </c>
      <c r="C32" s="134" t="s">
        <v>803</v>
      </c>
      <c r="D32" s="26"/>
      <c r="E32" s="358"/>
      <c r="F32" s="359"/>
      <c r="G32" s="359"/>
      <c r="H32" s="360"/>
      <c r="I32" s="34"/>
      <c r="J32" s="134" t="s">
        <v>479</v>
      </c>
      <c r="K32" s="367" t="s">
        <v>480</v>
      </c>
      <c r="L32" s="367"/>
      <c r="M32" s="4"/>
      <c r="N32" s="25"/>
      <c r="O32" s="25"/>
      <c r="P32" s="25"/>
      <c r="Q32" s="25"/>
      <c r="R32" s="30"/>
      <c r="S32" s="30"/>
      <c r="T32" s="30"/>
      <c r="U32" s="30"/>
      <c r="V32" s="30"/>
      <c r="W32" s="30"/>
      <c r="X32" s="30"/>
      <c r="Y32" s="114"/>
      <c r="Z32" s="9"/>
      <c r="AC32" s="37"/>
      <c r="AD32" s="37"/>
      <c r="AE32" s="37"/>
      <c r="AF32" s="37"/>
      <c r="AL32" s="31"/>
    </row>
    <row r="33" spans="1:38" x14ac:dyDescent="0.25">
      <c r="A33" s="88" t="s">
        <v>458</v>
      </c>
      <c r="B33" s="9" t="s">
        <v>200</v>
      </c>
      <c r="C33" s="134" t="s">
        <v>803</v>
      </c>
      <c r="D33" s="26"/>
      <c r="E33" s="358"/>
      <c r="F33" s="359"/>
      <c r="G33" s="359"/>
      <c r="H33" s="360"/>
      <c r="I33" s="34"/>
      <c r="J33" s="134" t="s">
        <v>481</v>
      </c>
      <c r="K33" s="367" t="s">
        <v>482</v>
      </c>
      <c r="L33" s="367"/>
      <c r="M33" s="4"/>
      <c r="N33" s="25"/>
      <c r="O33" s="25"/>
      <c r="P33" s="25"/>
      <c r="Q33" s="25"/>
      <c r="R33" s="30"/>
      <c r="S33" s="30"/>
      <c r="T33" s="30"/>
      <c r="U33" s="30"/>
      <c r="V33" s="30"/>
      <c r="W33" s="30"/>
      <c r="X33" s="30"/>
      <c r="Y33" s="114"/>
      <c r="Z33" s="9"/>
      <c r="AC33" s="37"/>
      <c r="AD33" s="37"/>
      <c r="AE33" s="37"/>
      <c r="AF33" s="37"/>
      <c r="AL33" s="31"/>
    </row>
    <row r="34" spans="1:38" x14ac:dyDescent="0.25">
      <c r="A34" s="88" t="s">
        <v>458</v>
      </c>
      <c r="B34" s="9" t="s">
        <v>200</v>
      </c>
      <c r="C34" s="134" t="s">
        <v>803</v>
      </c>
      <c r="D34" s="14" t="s">
        <v>483</v>
      </c>
      <c r="E34" s="361" t="s">
        <v>386</v>
      </c>
      <c r="F34" s="365"/>
      <c r="G34" s="365"/>
      <c r="H34" s="362"/>
      <c r="I34" s="34"/>
      <c r="J34" s="134">
        <v>7.6</v>
      </c>
      <c r="K34" s="128" t="s">
        <v>386</v>
      </c>
      <c r="L34" s="125"/>
      <c r="M34" s="4"/>
      <c r="N34" s="25"/>
      <c r="O34" s="25"/>
      <c r="P34" s="25"/>
      <c r="Q34" s="25"/>
      <c r="R34" s="30"/>
      <c r="S34" s="30"/>
      <c r="T34" s="30"/>
      <c r="U34" s="30"/>
      <c r="V34" s="30"/>
      <c r="W34" s="30"/>
      <c r="X34" s="30"/>
      <c r="Y34" s="114"/>
      <c r="Z34" s="9"/>
      <c r="AC34" s="37"/>
      <c r="AD34" s="37"/>
      <c r="AE34" s="37"/>
      <c r="AF34" s="37"/>
      <c r="AL34" s="31"/>
    </row>
    <row r="35" spans="1:38" x14ac:dyDescent="0.25">
      <c r="A35" s="88" t="s">
        <v>458</v>
      </c>
      <c r="B35" s="9" t="s">
        <v>200</v>
      </c>
      <c r="C35" s="134" t="s">
        <v>803</v>
      </c>
      <c r="D35" s="26"/>
      <c r="E35" s="358"/>
      <c r="F35" s="359"/>
      <c r="G35" s="359"/>
      <c r="H35" s="360"/>
      <c r="I35" s="34"/>
      <c r="J35" s="134">
        <v>7.7</v>
      </c>
      <c r="K35" s="128" t="s">
        <v>386</v>
      </c>
      <c r="L35" s="125"/>
      <c r="M35" s="4"/>
      <c r="N35" s="25"/>
      <c r="O35" s="25"/>
      <c r="P35" s="25"/>
      <c r="Q35" s="25"/>
      <c r="R35" s="30"/>
      <c r="S35" s="30"/>
      <c r="T35" s="30"/>
      <c r="U35" s="30"/>
      <c r="V35" s="30"/>
      <c r="W35" s="30"/>
      <c r="X35" s="30"/>
      <c r="Y35" s="114"/>
      <c r="Z35" s="9"/>
      <c r="AC35" s="37"/>
      <c r="AD35" s="37"/>
      <c r="AE35" s="37"/>
      <c r="AF35" s="37"/>
      <c r="AL35" s="31"/>
    </row>
    <row r="36" spans="1:38" x14ac:dyDescent="0.25">
      <c r="A36" s="131" t="s">
        <v>461</v>
      </c>
      <c r="B36" s="9" t="s">
        <v>200</v>
      </c>
      <c r="C36" s="134" t="s">
        <v>803</v>
      </c>
      <c r="D36" s="79"/>
      <c r="E36" s="352"/>
      <c r="F36" s="353"/>
      <c r="G36" s="353"/>
      <c r="H36" s="354"/>
      <c r="I36" s="41"/>
      <c r="J36" s="133"/>
      <c r="K36" s="349"/>
      <c r="L36" s="351"/>
      <c r="M36" s="4"/>
      <c r="N36" s="25"/>
      <c r="O36" s="25"/>
      <c r="P36" s="30"/>
      <c r="Q36" s="30"/>
      <c r="R36" s="30"/>
      <c r="S36" s="30"/>
      <c r="T36" s="30"/>
      <c r="U36" s="30"/>
      <c r="V36" s="30"/>
      <c r="W36" s="30"/>
      <c r="X36" s="30"/>
      <c r="Y36" s="114"/>
      <c r="Z36" s="9"/>
      <c r="AC36" s="37"/>
      <c r="AD36" s="37"/>
      <c r="AE36" s="37"/>
      <c r="AF36" s="37"/>
      <c r="AL36" s="31"/>
    </row>
    <row r="37" spans="1:38" x14ac:dyDescent="0.25">
      <c r="A37" s="88" t="s">
        <v>462</v>
      </c>
      <c r="B37" s="9" t="s">
        <v>200</v>
      </c>
      <c r="C37" s="134" t="s">
        <v>803</v>
      </c>
      <c r="D37" s="79"/>
      <c r="E37" s="352"/>
      <c r="F37" s="353"/>
      <c r="G37" s="353"/>
      <c r="H37" s="354"/>
      <c r="I37" s="41"/>
      <c r="J37" s="133"/>
      <c r="K37" s="349"/>
      <c r="L37" s="351"/>
      <c r="M37" s="4"/>
      <c r="N37" s="25"/>
      <c r="O37" s="25"/>
      <c r="P37" s="30"/>
      <c r="Q37" s="30"/>
      <c r="R37" s="30"/>
      <c r="S37" s="30"/>
      <c r="T37" s="30"/>
      <c r="U37" s="30"/>
      <c r="V37" s="30"/>
      <c r="W37" s="30"/>
      <c r="X37" s="30"/>
      <c r="Y37" s="114"/>
      <c r="Z37" s="9"/>
      <c r="AC37" s="37"/>
      <c r="AD37" s="37"/>
      <c r="AE37" s="37"/>
      <c r="AF37" s="37"/>
      <c r="AL37" s="31"/>
    </row>
    <row r="38" spans="1:38" x14ac:dyDescent="0.25">
      <c r="A38" s="88" t="s">
        <v>457</v>
      </c>
      <c r="B38" s="9" t="s">
        <v>200</v>
      </c>
      <c r="C38" s="134" t="s">
        <v>803</v>
      </c>
      <c r="D38" s="14" t="s">
        <v>484</v>
      </c>
      <c r="E38" s="358" t="s">
        <v>386</v>
      </c>
      <c r="F38" s="359"/>
      <c r="G38" s="359"/>
      <c r="H38" s="360"/>
      <c r="I38" s="41"/>
      <c r="J38" s="135">
        <v>6.5</v>
      </c>
      <c r="K38" s="361" t="s">
        <v>386</v>
      </c>
      <c r="L38" s="362"/>
      <c r="M38" s="4"/>
      <c r="N38" s="25">
        <v>0</v>
      </c>
      <c r="O38" s="25">
        <v>0</v>
      </c>
      <c r="P38" s="30">
        <v>0.01</v>
      </c>
      <c r="Q38" s="30">
        <v>0.02</v>
      </c>
      <c r="R38" s="30">
        <v>0.13</v>
      </c>
      <c r="S38" s="30">
        <v>0.34</v>
      </c>
      <c r="T38" s="30">
        <v>0.22</v>
      </c>
      <c r="U38" s="30">
        <v>0.11</v>
      </c>
      <c r="V38" s="30">
        <v>0.17</v>
      </c>
      <c r="W38" s="25">
        <v>0</v>
      </c>
      <c r="X38" s="30">
        <v>0</v>
      </c>
      <c r="Y38" s="114">
        <v>0</v>
      </c>
      <c r="Z38" s="9" t="s">
        <v>386</v>
      </c>
      <c r="AC38" s="37"/>
      <c r="AD38" s="37"/>
      <c r="AE38" s="37"/>
      <c r="AF38" s="37"/>
      <c r="AL38" s="31"/>
    </row>
    <row r="39" spans="1:38" x14ac:dyDescent="0.25">
      <c r="A39" s="88" t="s">
        <v>457</v>
      </c>
      <c r="B39" s="9" t="s">
        <v>200</v>
      </c>
      <c r="C39" s="134" t="s">
        <v>803</v>
      </c>
      <c r="D39" s="79"/>
      <c r="E39" s="352"/>
      <c r="F39" s="353"/>
      <c r="G39" s="353"/>
      <c r="H39" s="354"/>
      <c r="I39" s="41"/>
      <c r="J39" s="135">
        <v>8.9</v>
      </c>
      <c r="K39" s="361" t="s">
        <v>386</v>
      </c>
      <c r="L39" s="362"/>
      <c r="M39" s="4"/>
      <c r="N39" s="25"/>
      <c r="O39" s="25"/>
      <c r="P39" s="30"/>
      <c r="Q39" s="30"/>
      <c r="R39" s="30"/>
      <c r="S39" s="30"/>
      <c r="T39" s="30"/>
      <c r="U39" s="30"/>
      <c r="V39" s="30"/>
      <c r="W39" s="25"/>
      <c r="X39" s="30"/>
      <c r="Y39" s="114"/>
      <c r="Z39" s="9"/>
      <c r="AC39" s="37"/>
      <c r="AD39" s="37"/>
      <c r="AE39" s="37"/>
      <c r="AF39" s="37"/>
      <c r="AL39" s="31"/>
    </row>
    <row r="40" spans="1:38" x14ac:dyDescent="0.25">
      <c r="A40" s="88" t="s">
        <v>463</v>
      </c>
      <c r="B40" s="9" t="s">
        <v>188</v>
      </c>
      <c r="C40" s="134" t="s">
        <v>803</v>
      </c>
      <c r="D40" s="79"/>
      <c r="E40" s="352"/>
      <c r="F40" s="353"/>
      <c r="G40" s="353"/>
      <c r="H40" s="354"/>
      <c r="I40" s="41"/>
      <c r="J40" s="133"/>
      <c r="K40" s="349"/>
      <c r="L40" s="351"/>
      <c r="M40" s="4"/>
      <c r="N40" s="85"/>
      <c r="O40" s="25"/>
      <c r="P40" s="30"/>
      <c r="Q40" s="30"/>
      <c r="R40" s="30"/>
      <c r="S40" s="30"/>
      <c r="T40" s="30"/>
      <c r="U40" s="30"/>
      <c r="V40" s="30"/>
      <c r="W40" s="30"/>
      <c r="X40" s="30"/>
      <c r="Y40" s="114"/>
      <c r="Z40" s="9"/>
      <c r="AC40" s="37"/>
      <c r="AD40" s="37"/>
      <c r="AE40" s="37"/>
      <c r="AF40" s="37"/>
      <c r="AL40" s="31"/>
    </row>
    <row r="41" spans="1:38" x14ac:dyDescent="0.25">
      <c r="A41" s="88" t="s">
        <v>464</v>
      </c>
      <c r="B41" s="9" t="s">
        <v>200</v>
      </c>
      <c r="C41" s="134" t="s">
        <v>803</v>
      </c>
      <c r="D41" s="79"/>
      <c r="E41" s="352"/>
      <c r="F41" s="353"/>
      <c r="G41" s="353"/>
      <c r="H41" s="354"/>
      <c r="I41" s="41"/>
      <c r="J41" s="133"/>
      <c r="K41" s="349"/>
      <c r="L41" s="351"/>
      <c r="M41" s="4"/>
      <c r="N41" s="85"/>
      <c r="O41" s="25"/>
      <c r="P41" s="30"/>
      <c r="Q41" s="30"/>
      <c r="R41" s="30"/>
      <c r="S41" s="30"/>
      <c r="T41" s="30"/>
      <c r="U41" s="30"/>
      <c r="V41" s="30"/>
      <c r="W41" s="30"/>
      <c r="X41" s="30"/>
      <c r="Y41" s="114"/>
      <c r="Z41" s="9"/>
      <c r="AC41" s="37"/>
      <c r="AD41" s="37"/>
      <c r="AE41" s="37"/>
      <c r="AF41" s="37"/>
      <c r="AL41" s="31"/>
    </row>
    <row r="42" spans="1:38" x14ac:dyDescent="0.25">
      <c r="A42" s="88" t="s">
        <v>465</v>
      </c>
      <c r="B42" s="9" t="s">
        <v>200</v>
      </c>
      <c r="C42" s="134" t="s">
        <v>803</v>
      </c>
      <c r="D42" s="79"/>
      <c r="E42" s="352"/>
      <c r="F42" s="353"/>
      <c r="G42" s="353"/>
      <c r="H42" s="354"/>
      <c r="I42" s="41"/>
      <c r="J42" s="133"/>
      <c r="K42" s="349"/>
      <c r="L42" s="351"/>
      <c r="M42" s="4"/>
      <c r="N42" s="85"/>
      <c r="O42" s="25"/>
      <c r="P42" s="30"/>
      <c r="Q42" s="30"/>
      <c r="R42" s="30"/>
      <c r="S42" s="30"/>
      <c r="T42" s="30"/>
      <c r="U42" s="30"/>
      <c r="V42" s="30"/>
      <c r="W42" s="30"/>
      <c r="X42" s="30"/>
      <c r="Y42" s="114"/>
      <c r="Z42" s="9"/>
      <c r="AC42" s="37"/>
      <c r="AD42" s="37"/>
      <c r="AE42" s="37"/>
      <c r="AF42" s="37"/>
      <c r="AL42" s="31"/>
    </row>
    <row r="43" spans="1:38" x14ac:dyDescent="0.25">
      <c r="A43" s="88" t="s">
        <v>466</v>
      </c>
      <c r="B43" s="9" t="s">
        <v>75</v>
      </c>
      <c r="C43" s="134" t="s">
        <v>803</v>
      </c>
      <c r="D43" s="43"/>
      <c r="E43" s="349"/>
      <c r="F43" s="350"/>
      <c r="G43" s="350"/>
      <c r="H43" s="351"/>
      <c r="I43" s="41"/>
      <c r="J43" s="133"/>
      <c r="K43" s="349"/>
      <c r="L43" s="351"/>
      <c r="M43" s="4"/>
      <c r="N43" s="85"/>
      <c r="O43" s="25"/>
      <c r="P43" s="30"/>
      <c r="Q43" s="30"/>
      <c r="R43" s="30"/>
      <c r="S43" s="30"/>
      <c r="T43" s="30"/>
      <c r="U43" s="30"/>
      <c r="V43" s="30"/>
      <c r="W43" s="30"/>
      <c r="X43" s="30"/>
      <c r="Y43" s="114"/>
      <c r="Z43" s="81"/>
      <c r="AC43" s="37"/>
      <c r="AD43" s="37"/>
      <c r="AE43" s="37"/>
      <c r="AF43" s="37"/>
      <c r="AL43" s="31"/>
    </row>
    <row r="44" spans="1:38" x14ac:dyDescent="0.25">
      <c r="A44" s="88" t="s">
        <v>467</v>
      </c>
      <c r="B44" s="9" t="s">
        <v>75</v>
      </c>
      <c r="C44" s="134" t="s">
        <v>803</v>
      </c>
      <c r="D44" s="79"/>
      <c r="E44" s="352"/>
      <c r="F44" s="353"/>
      <c r="G44" s="353"/>
      <c r="H44" s="354"/>
      <c r="I44" s="41"/>
      <c r="J44" s="133"/>
      <c r="K44" s="361"/>
      <c r="L44" s="362"/>
      <c r="M44" s="4"/>
      <c r="N44" s="85"/>
      <c r="O44" s="25"/>
      <c r="P44" s="30"/>
      <c r="Q44" s="30"/>
      <c r="R44" s="30"/>
      <c r="S44" s="30"/>
      <c r="T44" s="30"/>
      <c r="U44" s="30"/>
      <c r="V44" s="30"/>
      <c r="W44" s="30"/>
      <c r="X44" s="30"/>
      <c r="Y44" s="114"/>
      <c r="Z44" s="9"/>
      <c r="AC44" s="37"/>
      <c r="AD44" s="37"/>
      <c r="AE44" s="37"/>
      <c r="AF44" s="37"/>
      <c r="AL44" s="31"/>
    </row>
    <row r="45" spans="1:38" x14ac:dyDescent="0.25">
      <c r="A45" s="88" t="s">
        <v>468</v>
      </c>
      <c r="B45" s="9" t="s">
        <v>179</v>
      </c>
      <c r="C45" s="134" t="s">
        <v>803</v>
      </c>
      <c r="D45" s="79"/>
      <c r="E45" s="352"/>
      <c r="F45" s="353"/>
      <c r="G45" s="353"/>
      <c r="H45" s="354"/>
      <c r="I45" s="41"/>
      <c r="J45" s="133"/>
      <c r="K45" s="349"/>
      <c r="L45" s="351"/>
      <c r="M45" s="4"/>
      <c r="N45" s="85"/>
      <c r="O45" s="25"/>
      <c r="P45" s="30"/>
      <c r="Q45" s="30"/>
      <c r="R45" s="30"/>
      <c r="S45" s="30"/>
      <c r="T45" s="30"/>
      <c r="U45" s="30"/>
      <c r="V45" s="30"/>
      <c r="W45" s="30"/>
      <c r="X45" s="30"/>
      <c r="Y45" s="114"/>
      <c r="Z45" s="9"/>
      <c r="AC45" s="37"/>
      <c r="AD45" s="37"/>
      <c r="AE45" s="37"/>
      <c r="AF45" s="37"/>
      <c r="AL45" s="31"/>
    </row>
    <row r="46" spans="1:38" x14ac:dyDescent="0.25">
      <c r="A46" s="88" t="s">
        <v>469</v>
      </c>
      <c r="B46" s="9" t="s">
        <v>200</v>
      </c>
      <c r="C46" s="134" t="s">
        <v>803</v>
      </c>
      <c r="D46" s="79"/>
      <c r="E46" s="352"/>
      <c r="F46" s="353"/>
      <c r="G46" s="353"/>
      <c r="H46" s="354"/>
      <c r="I46" s="41"/>
      <c r="J46" s="133"/>
      <c r="K46" s="349"/>
      <c r="L46" s="351"/>
      <c r="M46" s="4"/>
      <c r="N46" s="85"/>
      <c r="O46" s="25"/>
      <c r="P46" s="30"/>
      <c r="Q46" s="30"/>
      <c r="R46" s="30"/>
      <c r="S46" s="30"/>
      <c r="T46" s="30"/>
      <c r="U46" s="30"/>
      <c r="V46" s="30"/>
      <c r="W46" s="30"/>
      <c r="X46" s="30"/>
      <c r="Y46" s="114"/>
      <c r="Z46" s="9"/>
      <c r="AC46" s="37"/>
      <c r="AD46" s="37"/>
      <c r="AE46" s="37"/>
      <c r="AF46" s="37"/>
      <c r="AL46" s="31"/>
    </row>
    <row r="47" spans="1:38" x14ac:dyDescent="0.25">
      <c r="A47" s="88" t="s">
        <v>470</v>
      </c>
      <c r="B47" s="9" t="s">
        <v>183</v>
      </c>
      <c r="C47" s="134" t="s">
        <v>803</v>
      </c>
      <c r="D47" s="79"/>
      <c r="E47" s="352"/>
      <c r="F47" s="353"/>
      <c r="G47" s="353"/>
      <c r="H47" s="354"/>
      <c r="I47" s="41"/>
      <c r="J47" s="133"/>
      <c r="K47" s="349"/>
      <c r="L47" s="351"/>
      <c r="M47" s="4"/>
      <c r="N47" s="85"/>
      <c r="O47" s="25"/>
      <c r="P47" s="30"/>
      <c r="Q47" s="30"/>
      <c r="R47" s="30"/>
      <c r="S47" s="30"/>
      <c r="T47" s="30"/>
      <c r="U47" s="30"/>
      <c r="V47" s="30"/>
      <c r="W47" s="30"/>
      <c r="X47" s="30"/>
      <c r="Y47" s="114"/>
      <c r="Z47" s="9"/>
      <c r="AC47" s="37"/>
      <c r="AD47" s="37"/>
      <c r="AE47" s="37"/>
      <c r="AF47" s="37"/>
      <c r="AL47" s="31"/>
    </row>
    <row r="48" spans="1:38" x14ac:dyDescent="0.25">
      <c r="C48" s="39"/>
      <c r="D48" s="34"/>
      <c r="E48" s="34"/>
      <c r="F48" s="84"/>
      <c r="G48" s="36"/>
      <c r="H48" s="36"/>
      <c r="I48" s="119"/>
      <c r="J48" s="3"/>
      <c r="K48" s="3"/>
      <c r="L48" s="86"/>
      <c r="M48" s="39"/>
      <c r="N48" s="39"/>
      <c r="O48" s="37"/>
      <c r="P48" s="37"/>
      <c r="Q48" s="37"/>
      <c r="S48" s="3"/>
      <c r="T48" s="3"/>
      <c r="U48" s="3"/>
    </row>
    <row r="49" spans="1:41" x14ac:dyDescent="0.25">
      <c r="C49" s="39"/>
      <c r="D49" s="34"/>
      <c r="E49" s="34"/>
      <c r="F49" s="84"/>
      <c r="G49" s="36"/>
      <c r="H49" s="36"/>
      <c r="I49" s="119"/>
      <c r="J49" s="3"/>
      <c r="K49" s="3"/>
      <c r="M49" s="39"/>
      <c r="N49" s="39"/>
      <c r="O49" s="37"/>
      <c r="P49" s="37"/>
      <c r="Q49" s="37"/>
      <c r="S49" s="3"/>
      <c r="T49" s="3"/>
      <c r="U49" s="3"/>
    </row>
    <row r="50" spans="1:41" x14ac:dyDescent="0.25">
      <c r="C50" s="39"/>
      <c r="D50" s="34"/>
      <c r="E50" s="34"/>
      <c r="F50" s="84"/>
      <c r="G50" s="36"/>
      <c r="H50" s="36"/>
      <c r="I50" s="119"/>
      <c r="J50" s="3"/>
      <c r="K50" s="3"/>
      <c r="M50" s="39"/>
      <c r="N50" s="39"/>
      <c r="O50" s="37"/>
      <c r="P50" s="37"/>
      <c r="Q50" s="37"/>
      <c r="S50" s="3"/>
      <c r="T50" s="3"/>
      <c r="U50" s="3"/>
    </row>
    <row r="51" spans="1:41" x14ac:dyDescent="0.25">
      <c r="C51" s="40"/>
      <c r="D51" s="40"/>
      <c r="E51" s="41"/>
      <c r="F51" s="84"/>
      <c r="G51" s="4"/>
      <c r="H51" s="4"/>
      <c r="I51" s="119"/>
      <c r="J51" s="42"/>
      <c r="K51" s="42"/>
      <c r="M51" s="37"/>
      <c r="N51" s="37"/>
      <c r="O51" s="37"/>
      <c r="P51" s="37"/>
      <c r="Q51" s="37"/>
      <c r="S51" s="3"/>
      <c r="T51" s="3"/>
      <c r="U51" s="3"/>
    </row>
    <row r="52" spans="1:41" x14ac:dyDescent="0.25">
      <c r="C52" s="39"/>
      <c r="D52" s="40"/>
      <c r="E52" s="40"/>
      <c r="F52" s="84"/>
      <c r="G52" s="41"/>
      <c r="H52" s="41"/>
      <c r="I52" s="119"/>
      <c r="J52" s="4"/>
      <c r="K52" s="4"/>
      <c r="M52" s="37"/>
      <c r="N52" s="37"/>
      <c r="O52" s="37"/>
      <c r="P52" s="37"/>
      <c r="Q52" s="37"/>
      <c r="S52" s="3"/>
      <c r="T52" s="3"/>
      <c r="U52" s="3"/>
    </row>
    <row r="53" spans="1:41" x14ac:dyDescent="0.25">
      <c r="C53" s="3"/>
      <c r="E53" s="3"/>
      <c r="F53" s="84"/>
      <c r="G53" s="3"/>
      <c r="H53" s="3"/>
      <c r="I53" s="119"/>
      <c r="J53" s="3"/>
      <c r="K53" s="3"/>
      <c r="M53" s="37"/>
      <c r="N53" s="37"/>
      <c r="O53" s="37"/>
      <c r="P53" s="37"/>
      <c r="Q53" s="37"/>
      <c r="S53" s="3"/>
      <c r="T53" s="3"/>
      <c r="U53" s="3"/>
    </row>
    <row r="54" spans="1:41" s="37" customFormat="1" x14ac:dyDescent="0.25">
      <c r="A54" s="50"/>
      <c r="B54" s="3"/>
      <c r="C54" s="3"/>
      <c r="D54" s="3"/>
      <c r="E54" s="3"/>
      <c r="F54" s="84"/>
      <c r="G54" s="3"/>
      <c r="H54" s="3"/>
      <c r="I54" s="119"/>
      <c r="J54" s="3"/>
      <c r="K54" s="3"/>
      <c r="L54" s="34"/>
      <c r="S54" s="3"/>
      <c r="T54" s="3"/>
      <c r="U54" s="3"/>
      <c r="Z54" s="3"/>
      <c r="AA54" s="3"/>
      <c r="AB54" s="3"/>
      <c r="AC54" s="3"/>
      <c r="AD54" s="3"/>
      <c r="AE54" s="31"/>
      <c r="AF54" s="3"/>
      <c r="AG54" s="3"/>
      <c r="AH54" s="3"/>
      <c r="AI54" s="3"/>
      <c r="AJ54" s="3"/>
      <c r="AK54" s="3"/>
      <c r="AL54" s="3"/>
      <c r="AM54" s="3"/>
      <c r="AN54" s="3"/>
      <c r="AO54" s="3"/>
    </row>
    <row r="55" spans="1:41" s="37" customFormat="1" x14ac:dyDescent="0.25">
      <c r="A55" s="50"/>
      <c r="B55" s="3"/>
      <c r="C55" s="3"/>
      <c r="D55" s="3"/>
      <c r="E55" s="3"/>
      <c r="F55" s="84"/>
      <c r="G55" s="3"/>
      <c r="H55" s="3"/>
      <c r="I55" s="119"/>
      <c r="J55" s="3"/>
      <c r="K55" s="3"/>
      <c r="L55" s="34"/>
      <c r="S55" s="3"/>
      <c r="T55" s="3"/>
      <c r="U55" s="3"/>
      <c r="Z55" s="3"/>
      <c r="AA55" s="3"/>
      <c r="AB55" s="3"/>
      <c r="AC55" s="3"/>
      <c r="AD55" s="3"/>
      <c r="AE55" s="31"/>
      <c r="AF55" s="3"/>
      <c r="AG55" s="3"/>
      <c r="AH55" s="3"/>
      <c r="AI55" s="3"/>
      <c r="AJ55" s="3"/>
      <c r="AK55" s="3"/>
      <c r="AL55" s="3"/>
      <c r="AM55" s="3"/>
      <c r="AN55" s="3"/>
      <c r="AO55" s="3"/>
    </row>
    <row r="56" spans="1:41" s="37" customFormat="1" x14ac:dyDescent="0.25">
      <c r="A56" s="50"/>
      <c r="B56" s="3"/>
      <c r="C56" s="39"/>
      <c r="D56" s="39"/>
      <c r="E56" s="39"/>
      <c r="F56" s="84"/>
      <c r="G56" s="39"/>
      <c r="H56" s="39"/>
      <c r="I56" s="119"/>
      <c r="J56" s="39"/>
      <c r="K56" s="39"/>
      <c r="L56" s="34"/>
      <c r="M56" s="39"/>
      <c r="S56" s="3"/>
      <c r="T56" s="3"/>
      <c r="U56" s="3"/>
      <c r="Z56" s="3"/>
      <c r="AA56" s="3"/>
      <c r="AB56" s="3"/>
      <c r="AC56" s="3"/>
      <c r="AD56" s="3"/>
      <c r="AE56" s="31"/>
      <c r="AF56" s="3"/>
      <c r="AG56" s="3"/>
      <c r="AH56" s="3"/>
      <c r="AI56" s="3"/>
      <c r="AJ56" s="3"/>
      <c r="AK56" s="3"/>
      <c r="AL56" s="3"/>
      <c r="AM56" s="3"/>
      <c r="AN56" s="3"/>
      <c r="AO56" s="3"/>
    </row>
    <row r="57" spans="1:41" s="37" customFormat="1" x14ac:dyDescent="0.25">
      <c r="A57" s="50"/>
      <c r="B57" s="3"/>
      <c r="C57" s="39"/>
      <c r="D57" s="39"/>
      <c r="E57" s="39"/>
      <c r="F57" s="84"/>
      <c r="G57" s="39"/>
      <c r="H57" s="39"/>
      <c r="I57" s="119"/>
      <c r="J57" s="39"/>
      <c r="K57" s="39"/>
      <c r="L57" s="34"/>
      <c r="M57" s="39"/>
      <c r="S57" s="3"/>
      <c r="T57" s="3"/>
      <c r="U57" s="3"/>
      <c r="Z57" s="3"/>
      <c r="AA57" s="3"/>
      <c r="AB57" s="3"/>
      <c r="AC57" s="3"/>
      <c r="AD57" s="3"/>
      <c r="AE57" s="31"/>
      <c r="AF57" s="3"/>
      <c r="AG57" s="3"/>
      <c r="AH57" s="3"/>
      <c r="AI57" s="3"/>
      <c r="AJ57" s="3"/>
      <c r="AK57" s="3"/>
      <c r="AL57" s="3"/>
      <c r="AM57" s="3"/>
      <c r="AN57" s="3"/>
      <c r="AO57" s="3"/>
    </row>
    <row r="58" spans="1:41" s="37" customFormat="1" x14ac:dyDescent="0.25">
      <c r="A58" s="50"/>
      <c r="B58" s="3"/>
      <c r="C58" s="39"/>
      <c r="D58" s="34"/>
      <c r="E58" s="34"/>
      <c r="F58" s="84"/>
      <c r="G58" s="36"/>
      <c r="H58" s="36"/>
      <c r="I58" s="119"/>
      <c r="J58" s="3"/>
      <c r="K58" s="3"/>
      <c r="L58" s="34"/>
      <c r="M58" s="39"/>
      <c r="N58" s="39"/>
      <c r="S58" s="3"/>
      <c r="T58" s="3"/>
      <c r="U58" s="3"/>
      <c r="Z58" s="3"/>
      <c r="AA58" s="3"/>
      <c r="AB58" s="3"/>
      <c r="AC58" s="3"/>
      <c r="AD58" s="3"/>
      <c r="AE58" s="31"/>
      <c r="AF58" s="3"/>
      <c r="AG58" s="3"/>
      <c r="AH58" s="3"/>
      <c r="AI58" s="3"/>
      <c r="AJ58" s="3"/>
      <c r="AK58" s="3"/>
      <c r="AL58" s="3"/>
      <c r="AM58" s="3"/>
      <c r="AN58" s="3"/>
      <c r="AO58" s="3"/>
    </row>
    <row r="59" spans="1:41" s="37" customFormat="1" x14ac:dyDescent="0.25">
      <c r="A59" s="50"/>
      <c r="B59" s="3"/>
      <c r="C59" s="39"/>
      <c r="D59" s="34"/>
      <c r="E59" s="34"/>
      <c r="F59" s="84"/>
      <c r="G59" s="36"/>
      <c r="H59" s="36"/>
      <c r="I59" s="119"/>
      <c r="J59" s="3"/>
      <c r="K59" s="3"/>
      <c r="L59" s="34"/>
      <c r="M59" s="39"/>
      <c r="N59" s="39"/>
      <c r="S59" s="3"/>
      <c r="T59" s="3"/>
      <c r="U59" s="3"/>
      <c r="Z59" s="3"/>
      <c r="AA59" s="3"/>
      <c r="AB59" s="3"/>
      <c r="AC59" s="3"/>
      <c r="AD59" s="3"/>
      <c r="AE59" s="31"/>
      <c r="AF59" s="3"/>
      <c r="AG59" s="3"/>
      <c r="AH59" s="3"/>
      <c r="AI59" s="3"/>
      <c r="AJ59" s="3"/>
      <c r="AK59" s="3"/>
      <c r="AL59" s="3"/>
      <c r="AM59" s="3"/>
      <c r="AN59" s="3"/>
      <c r="AO59" s="3"/>
    </row>
    <row r="60" spans="1:41" s="37" customFormat="1" x14ac:dyDescent="0.25">
      <c r="A60" s="50"/>
      <c r="B60" s="3"/>
      <c r="C60" s="39"/>
      <c r="D60" s="34"/>
      <c r="E60" s="34"/>
      <c r="F60" s="84"/>
      <c r="G60" s="36"/>
      <c r="H60" s="36"/>
      <c r="I60" s="119"/>
      <c r="J60" s="3"/>
      <c r="K60" s="3"/>
      <c r="L60" s="34"/>
      <c r="M60" s="39"/>
      <c r="N60" s="39"/>
      <c r="S60" s="3"/>
      <c r="T60" s="3"/>
      <c r="U60" s="3"/>
      <c r="Z60" s="3"/>
      <c r="AA60" s="3"/>
      <c r="AB60" s="3"/>
      <c r="AC60" s="3"/>
      <c r="AD60" s="3"/>
      <c r="AE60" s="31"/>
      <c r="AF60" s="3"/>
      <c r="AG60" s="3"/>
      <c r="AH60" s="3"/>
      <c r="AI60" s="3"/>
      <c r="AJ60" s="3"/>
      <c r="AK60" s="3"/>
      <c r="AL60" s="3"/>
      <c r="AM60" s="3"/>
      <c r="AN60" s="3"/>
      <c r="AO60" s="3"/>
    </row>
    <row r="61" spans="1:41" s="37" customFormat="1" x14ac:dyDescent="0.25">
      <c r="A61" s="50"/>
      <c r="B61" s="3"/>
      <c r="C61" s="39"/>
      <c r="D61" s="34"/>
      <c r="E61" s="34"/>
      <c r="F61" s="84"/>
      <c r="G61" s="36"/>
      <c r="H61" s="36"/>
      <c r="I61" s="119"/>
      <c r="J61" s="3"/>
      <c r="K61" s="3"/>
      <c r="L61" s="34"/>
      <c r="M61" s="39"/>
      <c r="N61" s="39"/>
      <c r="S61" s="3"/>
      <c r="T61" s="3"/>
      <c r="U61" s="3"/>
      <c r="Z61" s="3"/>
      <c r="AA61" s="3"/>
      <c r="AB61" s="3"/>
      <c r="AC61" s="3"/>
      <c r="AD61" s="3"/>
      <c r="AE61" s="31"/>
      <c r="AF61" s="3"/>
      <c r="AG61" s="3"/>
      <c r="AH61" s="3"/>
      <c r="AI61" s="3"/>
      <c r="AJ61" s="3"/>
      <c r="AK61" s="3"/>
      <c r="AL61" s="3"/>
      <c r="AM61" s="3"/>
      <c r="AN61" s="3"/>
      <c r="AO61" s="3"/>
    </row>
    <row r="62" spans="1:41" s="37" customFormat="1" x14ac:dyDescent="0.25">
      <c r="A62" s="50"/>
      <c r="B62" s="3"/>
      <c r="C62" s="14"/>
      <c r="D62" s="286"/>
      <c r="E62" s="286"/>
      <c r="F62" s="286"/>
      <c r="G62" s="34"/>
      <c r="H62" s="34"/>
      <c r="I62" s="49"/>
      <c r="J62" s="39"/>
      <c r="K62" s="34"/>
      <c r="L62" s="34"/>
      <c r="M62" s="3"/>
      <c r="N62" s="86"/>
      <c r="O62" s="86"/>
      <c r="P62" s="86"/>
      <c r="Q62" s="86"/>
      <c r="T62" s="39"/>
      <c r="U62" s="39"/>
      <c r="Z62" s="3"/>
      <c r="AA62" s="3"/>
      <c r="AB62" s="3"/>
      <c r="AC62" s="3"/>
      <c r="AD62" s="3"/>
      <c r="AE62" s="31"/>
      <c r="AF62" s="3"/>
      <c r="AG62" s="3"/>
      <c r="AH62" s="3"/>
      <c r="AI62" s="3"/>
      <c r="AJ62" s="3"/>
      <c r="AK62" s="3"/>
      <c r="AL62" s="3"/>
      <c r="AM62" s="3"/>
      <c r="AN62" s="3"/>
      <c r="AO62" s="3"/>
    </row>
    <row r="63" spans="1:41" s="37" customFormat="1" x14ac:dyDescent="0.25">
      <c r="A63" s="50"/>
      <c r="B63" s="3"/>
      <c r="C63" s="14"/>
      <c r="D63" s="286"/>
      <c r="E63" s="286"/>
      <c r="F63" s="286"/>
      <c r="G63" s="34"/>
      <c r="H63" s="34"/>
      <c r="I63" s="49"/>
      <c r="J63" s="39"/>
      <c r="K63" s="34"/>
      <c r="L63" s="34"/>
      <c r="M63" s="3"/>
      <c r="N63" s="86"/>
      <c r="O63" s="86"/>
      <c r="P63" s="86"/>
      <c r="Q63" s="86"/>
      <c r="T63" s="39"/>
      <c r="U63" s="39"/>
      <c r="Z63" s="3"/>
      <c r="AA63" s="3"/>
      <c r="AB63" s="3"/>
      <c r="AC63" s="3"/>
      <c r="AD63" s="3"/>
      <c r="AE63" s="31"/>
      <c r="AF63" s="3"/>
      <c r="AG63" s="3"/>
      <c r="AH63" s="3"/>
      <c r="AI63" s="3"/>
      <c r="AJ63" s="3"/>
      <c r="AK63" s="3"/>
      <c r="AL63" s="3"/>
      <c r="AM63" s="3"/>
      <c r="AN63" s="3"/>
      <c r="AO63" s="3"/>
    </row>
    <row r="64" spans="1:41" s="37" customFormat="1" x14ac:dyDescent="0.25">
      <c r="A64" s="50"/>
      <c r="B64" s="3"/>
      <c r="C64" s="14"/>
      <c r="D64" s="286"/>
      <c r="E64" s="286"/>
      <c r="F64" s="286"/>
      <c r="G64" s="34"/>
      <c r="H64" s="34"/>
      <c r="I64" s="49"/>
      <c r="J64" s="39"/>
      <c r="K64" s="34"/>
      <c r="L64" s="34"/>
      <c r="M64" s="3"/>
      <c r="N64" s="86"/>
      <c r="O64" s="86"/>
      <c r="P64" s="86"/>
      <c r="Q64" s="86"/>
      <c r="T64" s="39"/>
      <c r="U64" s="39"/>
      <c r="Z64" s="3"/>
      <c r="AA64" s="3"/>
      <c r="AB64" s="3"/>
      <c r="AC64" s="3"/>
      <c r="AD64" s="3"/>
      <c r="AE64" s="31"/>
      <c r="AF64" s="3"/>
      <c r="AG64" s="3"/>
      <c r="AH64" s="3"/>
      <c r="AI64" s="3"/>
      <c r="AJ64" s="3"/>
      <c r="AK64" s="3"/>
      <c r="AL64" s="3"/>
      <c r="AM64" s="3"/>
      <c r="AN64" s="3"/>
      <c r="AO64" s="3"/>
    </row>
    <row r="65" spans="1:41" s="37" customFormat="1" x14ac:dyDescent="0.25">
      <c r="A65" s="50"/>
      <c r="B65" s="3"/>
      <c r="C65" s="14"/>
      <c r="D65" s="286"/>
      <c r="E65" s="286"/>
      <c r="F65" s="286"/>
      <c r="G65" s="34"/>
      <c r="H65" s="34"/>
      <c r="I65" s="49"/>
      <c r="J65" s="39"/>
      <c r="K65" s="34"/>
      <c r="L65" s="34"/>
      <c r="M65" s="3"/>
      <c r="N65" s="86"/>
      <c r="O65" s="86"/>
      <c r="P65" s="86"/>
      <c r="Q65" s="86"/>
      <c r="T65" s="39"/>
      <c r="U65" s="39"/>
      <c r="Z65" s="3"/>
      <c r="AA65" s="3"/>
      <c r="AB65" s="3"/>
      <c r="AC65" s="3"/>
      <c r="AD65" s="3"/>
      <c r="AE65" s="31"/>
      <c r="AF65" s="3"/>
      <c r="AG65" s="3"/>
      <c r="AH65" s="3"/>
      <c r="AI65" s="3"/>
      <c r="AJ65" s="3"/>
      <c r="AK65" s="3"/>
      <c r="AL65" s="3"/>
      <c r="AM65" s="3"/>
      <c r="AN65" s="3"/>
      <c r="AO65" s="3"/>
    </row>
    <row r="66" spans="1:41" s="37" customFormat="1" x14ac:dyDescent="0.25">
      <c r="A66" s="50"/>
      <c r="B66" s="3"/>
      <c r="C66" s="14"/>
      <c r="D66" s="286"/>
      <c r="E66" s="286"/>
      <c r="F66" s="286"/>
      <c r="G66" s="34"/>
      <c r="H66" s="34"/>
      <c r="I66" s="49"/>
      <c r="J66" s="39"/>
      <c r="K66" s="34"/>
      <c r="L66" s="34"/>
      <c r="M66" s="3"/>
      <c r="N66" s="86"/>
      <c r="O66" s="86"/>
      <c r="P66" s="86"/>
      <c r="Q66" s="86"/>
      <c r="T66" s="39"/>
      <c r="U66" s="39"/>
      <c r="Z66" s="3"/>
      <c r="AA66" s="3"/>
      <c r="AB66" s="3"/>
      <c r="AC66" s="3"/>
      <c r="AD66" s="3"/>
      <c r="AE66" s="31"/>
      <c r="AF66" s="3"/>
      <c r="AG66" s="3"/>
      <c r="AH66" s="3"/>
      <c r="AI66" s="3"/>
      <c r="AJ66" s="3"/>
      <c r="AK66" s="3"/>
      <c r="AL66" s="3"/>
      <c r="AM66" s="3"/>
      <c r="AN66" s="3"/>
      <c r="AO66" s="3"/>
    </row>
    <row r="67" spans="1:41" s="37" customFormat="1" x14ac:dyDescent="0.25">
      <c r="A67" s="50"/>
      <c r="B67" s="3"/>
      <c r="C67" s="14"/>
      <c r="D67" s="286"/>
      <c r="E67" s="286"/>
      <c r="F67" s="286"/>
      <c r="G67" s="34"/>
      <c r="H67" s="34"/>
      <c r="I67" s="49"/>
      <c r="J67" s="39"/>
      <c r="K67" s="34"/>
      <c r="L67" s="34"/>
      <c r="M67" s="3"/>
      <c r="N67" s="86"/>
      <c r="O67" s="86"/>
      <c r="P67" s="86"/>
      <c r="Q67" s="86"/>
      <c r="T67" s="39"/>
      <c r="U67" s="39"/>
      <c r="Z67" s="3"/>
      <c r="AA67" s="3"/>
      <c r="AB67" s="3"/>
      <c r="AC67" s="3"/>
      <c r="AD67" s="3"/>
      <c r="AE67" s="31"/>
      <c r="AF67" s="3"/>
      <c r="AG67" s="3"/>
      <c r="AH67" s="3"/>
      <c r="AI67" s="3"/>
      <c r="AJ67" s="3"/>
      <c r="AK67" s="3"/>
      <c r="AL67" s="3"/>
      <c r="AM67" s="3"/>
      <c r="AN67" s="3"/>
      <c r="AO67" s="3"/>
    </row>
    <row r="68" spans="1:41" s="37" customFormat="1" x14ac:dyDescent="0.25">
      <c r="A68" s="50"/>
      <c r="B68" s="3"/>
      <c r="C68" s="14"/>
      <c r="D68" s="286"/>
      <c r="E68" s="286"/>
      <c r="F68" s="286"/>
      <c r="G68" s="34"/>
      <c r="H68" s="34"/>
      <c r="I68" s="49"/>
      <c r="J68" s="39"/>
      <c r="K68" s="34"/>
      <c r="L68" s="34"/>
      <c r="M68" s="3"/>
      <c r="N68" s="86"/>
      <c r="O68" s="86"/>
      <c r="P68" s="86"/>
      <c r="Q68" s="86"/>
      <c r="T68" s="39"/>
      <c r="U68" s="39"/>
      <c r="Z68" s="3"/>
      <c r="AA68" s="3"/>
      <c r="AB68" s="3"/>
      <c r="AC68" s="3"/>
      <c r="AD68" s="3"/>
      <c r="AE68" s="31"/>
      <c r="AF68" s="3"/>
      <c r="AG68" s="3"/>
      <c r="AH68" s="3"/>
      <c r="AI68" s="3"/>
      <c r="AJ68" s="3"/>
      <c r="AK68" s="3"/>
      <c r="AL68" s="3"/>
      <c r="AM68" s="3"/>
      <c r="AN68" s="3"/>
      <c r="AO68" s="3"/>
    </row>
    <row r="69" spans="1:41" s="37" customFormat="1" x14ac:dyDescent="0.25">
      <c r="A69" s="50"/>
      <c r="B69" s="3"/>
      <c r="C69" s="14"/>
      <c r="D69" s="286"/>
      <c r="E69" s="286"/>
      <c r="F69" s="286"/>
      <c r="G69" s="34"/>
      <c r="H69" s="34"/>
      <c r="I69" s="49"/>
      <c r="J69" s="39"/>
      <c r="K69" s="34"/>
      <c r="L69" s="34"/>
      <c r="M69" s="3"/>
      <c r="N69" s="86"/>
      <c r="O69" s="86"/>
      <c r="P69" s="86"/>
      <c r="Q69" s="86"/>
      <c r="T69" s="39"/>
      <c r="U69" s="39"/>
      <c r="Z69" s="3"/>
      <c r="AA69" s="3"/>
      <c r="AB69" s="3"/>
      <c r="AC69" s="3"/>
      <c r="AD69" s="3"/>
      <c r="AE69" s="31"/>
      <c r="AF69" s="3"/>
      <c r="AG69" s="3"/>
      <c r="AH69" s="3"/>
      <c r="AI69" s="3"/>
      <c r="AJ69" s="3"/>
      <c r="AK69" s="3"/>
      <c r="AL69" s="3"/>
      <c r="AM69" s="3"/>
      <c r="AN69" s="3"/>
      <c r="AO69" s="3"/>
    </row>
    <row r="70" spans="1:41" s="37" customFormat="1" x14ac:dyDescent="0.25">
      <c r="A70" s="50"/>
      <c r="B70" s="3"/>
      <c r="C70" s="14"/>
      <c r="D70" s="286"/>
      <c r="E70" s="286"/>
      <c r="F70" s="286"/>
      <c r="G70" s="34"/>
      <c r="H70" s="34"/>
      <c r="I70" s="49"/>
      <c r="J70" s="39"/>
      <c r="K70" s="34"/>
      <c r="L70" s="34"/>
      <c r="M70" s="3"/>
      <c r="N70" s="86"/>
      <c r="O70" s="86"/>
      <c r="P70" s="86"/>
      <c r="Q70" s="86"/>
      <c r="T70" s="39"/>
      <c r="U70" s="39"/>
      <c r="Z70" s="3"/>
      <c r="AA70" s="3"/>
      <c r="AB70" s="3"/>
      <c r="AC70" s="3"/>
      <c r="AD70" s="3"/>
      <c r="AE70" s="31"/>
      <c r="AF70" s="3"/>
      <c r="AG70" s="3"/>
      <c r="AH70" s="3"/>
      <c r="AI70" s="3"/>
      <c r="AJ70" s="3"/>
      <c r="AK70" s="3"/>
      <c r="AL70" s="3"/>
      <c r="AM70" s="3"/>
      <c r="AN70" s="3"/>
      <c r="AO70" s="3"/>
    </row>
    <row r="71" spans="1:41" s="37" customFormat="1" x14ac:dyDescent="0.25">
      <c r="A71" s="50"/>
      <c r="B71" s="3"/>
      <c r="C71" s="14"/>
      <c r="D71" s="286"/>
      <c r="E71" s="286"/>
      <c r="F71" s="286"/>
      <c r="G71" s="34"/>
      <c r="H71" s="34"/>
      <c r="I71" s="49"/>
      <c r="J71" s="39"/>
      <c r="K71" s="34"/>
      <c r="L71" s="34"/>
      <c r="M71" s="3"/>
      <c r="N71" s="86"/>
      <c r="O71" s="86"/>
      <c r="P71" s="86"/>
      <c r="Q71" s="86"/>
      <c r="T71" s="39"/>
      <c r="U71" s="39"/>
      <c r="Z71" s="3"/>
      <c r="AA71" s="3"/>
      <c r="AB71" s="3"/>
      <c r="AC71" s="3"/>
      <c r="AD71" s="3"/>
      <c r="AE71" s="31"/>
      <c r="AF71" s="3"/>
      <c r="AG71" s="3"/>
      <c r="AH71" s="3"/>
      <c r="AI71" s="3"/>
      <c r="AJ71" s="3"/>
      <c r="AK71" s="3"/>
      <c r="AL71" s="3"/>
      <c r="AM71" s="3"/>
      <c r="AN71" s="3"/>
      <c r="AO71" s="3"/>
    </row>
    <row r="72" spans="1:41" s="37" customFormat="1" x14ac:dyDescent="0.25">
      <c r="A72" s="50"/>
      <c r="B72" s="3"/>
      <c r="C72" s="14"/>
      <c r="D72" s="286"/>
      <c r="E72" s="286"/>
      <c r="F72" s="286"/>
      <c r="G72" s="34"/>
      <c r="H72" s="34"/>
      <c r="I72" s="49"/>
      <c r="J72" s="39"/>
      <c r="K72" s="34"/>
      <c r="L72" s="34"/>
      <c r="M72" s="3"/>
      <c r="N72" s="86"/>
      <c r="O72" s="86"/>
      <c r="P72" s="86"/>
      <c r="Q72" s="86"/>
      <c r="T72" s="39"/>
      <c r="U72" s="39"/>
      <c r="Z72" s="3"/>
      <c r="AA72" s="3"/>
      <c r="AB72" s="3"/>
      <c r="AC72" s="3"/>
      <c r="AD72" s="3"/>
      <c r="AE72" s="31"/>
      <c r="AF72" s="3"/>
      <c r="AG72" s="3"/>
      <c r="AH72" s="3"/>
      <c r="AI72" s="3"/>
      <c r="AJ72" s="3"/>
      <c r="AK72" s="3"/>
      <c r="AL72" s="3"/>
      <c r="AM72" s="3"/>
      <c r="AN72" s="3"/>
      <c r="AO72" s="3"/>
    </row>
    <row r="73" spans="1:41" s="37" customFormat="1" x14ac:dyDescent="0.25">
      <c r="A73" s="50"/>
      <c r="B73" s="3"/>
      <c r="C73" s="14"/>
      <c r="D73" s="286"/>
      <c r="E73" s="286"/>
      <c r="F73" s="286"/>
      <c r="G73" s="34"/>
      <c r="H73" s="34"/>
      <c r="I73" s="49"/>
      <c r="J73" s="39"/>
      <c r="K73" s="34"/>
      <c r="L73" s="34"/>
      <c r="M73" s="3"/>
      <c r="N73" s="86"/>
      <c r="O73" s="86"/>
      <c r="P73" s="86"/>
      <c r="Q73" s="86"/>
      <c r="T73" s="39"/>
      <c r="U73" s="39"/>
      <c r="Z73" s="3"/>
      <c r="AA73" s="3"/>
      <c r="AB73" s="3"/>
      <c r="AC73" s="3"/>
      <c r="AD73" s="3"/>
      <c r="AE73" s="31"/>
      <c r="AF73" s="3"/>
      <c r="AG73" s="3"/>
      <c r="AH73" s="3"/>
      <c r="AI73" s="3"/>
      <c r="AJ73" s="3"/>
      <c r="AK73" s="3"/>
      <c r="AL73" s="3"/>
      <c r="AM73" s="3"/>
      <c r="AN73" s="3"/>
      <c r="AO73" s="3"/>
    </row>
    <row r="74" spans="1:41" s="37" customFormat="1" x14ac:dyDescent="0.25">
      <c r="A74" s="50"/>
      <c r="B74" s="3"/>
      <c r="C74" s="14"/>
      <c r="D74" s="286"/>
      <c r="E74" s="286"/>
      <c r="F74" s="286"/>
      <c r="G74" s="34"/>
      <c r="H74" s="34"/>
      <c r="I74" s="49"/>
      <c r="J74" s="39"/>
      <c r="K74" s="34"/>
      <c r="L74" s="34"/>
      <c r="M74" s="3"/>
      <c r="N74" s="86"/>
      <c r="O74" s="86"/>
      <c r="P74" s="86"/>
      <c r="Q74" s="86"/>
      <c r="T74" s="39"/>
      <c r="U74" s="39"/>
      <c r="Z74" s="3"/>
      <c r="AA74" s="3"/>
      <c r="AB74" s="3"/>
      <c r="AC74" s="3"/>
      <c r="AD74" s="3"/>
      <c r="AE74" s="31"/>
      <c r="AF74" s="3"/>
      <c r="AG74" s="3"/>
      <c r="AH74" s="3"/>
      <c r="AI74" s="3"/>
      <c r="AJ74" s="3"/>
      <c r="AK74" s="3"/>
      <c r="AL74" s="3"/>
      <c r="AM74" s="3"/>
      <c r="AN74" s="3"/>
      <c r="AO74" s="3"/>
    </row>
    <row r="75" spans="1:41" s="37" customFormat="1" x14ac:dyDescent="0.25">
      <c r="A75" s="50"/>
      <c r="B75" s="3"/>
      <c r="C75" s="14"/>
      <c r="D75" s="286"/>
      <c r="E75" s="286"/>
      <c r="F75" s="286"/>
      <c r="G75" s="34"/>
      <c r="H75" s="34"/>
      <c r="I75" s="49"/>
      <c r="J75" s="39"/>
      <c r="K75" s="34"/>
      <c r="L75" s="34"/>
      <c r="M75" s="3"/>
      <c r="N75" s="86"/>
      <c r="O75" s="86"/>
      <c r="P75" s="86"/>
      <c r="Q75" s="86"/>
      <c r="T75" s="39"/>
      <c r="U75" s="39"/>
      <c r="Z75" s="3"/>
      <c r="AA75" s="3"/>
      <c r="AB75" s="3"/>
      <c r="AC75" s="3"/>
      <c r="AD75" s="3"/>
      <c r="AE75" s="31"/>
      <c r="AF75" s="3"/>
      <c r="AG75" s="3"/>
      <c r="AH75" s="3"/>
      <c r="AI75" s="3"/>
      <c r="AJ75" s="3"/>
      <c r="AK75" s="3"/>
      <c r="AL75" s="3"/>
      <c r="AM75" s="3"/>
      <c r="AN75" s="3"/>
      <c r="AO75" s="3"/>
    </row>
    <row r="76" spans="1:41" s="37" customFormat="1" x14ac:dyDescent="0.25">
      <c r="A76" s="50"/>
      <c r="B76" s="3"/>
      <c r="C76" s="14"/>
      <c r="D76" s="286"/>
      <c r="E76" s="286"/>
      <c r="F76" s="286"/>
      <c r="G76" s="34"/>
      <c r="H76" s="34"/>
      <c r="I76" s="49"/>
      <c r="J76" s="39"/>
      <c r="K76" s="34"/>
      <c r="L76" s="34"/>
      <c r="M76" s="3"/>
      <c r="N76" s="86"/>
      <c r="O76" s="86"/>
      <c r="P76" s="86"/>
      <c r="Q76" s="86"/>
      <c r="T76" s="39"/>
      <c r="U76" s="39"/>
      <c r="Z76" s="3"/>
      <c r="AA76" s="3"/>
      <c r="AB76" s="3"/>
      <c r="AC76" s="3"/>
      <c r="AD76" s="3"/>
      <c r="AE76" s="31"/>
      <c r="AF76" s="3"/>
      <c r="AG76" s="3"/>
      <c r="AH76" s="3"/>
      <c r="AI76" s="3"/>
      <c r="AJ76" s="3"/>
      <c r="AK76" s="3"/>
      <c r="AL76" s="3"/>
      <c r="AM76" s="3"/>
      <c r="AN76" s="3"/>
      <c r="AO76" s="3"/>
    </row>
    <row r="77" spans="1:41" s="37" customFormat="1" x14ac:dyDescent="0.25">
      <c r="A77" s="50"/>
      <c r="B77" s="3"/>
      <c r="C77" s="14"/>
      <c r="D77" s="286"/>
      <c r="E77" s="286"/>
      <c r="F77" s="286"/>
      <c r="G77" s="34"/>
      <c r="H77" s="34"/>
      <c r="I77" s="49"/>
      <c r="J77" s="39"/>
      <c r="K77" s="34"/>
      <c r="L77" s="34"/>
      <c r="M77" s="3"/>
      <c r="N77" s="86"/>
      <c r="O77" s="86"/>
      <c r="P77" s="86"/>
      <c r="Q77" s="86"/>
      <c r="T77" s="39"/>
      <c r="U77" s="39"/>
      <c r="Z77" s="3"/>
      <c r="AA77" s="3"/>
      <c r="AB77" s="3"/>
      <c r="AC77" s="3"/>
      <c r="AD77" s="3"/>
      <c r="AE77" s="31"/>
      <c r="AF77" s="3"/>
      <c r="AG77" s="3"/>
      <c r="AH77" s="3"/>
      <c r="AI77" s="3"/>
      <c r="AJ77" s="3"/>
      <c r="AK77" s="3"/>
      <c r="AL77" s="3"/>
      <c r="AM77" s="3"/>
      <c r="AN77" s="3"/>
      <c r="AO77" s="3"/>
    </row>
    <row r="78" spans="1:41" s="37" customFormat="1" x14ac:dyDescent="0.25">
      <c r="A78" s="50"/>
      <c r="B78" s="3"/>
      <c r="C78" s="14"/>
      <c r="D78" s="286"/>
      <c r="E78" s="286"/>
      <c r="F78" s="286"/>
      <c r="G78" s="34"/>
      <c r="H78" s="34"/>
      <c r="I78" s="49"/>
      <c r="J78" s="39"/>
      <c r="K78" s="34"/>
      <c r="L78" s="34"/>
      <c r="M78" s="3"/>
      <c r="N78" s="86"/>
      <c r="O78" s="86"/>
      <c r="P78" s="86"/>
      <c r="Q78" s="86"/>
      <c r="T78" s="39"/>
      <c r="U78" s="39"/>
      <c r="Z78" s="3"/>
      <c r="AA78" s="3"/>
      <c r="AB78" s="3"/>
      <c r="AC78" s="3"/>
      <c r="AD78" s="3"/>
      <c r="AE78" s="31"/>
      <c r="AF78" s="3"/>
      <c r="AG78" s="3"/>
      <c r="AH78" s="3"/>
      <c r="AI78" s="3"/>
      <c r="AJ78" s="3"/>
      <c r="AK78" s="3"/>
      <c r="AL78" s="3"/>
      <c r="AM78" s="3"/>
      <c r="AN78" s="3"/>
      <c r="AO78" s="3"/>
    </row>
    <row r="79" spans="1:41" s="37" customFormat="1" x14ac:dyDescent="0.25">
      <c r="A79" s="50"/>
      <c r="B79" s="3"/>
      <c r="C79" s="14"/>
      <c r="D79" s="286"/>
      <c r="E79" s="286"/>
      <c r="F79" s="286"/>
      <c r="G79" s="34"/>
      <c r="H79" s="34"/>
      <c r="I79" s="49"/>
      <c r="J79" s="39"/>
      <c r="K79" s="34"/>
      <c r="L79" s="34"/>
      <c r="M79" s="3"/>
      <c r="N79" s="86"/>
      <c r="O79" s="86"/>
      <c r="P79" s="86"/>
      <c r="Q79" s="86"/>
      <c r="T79" s="39"/>
      <c r="U79" s="39"/>
      <c r="Z79" s="3"/>
      <c r="AA79" s="3"/>
      <c r="AB79" s="3"/>
      <c r="AC79" s="3"/>
      <c r="AD79" s="3"/>
      <c r="AE79" s="31"/>
      <c r="AF79" s="3"/>
      <c r="AG79" s="3"/>
      <c r="AH79" s="3"/>
      <c r="AI79" s="3"/>
      <c r="AJ79" s="3"/>
      <c r="AK79" s="3"/>
      <c r="AL79" s="3"/>
      <c r="AM79" s="3"/>
      <c r="AN79" s="3"/>
      <c r="AO79" s="3"/>
    </row>
    <row r="80" spans="1:41" s="37" customFormat="1" x14ac:dyDescent="0.25">
      <c r="A80" s="50"/>
      <c r="B80" s="3"/>
      <c r="C80" s="14"/>
      <c r="D80" s="286"/>
      <c r="E80" s="286"/>
      <c r="F80" s="286"/>
      <c r="G80" s="34"/>
      <c r="H80" s="34"/>
      <c r="I80" s="49"/>
      <c r="J80" s="39"/>
      <c r="K80" s="34"/>
      <c r="L80" s="34"/>
      <c r="M80" s="3"/>
      <c r="N80" s="86"/>
      <c r="O80" s="86"/>
      <c r="P80" s="86"/>
      <c r="Q80" s="86"/>
      <c r="T80" s="39"/>
      <c r="U80" s="39"/>
      <c r="Z80" s="3"/>
      <c r="AA80" s="3"/>
      <c r="AB80" s="3"/>
      <c r="AC80" s="3"/>
      <c r="AD80" s="3"/>
      <c r="AE80" s="31"/>
      <c r="AF80" s="3"/>
      <c r="AG80" s="3"/>
      <c r="AH80" s="3"/>
      <c r="AI80" s="3"/>
      <c r="AJ80" s="3"/>
      <c r="AK80" s="3"/>
      <c r="AL80" s="3"/>
      <c r="AM80" s="3"/>
      <c r="AN80" s="3"/>
      <c r="AO80" s="3"/>
    </row>
    <row r="81" spans="1:41" s="37" customFormat="1" x14ac:dyDescent="0.25">
      <c r="A81" s="50"/>
      <c r="B81" s="3"/>
      <c r="C81" s="14"/>
      <c r="D81" s="286"/>
      <c r="E81" s="286"/>
      <c r="F81" s="286"/>
      <c r="G81" s="34"/>
      <c r="H81" s="34"/>
      <c r="I81" s="49"/>
      <c r="J81" s="39"/>
      <c r="K81" s="34"/>
      <c r="L81" s="34"/>
      <c r="M81" s="3"/>
      <c r="N81" s="86"/>
      <c r="O81" s="86"/>
      <c r="P81" s="86"/>
      <c r="Q81" s="86"/>
      <c r="T81" s="39"/>
      <c r="U81" s="39"/>
      <c r="Z81" s="3"/>
      <c r="AA81" s="3"/>
      <c r="AB81" s="3"/>
      <c r="AC81" s="3"/>
      <c r="AD81" s="3"/>
      <c r="AE81" s="31"/>
      <c r="AF81" s="3"/>
      <c r="AG81" s="3"/>
      <c r="AH81" s="3"/>
      <c r="AI81" s="3"/>
      <c r="AJ81" s="3"/>
      <c r="AK81" s="3"/>
      <c r="AL81" s="3"/>
      <c r="AM81" s="3"/>
      <c r="AN81" s="3"/>
      <c r="AO81" s="3"/>
    </row>
    <row r="82" spans="1:41" s="37" customFormat="1" x14ac:dyDescent="0.25">
      <c r="A82" s="50"/>
      <c r="B82" s="3"/>
      <c r="C82" s="14"/>
      <c r="D82" s="286"/>
      <c r="E82" s="286"/>
      <c r="F82" s="286"/>
      <c r="G82" s="34"/>
      <c r="H82" s="34"/>
      <c r="I82" s="49"/>
      <c r="J82" s="39"/>
      <c r="K82" s="34"/>
      <c r="L82" s="34"/>
      <c r="M82" s="3"/>
      <c r="N82" s="86"/>
      <c r="O82" s="86"/>
      <c r="P82" s="86"/>
      <c r="Q82" s="86"/>
      <c r="T82" s="39"/>
      <c r="U82" s="39"/>
      <c r="Z82" s="3"/>
      <c r="AA82" s="3"/>
      <c r="AB82" s="3"/>
      <c r="AC82" s="3"/>
      <c r="AD82" s="3"/>
      <c r="AE82" s="31"/>
      <c r="AF82" s="3"/>
      <c r="AG82" s="3"/>
      <c r="AH82" s="3"/>
      <c r="AI82" s="3"/>
      <c r="AJ82" s="3"/>
      <c r="AK82" s="3"/>
      <c r="AL82" s="3"/>
      <c r="AM82" s="3"/>
      <c r="AN82" s="3"/>
      <c r="AO82" s="3"/>
    </row>
    <row r="83" spans="1:41" s="37" customFormat="1" x14ac:dyDescent="0.25">
      <c r="A83" s="50"/>
      <c r="B83" s="3"/>
      <c r="C83" s="14"/>
      <c r="D83" s="286"/>
      <c r="E83" s="286"/>
      <c r="F83" s="286"/>
      <c r="G83" s="34"/>
      <c r="H83" s="34"/>
      <c r="I83" s="49"/>
      <c r="J83" s="39"/>
      <c r="K83" s="34"/>
      <c r="L83" s="34"/>
      <c r="M83" s="3"/>
      <c r="N83" s="86"/>
      <c r="O83" s="86"/>
      <c r="P83" s="86"/>
      <c r="Q83" s="86"/>
      <c r="T83" s="39"/>
      <c r="U83" s="39"/>
      <c r="Z83" s="3"/>
      <c r="AA83" s="3"/>
      <c r="AB83" s="3"/>
      <c r="AC83" s="3"/>
      <c r="AD83" s="3"/>
      <c r="AE83" s="31"/>
      <c r="AF83" s="3"/>
      <c r="AG83" s="3"/>
      <c r="AH83" s="3"/>
      <c r="AI83" s="3"/>
      <c r="AJ83" s="3"/>
      <c r="AK83" s="3"/>
      <c r="AL83" s="3"/>
      <c r="AM83" s="3"/>
      <c r="AN83" s="3"/>
      <c r="AO83" s="3"/>
    </row>
    <row r="84" spans="1:41" s="37" customFormat="1" x14ac:dyDescent="0.25">
      <c r="A84" s="50"/>
      <c r="B84" s="3"/>
      <c r="C84" s="14"/>
      <c r="D84" s="286"/>
      <c r="E84" s="286"/>
      <c r="F84" s="286"/>
      <c r="G84" s="34"/>
      <c r="H84" s="34"/>
      <c r="I84" s="49"/>
      <c r="J84" s="39"/>
      <c r="K84" s="34"/>
      <c r="L84" s="34"/>
      <c r="M84" s="3"/>
      <c r="N84" s="86"/>
      <c r="O84" s="86"/>
      <c r="P84" s="86"/>
      <c r="Q84" s="86"/>
      <c r="T84" s="39"/>
      <c r="U84" s="39"/>
      <c r="Z84" s="3"/>
      <c r="AA84" s="3"/>
      <c r="AB84" s="3"/>
      <c r="AC84" s="3"/>
      <c r="AD84" s="3"/>
      <c r="AE84" s="31"/>
      <c r="AF84" s="3"/>
      <c r="AG84" s="3"/>
      <c r="AH84" s="3"/>
      <c r="AI84" s="3"/>
      <c r="AJ84" s="3"/>
      <c r="AK84" s="3"/>
      <c r="AL84" s="3"/>
      <c r="AM84" s="3"/>
      <c r="AN84" s="3"/>
      <c r="AO84" s="3"/>
    </row>
    <row r="85" spans="1:41" s="37" customFormat="1" x14ac:dyDescent="0.25">
      <c r="A85" s="50"/>
      <c r="B85" s="3"/>
      <c r="C85" s="14"/>
      <c r="D85" s="286"/>
      <c r="E85" s="286"/>
      <c r="F85" s="286"/>
      <c r="G85" s="34"/>
      <c r="H85" s="34"/>
      <c r="I85" s="49"/>
      <c r="J85" s="39"/>
      <c r="K85" s="34"/>
      <c r="L85" s="34"/>
      <c r="M85" s="3"/>
      <c r="N85" s="86"/>
      <c r="O85" s="86"/>
      <c r="P85" s="86"/>
      <c r="Q85" s="86"/>
      <c r="T85" s="39"/>
      <c r="U85" s="39"/>
      <c r="Z85" s="3"/>
      <c r="AA85" s="3"/>
      <c r="AB85" s="3"/>
      <c r="AC85" s="3"/>
      <c r="AD85" s="3"/>
      <c r="AE85" s="31"/>
      <c r="AF85" s="3"/>
      <c r="AG85" s="3"/>
      <c r="AH85" s="3"/>
      <c r="AI85" s="3"/>
      <c r="AJ85" s="3"/>
      <c r="AK85" s="3"/>
      <c r="AL85" s="3"/>
      <c r="AM85" s="3"/>
      <c r="AN85" s="3"/>
      <c r="AO85" s="3"/>
    </row>
    <row r="86" spans="1:41" s="37" customFormat="1" x14ac:dyDescent="0.25">
      <c r="A86" s="50"/>
      <c r="B86" s="3"/>
      <c r="C86" s="14"/>
      <c r="D86" s="286"/>
      <c r="E86" s="286"/>
      <c r="F86" s="286"/>
      <c r="G86" s="34"/>
      <c r="H86" s="34"/>
      <c r="I86" s="49"/>
      <c r="J86" s="39"/>
      <c r="K86" s="34"/>
      <c r="L86" s="34"/>
      <c r="M86" s="3"/>
      <c r="N86" s="86"/>
      <c r="O86" s="86"/>
      <c r="P86" s="86"/>
      <c r="Q86" s="86"/>
      <c r="T86" s="39"/>
      <c r="U86" s="39"/>
      <c r="Z86" s="3"/>
      <c r="AA86" s="3"/>
      <c r="AB86" s="3"/>
      <c r="AC86" s="3"/>
      <c r="AD86" s="3"/>
      <c r="AE86" s="31"/>
      <c r="AF86" s="3"/>
      <c r="AG86" s="3"/>
      <c r="AH86" s="3"/>
      <c r="AI86" s="3"/>
      <c r="AJ86" s="3"/>
      <c r="AK86" s="3"/>
      <c r="AL86" s="3"/>
      <c r="AM86" s="3"/>
      <c r="AN86" s="3"/>
      <c r="AO86" s="3"/>
    </row>
    <row r="87" spans="1:41" s="37" customFormat="1" x14ac:dyDescent="0.25">
      <c r="A87" s="50"/>
      <c r="B87" s="3"/>
      <c r="C87" s="14"/>
      <c r="D87" s="286"/>
      <c r="E87" s="286"/>
      <c r="F87" s="286"/>
      <c r="G87" s="34"/>
      <c r="H87" s="34"/>
      <c r="I87" s="49"/>
      <c r="J87" s="39"/>
      <c r="K87" s="34"/>
      <c r="L87" s="34"/>
      <c r="M87" s="3"/>
      <c r="N87" s="86"/>
      <c r="O87" s="86"/>
      <c r="P87" s="86"/>
      <c r="Q87" s="86"/>
      <c r="T87" s="39"/>
      <c r="U87" s="39"/>
      <c r="Z87" s="3"/>
      <c r="AA87" s="3"/>
      <c r="AB87" s="3"/>
      <c r="AC87" s="3"/>
      <c r="AD87" s="3"/>
      <c r="AE87" s="31"/>
      <c r="AF87" s="3"/>
      <c r="AG87" s="3"/>
      <c r="AH87" s="3"/>
      <c r="AI87" s="3"/>
      <c r="AJ87" s="3"/>
      <c r="AK87" s="3"/>
      <c r="AL87" s="3"/>
      <c r="AM87" s="3"/>
      <c r="AN87" s="3"/>
      <c r="AO87" s="3"/>
    </row>
    <row r="88" spans="1:41" s="37" customFormat="1" x14ac:dyDescent="0.25">
      <c r="A88" s="50"/>
      <c r="B88" s="3"/>
      <c r="C88" s="14"/>
      <c r="D88" s="286"/>
      <c r="E88" s="286"/>
      <c r="F88" s="286"/>
      <c r="G88" s="34"/>
      <c r="H88" s="34"/>
      <c r="I88" s="49"/>
      <c r="J88" s="39"/>
      <c r="K88" s="34"/>
      <c r="L88" s="34"/>
      <c r="M88" s="3"/>
      <c r="N88" s="86"/>
      <c r="O88" s="86"/>
      <c r="P88" s="86"/>
      <c r="Q88" s="86"/>
      <c r="T88" s="39"/>
      <c r="U88" s="39"/>
      <c r="Z88" s="3"/>
      <c r="AA88" s="3"/>
      <c r="AB88" s="3"/>
      <c r="AC88" s="3"/>
      <c r="AD88" s="3"/>
      <c r="AE88" s="31"/>
      <c r="AF88" s="3"/>
      <c r="AG88" s="3"/>
      <c r="AH88" s="3"/>
      <c r="AI88" s="3"/>
      <c r="AJ88" s="3"/>
      <c r="AK88" s="3"/>
      <c r="AL88" s="3"/>
      <c r="AM88" s="3"/>
      <c r="AN88" s="3"/>
      <c r="AO88" s="3"/>
    </row>
    <row r="89" spans="1:41" s="37" customFormat="1" x14ac:dyDescent="0.25">
      <c r="A89" s="50"/>
      <c r="B89" s="3"/>
      <c r="C89" s="14"/>
      <c r="D89" s="286"/>
      <c r="E89" s="286"/>
      <c r="F89" s="286"/>
      <c r="G89" s="34"/>
      <c r="H89" s="34"/>
      <c r="I89" s="49"/>
      <c r="J89" s="39"/>
      <c r="K89" s="34"/>
      <c r="L89" s="34"/>
      <c r="M89" s="3"/>
      <c r="N89" s="86"/>
      <c r="O89" s="86"/>
      <c r="P89" s="86"/>
      <c r="Q89" s="86"/>
      <c r="T89" s="39"/>
      <c r="U89" s="39"/>
      <c r="Z89" s="3"/>
      <c r="AA89" s="3"/>
      <c r="AB89" s="3"/>
      <c r="AC89" s="3"/>
      <c r="AD89" s="3"/>
      <c r="AE89" s="31"/>
      <c r="AF89" s="3"/>
      <c r="AG89" s="3"/>
      <c r="AH89" s="3"/>
      <c r="AI89" s="3"/>
      <c r="AJ89" s="3"/>
      <c r="AK89" s="3"/>
      <c r="AL89" s="3"/>
      <c r="AM89" s="3"/>
      <c r="AN89" s="3"/>
      <c r="AO89" s="3"/>
    </row>
    <row r="90" spans="1:41" s="37" customFormat="1" x14ac:dyDescent="0.25">
      <c r="A90" s="50"/>
      <c r="B90" s="3"/>
      <c r="C90" s="14"/>
      <c r="D90" s="286"/>
      <c r="E90" s="286"/>
      <c r="F90" s="286"/>
      <c r="G90" s="34"/>
      <c r="H90" s="34"/>
      <c r="I90" s="49"/>
      <c r="J90" s="39"/>
      <c r="K90" s="34"/>
      <c r="L90" s="34"/>
      <c r="M90" s="3"/>
      <c r="N90" s="86"/>
      <c r="O90" s="86"/>
      <c r="P90" s="86"/>
      <c r="Q90" s="86"/>
      <c r="T90" s="39"/>
      <c r="U90" s="39"/>
      <c r="Z90" s="3"/>
      <c r="AA90" s="3"/>
      <c r="AB90" s="3"/>
      <c r="AC90" s="3"/>
      <c r="AD90" s="3"/>
      <c r="AE90" s="31"/>
      <c r="AF90" s="3"/>
      <c r="AG90" s="3"/>
      <c r="AH90" s="3"/>
      <c r="AI90" s="3"/>
      <c r="AJ90" s="3"/>
      <c r="AK90" s="3"/>
      <c r="AL90" s="3"/>
      <c r="AM90" s="3"/>
      <c r="AN90" s="3"/>
      <c r="AO90" s="3"/>
    </row>
    <row r="91" spans="1:41" s="37" customFormat="1" x14ac:dyDescent="0.25">
      <c r="A91" s="50"/>
      <c r="B91" s="3"/>
      <c r="C91" s="14"/>
      <c r="D91" s="286"/>
      <c r="E91" s="286"/>
      <c r="F91" s="286"/>
      <c r="G91" s="34"/>
      <c r="H91" s="34"/>
      <c r="I91" s="49"/>
      <c r="J91" s="39"/>
      <c r="K91" s="34"/>
      <c r="L91" s="34"/>
      <c r="M91" s="3"/>
      <c r="N91" s="86"/>
      <c r="O91" s="86"/>
      <c r="P91" s="86"/>
      <c r="Q91" s="86"/>
      <c r="T91" s="39"/>
      <c r="U91" s="39"/>
      <c r="Z91" s="3"/>
      <c r="AA91" s="3"/>
      <c r="AB91" s="3"/>
      <c r="AC91" s="3"/>
      <c r="AD91" s="3"/>
      <c r="AE91" s="31"/>
      <c r="AF91" s="3"/>
      <c r="AG91" s="3"/>
      <c r="AH91" s="3"/>
      <c r="AI91" s="3"/>
      <c r="AJ91" s="3"/>
      <c r="AK91" s="3"/>
      <c r="AL91" s="3"/>
      <c r="AM91" s="3"/>
      <c r="AN91" s="3"/>
      <c r="AO91" s="3"/>
    </row>
    <row r="92" spans="1:41" s="37" customFormat="1" x14ac:dyDescent="0.25">
      <c r="A92" s="50"/>
      <c r="B92" s="3"/>
      <c r="C92" s="14"/>
      <c r="D92" s="286"/>
      <c r="E92" s="286"/>
      <c r="F92" s="286"/>
      <c r="G92" s="34"/>
      <c r="H92" s="34"/>
      <c r="I92" s="49"/>
      <c r="J92" s="39"/>
      <c r="K92" s="34"/>
      <c r="L92" s="34"/>
      <c r="M92" s="3"/>
      <c r="N92" s="86"/>
      <c r="O92" s="86"/>
      <c r="P92" s="86"/>
      <c r="Q92" s="86"/>
      <c r="T92" s="39"/>
      <c r="U92" s="39"/>
      <c r="Z92" s="3"/>
      <c r="AA92" s="3"/>
      <c r="AB92" s="3"/>
      <c r="AC92" s="3"/>
      <c r="AD92" s="3"/>
      <c r="AE92" s="31"/>
      <c r="AF92" s="3"/>
      <c r="AG92" s="3"/>
      <c r="AH92" s="3"/>
      <c r="AI92" s="3"/>
      <c r="AJ92" s="3"/>
      <c r="AK92" s="3"/>
      <c r="AL92" s="3"/>
      <c r="AM92" s="3"/>
      <c r="AN92" s="3"/>
      <c r="AO92" s="3"/>
    </row>
    <row r="93" spans="1:41" s="37" customFormat="1" x14ac:dyDescent="0.25">
      <c r="A93" s="50"/>
      <c r="B93" s="3"/>
      <c r="C93" s="14"/>
      <c r="D93" s="286"/>
      <c r="E93" s="286"/>
      <c r="F93" s="286"/>
      <c r="G93" s="34"/>
      <c r="H93" s="34"/>
      <c r="I93" s="49"/>
      <c r="J93" s="39"/>
      <c r="K93" s="34"/>
      <c r="L93" s="34"/>
      <c r="M93" s="3"/>
      <c r="N93" s="86"/>
      <c r="O93" s="86"/>
      <c r="P93" s="86"/>
      <c r="Q93" s="86"/>
      <c r="T93" s="39"/>
      <c r="U93" s="39"/>
      <c r="Z93" s="3"/>
      <c r="AA93" s="3"/>
      <c r="AB93" s="3"/>
      <c r="AC93" s="3"/>
      <c r="AD93" s="3"/>
      <c r="AE93" s="31"/>
      <c r="AF93" s="3"/>
      <c r="AG93" s="3"/>
      <c r="AH93" s="3"/>
      <c r="AI93" s="3"/>
      <c r="AJ93" s="3"/>
      <c r="AK93" s="3"/>
      <c r="AL93" s="3"/>
      <c r="AM93" s="3"/>
      <c r="AN93" s="3"/>
      <c r="AO93" s="3"/>
    </row>
    <row r="94" spans="1:41" s="37" customFormat="1" x14ac:dyDescent="0.25">
      <c r="A94" s="50"/>
      <c r="B94" s="3"/>
      <c r="C94" s="14"/>
      <c r="D94" s="286"/>
      <c r="E94" s="286"/>
      <c r="F94" s="286"/>
      <c r="G94" s="34"/>
      <c r="H94" s="34"/>
      <c r="I94" s="49"/>
      <c r="J94" s="39"/>
      <c r="K94" s="34"/>
      <c r="L94" s="34"/>
      <c r="M94" s="3"/>
      <c r="N94" s="86"/>
      <c r="O94" s="86"/>
      <c r="P94" s="86"/>
      <c r="Q94" s="86"/>
      <c r="T94" s="39"/>
      <c r="U94" s="39"/>
      <c r="Z94" s="3"/>
      <c r="AA94" s="3"/>
      <c r="AB94" s="3"/>
      <c r="AC94" s="3"/>
      <c r="AD94" s="3"/>
      <c r="AE94" s="31"/>
      <c r="AF94" s="3"/>
      <c r="AG94" s="3"/>
      <c r="AH94" s="3"/>
      <c r="AI94" s="3"/>
      <c r="AJ94" s="3"/>
      <c r="AK94" s="3"/>
      <c r="AL94" s="3"/>
      <c r="AM94" s="3"/>
      <c r="AN94" s="3"/>
      <c r="AO94" s="3"/>
    </row>
    <row r="95" spans="1:41" s="37" customFormat="1" x14ac:dyDescent="0.25">
      <c r="A95" s="50"/>
      <c r="B95" s="3"/>
      <c r="C95" s="14"/>
      <c r="D95" s="286"/>
      <c r="E95" s="286"/>
      <c r="F95" s="286"/>
      <c r="G95" s="34"/>
      <c r="H95" s="34"/>
      <c r="I95" s="49"/>
      <c r="J95" s="39"/>
      <c r="K95" s="34"/>
      <c r="L95" s="34"/>
      <c r="M95" s="3"/>
      <c r="N95" s="86"/>
      <c r="O95" s="86"/>
      <c r="P95" s="86"/>
      <c r="Q95" s="86"/>
      <c r="T95" s="39"/>
      <c r="U95" s="39"/>
      <c r="Z95" s="3"/>
      <c r="AA95" s="3"/>
      <c r="AB95" s="3"/>
      <c r="AC95" s="3"/>
      <c r="AD95" s="3"/>
      <c r="AE95" s="31"/>
      <c r="AF95" s="3"/>
      <c r="AG95" s="3"/>
      <c r="AH95" s="3"/>
      <c r="AI95" s="3"/>
      <c r="AJ95" s="3"/>
      <c r="AK95" s="3"/>
      <c r="AL95" s="3"/>
      <c r="AM95" s="3"/>
      <c r="AN95" s="3"/>
      <c r="AO95" s="3"/>
    </row>
    <row r="96" spans="1:41" s="37" customFormat="1" x14ac:dyDescent="0.25">
      <c r="A96" s="50"/>
      <c r="B96" s="3"/>
      <c r="C96" s="14"/>
      <c r="D96" s="286"/>
      <c r="E96" s="286"/>
      <c r="F96" s="286"/>
      <c r="G96" s="34"/>
      <c r="H96" s="34"/>
      <c r="I96" s="49"/>
      <c r="J96" s="39"/>
      <c r="K96" s="34"/>
      <c r="L96" s="34"/>
      <c r="M96" s="3"/>
      <c r="N96" s="86"/>
      <c r="O96" s="86"/>
      <c r="P96" s="86"/>
      <c r="Q96" s="86"/>
      <c r="T96" s="39"/>
      <c r="U96" s="39"/>
      <c r="Z96" s="3"/>
      <c r="AA96" s="3"/>
      <c r="AB96" s="3"/>
      <c r="AC96" s="3"/>
      <c r="AD96" s="3"/>
      <c r="AE96" s="31"/>
      <c r="AF96" s="3"/>
      <c r="AG96" s="3"/>
      <c r="AH96" s="3"/>
      <c r="AI96" s="3"/>
      <c r="AJ96" s="3"/>
      <c r="AK96" s="3"/>
      <c r="AL96" s="3"/>
      <c r="AM96" s="3"/>
      <c r="AN96" s="3"/>
      <c r="AO96" s="3"/>
    </row>
    <row r="97" spans="1:41" s="37" customFormat="1" x14ac:dyDescent="0.25">
      <c r="A97" s="50"/>
      <c r="B97" s="3"/>
      <c r="C97" s="14"/>
      <c r="D97" s="286"/>
      <c r="E97" s="286"/>
      <c r="F97" s="286"/>
      <c r="G97" s="34"/>
      <c r="H97" s="34"/>
      <c r="I97" s="49"/>
      <c r="J97" s="39"/>
      <c r="K97" s="34"/>
      <c r="L97" s="34"/>
      <c r="M97" s="3"/>
      <c r="N97" s="86"/>
      <c r="O97" s="86"/>
      <c r="P97" s="86"/>
      <c r="Q97" s="86"/>
      <c r="T97" s="39"/>
      <c r="U97" s="39"/>
      <c r="Z97" s="3"/>
      <c r="AA97" s="3"/>
      <c r="AB97" s="3"/>
      <c r="AC97" s="3"/>
      <c r="AD97" s="3"/>
      <c r="AE97" s="31"/>
      <c r="AF97" s="3"/>
      <c r="AG97" s="3"/>
      <c r="AH97" s="3"/>
      <c r="AI97" s="3"/>
      <c r="AJ97" s="3"/>
      <c r="AK97" s="3"/>
      <c r="AL97" s="3"/>
      <c r="AM97" s="3"/>
      <c r="AN97" s="3"/>
      <c r="AO97" s="3"/>
    </row>
    <row r="98" spans="1:41" s="37" customFormat="1" x14ac:dyDescent="0.25">
      <c r="A98" s="50"/>
      <c r="B98" s="3"/>
      <c r="C98" s="14"/>
      <c r="D98" s="286"/>
      <c r="E98" s="286"/>
      <c r="F98" s="286"/>
      <c r="G98" s="34"/>
      <c r="H98" s="34"/>
      <c r="I98" s="49"/>
      <c r="J98" s="39"/>
      <c r="K98" s="34"/>
      <c r="L98" s="34"/>
      <c r="M98" s="3"/>
      <c r="N98" s="86"/>
      <c r="O98" s="86"/>
      <c r="P98" s="86"/>
      <c r="Q98" s="86"/>
      <c r="T98" s="39"/>
      <c r="U98" s="39"/>
      <c r="Z98" s="3"/>
      <c r="AA98" s="3"/>
      <c r="AB98" s="3"/>
      <c r="AC98" s="3"/>
      <c r="AD98" s="3"/>
      <c r="AE98" s="31"/>
      <c r="AF98" s="3"/>
      <c r="AG98" s="3"/>
      <c r="AH98" s="3"/>
      <c r="AI98" s="3"/>
      <c r="AJ98" s="3"/>
      <c r="AK98" s="3"/>
      <c r="AL98" s="3"/>
      <c r="AM98" s="3"/>
      <c r="AN98" s="3"/>
      <c r="AO98" s="3"/>
    </row>
    <row r="99" spans="1:41" s="37" customFormat="1" x14ac:dyDescent="0.25">
      <c r="A99" s="50"/>
      <c r="B99" s="3"/>
      <c r="C99" s="14"/>
      <c r="D99" s="286"/>
      <c r="E99" s="286"/>
      <c r="F99" s="286"/>
      <c r="G99" s="34"/>
      <c r="H99" s="34"/>
      <c r="I99" s="49"/>
      <c r="J99" s="39"/>
      <c r="K99" s="34"/>
      <c r="L99" s="34"/>
      <c r="M99" s="3"/>
      <c r="N99" s="86"/>
      <c r="O99" s="86"/>
      <c r="P99" s="86"/>
      <c r="Q99" s="86"/>
      <c r="T99" s="39"/>
      <c r="U99" s="39"/>
      <c r="Z99" s="3"/>
      <c r="AA99" s="3"/>
      <c r="AB99" s="3"/>
      <c r="AC99" s="3"/>
      <c r="AD99" s="3"/>
      <c r="AE99" s="31"/>
      <c r="AF99" s="3"/>
      <c r="AG99" s="3"/>
      <c r="AH99" s="3"/>
      <c r="AI99" s="3"/>
      <c r="AJ99" s="3"/>
      <c r="AK99" s="3"/>
      <c r="AL99" s="3"/>
      <c r="AM99" s="3"/>
      <c r="AN99" s="3"/>
      <c r="AO99" s="3"/>
    </row>
    <row r="100" spans="1:41" s="37" customFormat="1" x14ac:dyDescent="0.25">
      <c r="A100" s="50"/>
      <c r="B100" s="3"/>
      <c r="C100" s="14"/>
      <c r="D100" s="286"/>
      <c r="E100" s="286"/>
      <c r="F100" s="286"/>
      <c r="G100" s="34"/>
      <c r="H100" s="34"/>
      <c r="I100" s="49"/>
      <c r="J100" s="39"/>
      <c r="K100" s="34"/>
      <c r="L100" s="34"/>
      <c r="M100" s="3"/>
      <c r="N100" s="86"/>
      <c r="O100" s="86"/>
      <c r="P100" s="86"/>
      <c r="Q100" s="86"/>
      <c r="T100" s="39"/>
      <c r="U100" s="39"/>
      <c r="Z100" s="3"/>
      <c r="AA100" s="3"/>
      <c r="AB100" s="3"/>
      <c r="AC100" s="3"/>
      <c r="AD100" s="3"/>
      <c r="AE100" s="31"/>
      <c r="AF100" s="3"/>
      <c r="AG100" s="3"/>
      <c r="AH100" s="3"/>
      <c r="AI100" s="3"/>
      <c r="AJ100" s="3"/>
      <c r="AK100" s="3"/>
      <c r="AL100" s="3"/>
      <c r="AM100" s="3"/>
      <c r="AN100" s="3"/>
      <c r="AO100" s="3"/>
    </row>
    <row r="101" spans="1:41" s="37" customFormat="1" x14ac:dyDescent="0.25">
      <c r="A101" s="50"/>
      <c r="B101" s="3"/>
      <c r="C101" s="14"/>
      <c r="D101" s="286"/>
      <c r="E101" s="286"/>
      <c r="F101" s="286"/>
      <c r="G101" s="34"/>
      <c r="H101" s="34"/>
      <c r="I101" s="49"/>
      <c r="J101" s="39"/>
      <c r="K101" s="34"/>
      <c r="L101" s="34"/>
      <c r="M101" s="3"/>
      <c r="N101" s="86"/>
      <c r="O101" s="86"/>
      <c r="P101" s="86"/>
      <c r="Q101" s="86"/>
      <c r="T101" s="39"/>
      <c r="U101" s="39"/>
      <c r="Z101" s="3"/>
      <c r="AA101" s="3"/>
      <c r="AB101" s="3"/>
      <c r="AC101" s="3"/>
      <c r="AD101" s="3"/>
      <c r="AE101" s="31"/>
      <c r="AF101" s="3"/>
      <c r="AG101" s="3"/>
      <c r="AH101" s="3"/>
      <c r="AI101" s="3"/>
      <c r="AJ101" s="3"/>
      <c r="AK101" s="3"/>
      <c r="AL101" s="3"/>
      <c r="AM101" s="3"/>
      <c r="AN101" s="3"/>
      <c r="AO101" s="3"/>
    </row>
    <row r="102" spans="1:41" s="37" customFormat="1" x14ac:dyDescent="0.25">
      <c r="A102" s="50"/>
      <c r="B102" s="3"/>
      <c r="C102" s="14"/>
      <c r="D102" s="286"/>
      <c r="E102" s="286"/>
      <c r="F102" s="286"/>
      <c r="G102" s="34"/>
      <c r="H102" s="34"/>
      <c r="I102" s="49"/>
      <c r="J102" s="39"/>
      <c r="K102" s="34"/>
      <c r="L102" s="34"/>
      <c r="M102" s="3"/>
      <c r="N102" s="86"/>
      <c r="O102" s="86"/>
      <c r="P102" s="86"/>
      <c r="Q102" s="86"/>
      <c r="T102" s="39"/>
      <c r="U102" s="39"/>
      <c r="Z102" s="3"/>
      <c r="AA102" s="3"/>
      <c r="AB102" s="3"/>
      <c r="AC102" s="3"/>
      <c r="AD102" s="3"/>
      <c r="AE102" s="31"/>
      <c r="AF102" s="3"/>
      <c r="AG102" s="3"/>
      <c r="AH102" s="3"/>
      <c r="AI102" s="3"/>
      <c r="AJ102" s="3"/>
      <c r="AK102" s="3"/>
      <c r="AL102" s="3"/>
      <c r="AM102" s="3"/>
      <c r="AN102" s="3"/>
      <c r="AO102" s="3"/>
    </row>
    <row r="103" spans="1:41" s="37" customFormat="1" x14ac:dyDescent="0.25">
      <c r="A103" s="50"/>
      <c r="B103" s="3"/>
      <c r="C103" s="14"/>
      <c r="D103" s="286"/>
      <c r="E103" s="286"/>
      <c r="F103" s="286"/>
      <c r="G103" s="34"/>
      <c r="H103" s="34"/>
      <c r="I103" s="49"/>
      <c r="J103" s="39"/>
      <c r="K103" s="34"/>
      <c r="L103" s="34"/>
      <c r="M103" s="3"/>
      <c r="N103" s="86"/>
      <c r="O103" s="86"/>
      <c r="P103" s="86"/>
      <c r="Q103" s="86"/>
      <c r="T103" s="39"/>
      <c r="U103" s="39"/>
      <c r="Z103" s="3"/>
      <c r="AA103" s="3"/>
      <c r="AB103" s="3"/>
      <c r="AC103" s="3"/>
      <c r="AD103" s="3"/>
      <c r="AE103" s="31"/>
      <c r="AF103" s="3"/>
      <c r="AG103" s="3"/>
      <c r="AH103" s="3"/>
      <c r="AI103" s="3"/>
      <c r="AJ103" s="3"/>
      <c r="AK103" s="3"/>
      <c r="AL103" s="3"/>
      <c r="AM103" s="3"/>
      <c r="AN103" s="3"/>
      <c r="AO103" s="3"/>
    </row>
    <row r="104" spans="1:41" s="37" customFormat="1" x14ac:dyDescent="0.25">
      <c r="A104" s="50"/>
      <c r="B104" s="3"/>
      <c r="C104" s="14"/>
      <c r="D104" s="286"/>
      <c r="E104" s="286"/>
      <c r="F104" s="286"/>
      <c r="G104" s="34"/>
      <c r="H104" s="34"/>
      <c r="I104" s="49"/>
      <c r="J104" s="39"/>
      <c r="K104" s="34"/>
      <c r="L104" s="34"/>
      <c r="M104" s="3"/>
      <c r="N104" s="86"/>
      <c r="O104" s="86"/>
      <c r="P104" s="86"/>
      <c r="Q104" s="86"/>
      <c r="T104" s="39"/>
      <c r="U104" s="39"/>
      <c r="Z104" s="3"/>
      <c r="AA104" s="3"/>
      <c r="AB104" s="3"/>
      <c r="AC104" s="3"/>
      <c r="AD104" s="3"/>
      <c r="AE104" s="31"/>
      <c r="AF104" s="3"/>
      <c r="AG104" s="3"/>
      <c r="AH104" s="3"/>
      <c r="AI104" s="3"/>
      <c r="AJ104" s="3"/>
      <c r="AK104" s="3"/>
      <c r="AL104" s="3"/>
      <c r="AM104" s="3"/>
      <c r="AN104" s="3"/>
      <c r="AO104" s="3"/>
    </row>
    <row r="105" spans="1:41" s="37" customFormat="1" x14ac:dyDescent="0.25">
      <c r="A105" s="50"/>
      <c r="B105" s="3"/>
      <c r="C105" s="14"/>
      <c r="D105" s="286"/>
      <c r="E105" s="286"/>
      <c r="F105" s="286"/>
      <c r="G105" s="34"/>
      <c r="H105" s="34"/>
      <c r="I105" s="49"/>
      <c r="J105" s="39"/>
      <c r="K105" s="34"/>
      <c r="L105" s="34"/>
      <c r="M105" s="3"/>
      <c r="N105" s="86"/>
      <c r="O105" s="86"/>
      <c r="P105" s="86"/>
      <c r="Q105" s="86"/>
      <c r="T105" s="39"/>
      <c r="U105" s="39"/>
      <c r="Z105" s="3"/>
      <c r="AA105" s="3"/>
      <c r="AB105" s="3"/>
      <c r="AC105" s="3"/>
      <c r="AD105" s="3"/>
      <c r="AE105" s="31"/>
      <c r="AF105" s="3"/>
      <c r="AG105" s="3"/>
      <c r="AH105" s="3"/>
      <c r="AI105" s="3"/>
      <c r="AJ105" s="3"/>
      <c r="AK105" s="3"/>
      <c r="AL105" s="3"/>
      <c r="AM105" s="3"/>
      <c r="AN105" s="3"/>
      <c r="AO105" s="3"/>
    </row>
    <row r="106" spans="1:41" s="37" customFormat="1" x14ac:dyDescent="0.25">
      <c r="A106" s="50"/>
      <c r="B106" s="3"/>
      <c r="C106" s="14"/>
      <c r="D106" s="286"/>
      <c r="E106" s="286"/>
      <c r="F106" s="286"/>
      <c r="G106" s="34"/>
      <c r="H106" s="34"/>
      <c r="I106" s="49"/>
      <c r="J106" s="39"/>
      <c r="K106" s="34"/>
      <c r="L106" s="34"/>
      <c r="M106" s="3"/>
      <c r="N106" s="86"/>
      <c r="O106" s="86"/>
      <c r="P106" s="86"/>
      <c r="Q106" s="86"/>
      <c r="T106" s="39"/>
      <c r="U106" s="39"/>
      <c r="Z106" s="3"/>
      <c r="AA106" s="3"/>
      <c r="AB106" s="3"/>
      <c r="AC106" s="3"/>
      <c r="AD106" s="3"/>
      <c r="AE106" s="31"/>
      <c r="AF106" s="3"/>
      <c r="AG106" s="3"/>
      <c r="AH106" s="3"/>
      <c r="AI106" s="3"/>
      <c r="AJ106" s="3"/>
      <c r="AK106" s="3"/>
      <c r="AL106" s="3"/>
      <c r="AM106" s="3"/>
      <c r="AN106" s="3"/>
      <c r="AO106" s="3"/>
    </row>
    <row r="107" spans="1:41" s="37" customFormat="1" x14ac:dyDescent="0.25">
      <c r="A107" s="50"/>
      <c r="B107" s="3"/>
      <c r="C107" s="14"/>
      <c r="D107" s="286"/>
      <c r="E107" s="286"/>
      <c r="F107" s="286"/>
      <c r="G107" s="34"/>
      <c r="H107" s="34"/>
      <c r="I107" s="49"/>
      <c r="J107" s="39"/>
      <c r="K107" s="34"/>
      <c r="L107" s="34"/>
      <c r="M107" s="3"/>
      <c r="N107" s="86"/>
      <c r="O107" s="86"/>
      <c r="P107" s="86"/>
      <c r="Q107" s="86"/>
      <c r="T107" s="39"/>
      <c r="U107" s="39"/>
      <c r="Z107" s="3"/>
      <c r="AA107" s="3"/>
      <c r="AB107" s="3"/>
      <c r="AC107" s="3"/>
      <c r="AD107" s="3"/>
      <c r="AE107" s="31"/>
      <c r="AF107" s="3"/>
      <c r="AG107" s="3"/>
      <c r="AH107" s="3"/>
      <c r="AI107" s="3"/>
      <c r="AJ107" s="3"/>
      <c r="AK107" s="3"/>
      <c r="AL107" s="3"/>
      <c r="AM107" s="3"/>
      <c r="AN107" s="3"/>
      <c r="AO107" s="3"/>
    </row>
    <row r="108" spans="1:41" s="37" customFormat="1" x14ac:dyDescent="0.25">
      <c r="A108" s="50"/>
      <c r="B108" s="3"/>
      <c r="C108" s="14"/>
      <c r="D108" s="286"/>
      <c r="E108" s="286"/>
      <c r="F108" s="286"/>
      <c r="G108" s="34"/>
      <c r="H108" s="34"/>
      <c r="I108" s="49"/>
      <c r="J108" s="39"/>
      <c r="K108" s="34"/>
      <c r="L108" s="34"/>
      <c r="M108" s="3"/>
      <c r="N108" s="86"/>
      <c r="O108" s="86"/>
      <c r="P108" s="86"/>
      <c r="Q108" s="86"/>
      <c r="T108" s="39"/>
      <c r="U108" s="39"/>
      <c r="Z108" s="3"/>
      <c r="AA108" s="3"/>
      <c r="AB108" s="3"/>
      <c r="AC108" s="3"/>
      <c r="AD108" s="3"/>
      <c r="AE108" s="31"/>
      <c r="AF108" s="3"/>
      <c r="AG108" s="3"/>
      <c r="AH108" s="3"/>
      <c r="AI108" s="3"/>
      <c r="AJ108" s="3"/>
      <c r="AK108" s="3"/>
      <c r="AL108" s="3"/>
      <c r="AM108" s="3"/>
      <c r="AN108" s="3"/>
      <c r="AO108" s="3"/>
    </row>
    <row r="109" spans="1:41" s="37" customFormat="1" x14ac:dyDescent="0.25">
      <c r="A109" s="50"/>
      <c r="B109" s="3"/>
      <c r="C109" s="14"/>
      <c r="D109" s="286"/>
      <c r="E109" s="286"/>
      <c r="F109" s="286"/>
      <c r="G109" s="34"/>
      <c r="H109" s="34"/>
      <c r="I109" s="49"/>
      <c r="J109" s="39"/>
      <c r="K109" s="34"/>
      <c r="L109" s="34"/>
      <c r="M109" s="3"/>
      <c r="N109" s="86"/>
      <c r="O109" s="86"/>
      <c r="P109" s="86"/>
      <c r="Q109" s="86"/>
      <c r="T109" s="39"/>
      <c r="U109" s="39"/>
      <c r="Z109" s="3"/>
      <c r="AA109" s="3"/>
      <c r="AB109" s="3"/>
      <c r="AC109" s="3"/>
      <c r="AD109" s="3"/>
      <c r="AE109" s="31"/>
      <c r="AF109" s="3"/>
      <c r="AG109" s="3"/>
      <c r="AH109" s="3"/>
      <c r="AI109" s="3"/>
      <c r="AJ109" s="3"/>
      <c r="AK109" s="3"/>
      <c r="AL109" s="3"/>
      <c r="AM109" s="3"/>
      <c r="AN109" s="3"/>
      <c r="AO109" s="3"/>
    </row>
    <row r="110" spans="1:41" s="37" customFormat="1" x14ac:dyDescent="0.25">
      <c r="A110" s="50"/>
      <c r="B110" s="3"/>
      <c r="C110" s="14"/>
      <c r="D110" s="286"/>
      <c r="E110" s="286"/>
      <c r="F110" s="286"/>
      <c r="G110" s="34"/>
      <c r="H110" s="34"/>
      <c r="I110" s="49"/>
      <c r="J110" s="39"/>
      <c r="K110" s="34"/>
      <c r="L110" s="34"/>
      <c r="M110" s="3"/>
      <c r="N110" s="86"/>
      <c r="O110" s="86"/>
      <c r="P110" s="86"/>
      <c r="Q110" s="86"/>
      <c r="T110" s="39"/>
      <c r="U110" s="39"/>
      <c r="Z110" s="3"/>
      <c r="AA110" s="3"/>
      <c r="AB110" s="3"/>
      <c r="AC110" s="3"/>
      <c r="AD110" s="3"/>
      <c r="AE110" s="31"/>
      <c r="AF110" s="3"/>
      <c r="AG110" s="3"/>
      <c r="AH110" s="3"/>
      <c r="AI110" s="3"/>
      <c r="AJ110" s="3"/>
      <c r="AK110" s="3"/>
      <c r="AL110" s="3"/>
      <c r="AM110" s="3"/>
      <c r="AN110" s="3"/>
      <c r="AO110" s="3"/>
    </row>
    <row r="111" spans="1:41" s="37" customFormat="1" x14ac:dyDescent="0.25">
      <c r="A111" s="50"/>
      <c r="B111" s="3"/>
      <c r="C111" s="14"/>
      <c r="D111" s="286"/>
      <c r="E111" s="286"/>
      <c r="F111" s="286"/>
      <c r="G111" s="34"/>
      <c r="H111" s="34"/>
      <c r="I111" s="49"/>
      <c r="J111" s="39"/>
      <c r="K111" s="34"/>
      <c r="L111" s="34"/>
      <c r="M111" s="3"/>
      <c r="N111" s="86"/>
      <c r="O111" s="86"/>
      <c r="P111" s="86"/>
      <c r="Q111" s="86"/>
      <c r="T111" s="39"/>
      <c r="U111" s="39"/>
      <c r="Z111" s="3"/>
      <c r="AA111" s="3"/>
      <c r="AB111" s="3"/>
      <c r="AC111" s="3"/>
      <c r="AD111" s="3"/>
      <c r="AE111" s="31"/>
      <c r="AF111" s="3"/>
      <c r="AG111" s="3"/>
      <c r="AH111" s="3"/>
      <c r="AI111" s="3"/>
      <c r="AJ111" s="3"/>
      <c r="AK111" s="3"/>
      <c r="AL111" s="3"/>
      <c r="AM111" s="3"/>
      <c r="AN111" s="3"/>
      <c r="AO111" s="3"/>
    </row>
    <row r="112" spans="1:41" s="37" customFormat="1" x14ac:dyDescent="0.25">
      <c r="A112" s="50"/>
      <c r="B112" s="3"/>
      <c r="C112" s="14"/>
      <c r="D112" s="286"/>
      <c r="E112" s="286"/>
      <c r="F112" s="286"/>
      <c r="G112" s="34"/>
      <c r="H112" s="34"/>
      <c r="I112" s="49"/>
      <c r="J112" s="39"/>
      <c r="K112" s="34"/>
      <c r="L112" s="34"/>
      <c r="M112" s="3"/>
      <c r="N112" s="86"/>
      <c r="O112" s="86"/>
      <c r="P112" s="86"/>
      <c r="Q112" s="86"/>
      <c r="T112" s="39"/>
      <c r="U112" s="39"/>
      <c r="Z112" s="3"/>
      <c r="AA112" s="3"/>
      <c r="AB112" s="3"/>
      <c r="AC112" s="3"/>
      <c r="AD112" s="3"/>
      <c r="AE112" s="31"/>
      <c r="AF112" s="3"/>
      <c r="AG112" s="3"/>
      <c r="AH112" s="3"/>
      <c r="AI112" s="3"/>
      <c r="AJ112" s="3"/>
      <c r="AK112" s="3"/>
      <c r="AL112" s="3"/>
      <c r="AM112" s="3"/>
      <c r="AN112" s="3"/>
      <c r="AO112" s="3"/>
    </row>
    <row r="113" spans="1:41" s="37" customFormat="1" x14ac:dyDescent="0.25">
      <c r="A113" s="50"/>
      <c r="B113" s="3"/>
      <c r="C113" s="14"/>
      <c r="D113" s="286"/>
      <c r="E113" s="286"/>
      <c r="F113" s="286"/>
      <c r="G113" s="34"/>
      <c r="H113" s="34"/>
      <c r="I113" s="49"/>
      <c r="J113" s="39"/>
      <c r="K113" s="34"/>
      <c r="L113" s="34"/>
      <c r="M113" s="3"/>
      <c r="N113" s="86"/>
      <c r="O113" s="86"/>
      <c r="P113" s="86"/>
      <c r="Q113" s="86"/>
      <c r="T113" s="39"/>
      <c r="U113" s="39"/>
      <c r="Z113" s="3"/>
      <c r="AA113" s="3"/>
      <c r="AB113" s="3"/>
      <c r="AC113" s="3"/>
      <c r="AD113" s="3"/>
      <c r="AE113" s="31"/>
      <c r="AF113" s="3"/>
      <c r="AG113" s="3"/>
      <c r="AH113" s="3"/>
      <c r="AI113" s="3"/>
      <c r="AJ113" s="3"/>
      <c r="AK113" s="3"/>
      <c r="AL113" s="3"/>
      <c r="AM113" s="3"/>
      <c r="AN113" s="3"/>
      <c r="AO113" s="3"/>
    </row>
    <row r="114" spans="1:41" s="37" customFormat="1" x14ac:dyDescent="0.25">
      <c r="A114" s="50"/>
      <c r="B114" s="3"/>
      <c r="C114" s="14"/>
      <c r="D114" s="286"/>
      <c r="E114" s="286"/>
      <c r="F114" s="286"/>
      <c r="G114" s="34"/>
      <c r="H114" s="34"/>
      <c r="I114" s="49"/>
      <c r="J114" s="39"/>
      <c r="K114" s="34"/>
      <c r="L114" s="34"/>
      <c r="M114" s="3"/>
      <c r="N114" s="86"/>
      <c r="O114" s="86"/>
      <c r="P114" s="86"/>
      <c r="Q114" s="86"/>
      <c r="T114" s="39"/>
      <c r="U114" s="39"/>
      <c r="Z114" s="3"/>
      <c r="AA114" s="3"/>
      <c r="AB114" s="3"/>
      <c r="AC114" s="3"/>
      <c r="AD114" s="3"/>
      <c r="AE114" s="31"/>
      <c r="AF114" s="3"/>
      <c r="AG114" s="3"/>
      <c r="AH114" s="3"/>
      <c r="AI114" s="3"/>
      <c r="AJ114" s="3"/>
      <c r="AK114" s="3"/>
      <c r="AL114" s="3"/>
      <c r="AM114" s="3"/>
      <c r="AN114" s="3"/>
      <c r="AO114" s="3"/>
    </row>
    <row r="115" spans="1:41" s="37" customFormat="1" x14ac:dyDescent="0.25">
      <c r="A115" s="50"/>
      <c r="B115" s="3"/>
      <c r="C115" s="14"/>
      <c r="D115" s="286"/>
      <c r="E115" s="286"/>
      <c r="F115" s="286"/>
      <c r="G115" s="34"/>
      <c r="H115" s="34"/>
      <c r="I115" s="49"/>
      <c r="J115" s="35"/>
      <c r="K115" s="34"/>
      <c r="L115" s="34"/>
      <c r="M115" s="3"/>
      <c r="N115" s="86"/>
      <c r="O115" s="86"/>
      <c r="P115" s="86"/>
      <c r="Q115" s="86"/>
      <c r="Z115" s="3"/>
      <c r="AA115" s="3"/>
      <c r="AB115" s="3"/>
      <c r="AC115" s="3"/>
      <c r="AD115" s="3"/>
      <c r="AE115" s="31"/>
      <c r="AF115" s="3"/>
      <c r="AG115" s="3"/>
      <c r="AH115" s="3"/>
      <c r="AI115" s="3"/>
      <c r="AJ115" s="3"/>
      <c r="AK115" s="3"/>
      <c r="AL115" s="3"/>
      <c r="AM115" s="3"/>
      <c r="AN115" s="3"/>
      <c r="AO115" s="3"/>
    </row>
    <row r="116" spans="1:41" s="37" customFormat="1" x14ac:dyDescent="0.25">
      <c r="A116" s="50"/>
      <c r="B116" s="3"/>
      <c r="C116" s="14"/>
      <c r="D116" s="286"/>
      <c r="E116" s="286"/>
      <c r="F116" s="286"/>
      <c r="G116" s="34"/>
      <c r="H116" s="34"/>
      <c r="I116" s="49"/>
      <c r="J116" s="35"/>
      <c r="K116" s="34"/>
      <c r="L116" s="34"/>
      <c r="M116" s="3"/>
      <c r="N116" s="86"/>
      <c r="O116" s="86"/>
      <c r="P116" s="86"/>
      <c r="Q116" s="86"/>
      <c r="Z116" s="3"/>
      <c r="AA116" s="3"/>
      <c r="AB116" s="3"/>
      <c r="AC116" s="3"/>
      <c r="AD116" s="3"/>
      <c r="AE116" s="31"/>
      <c r="AF116" s="3"/>
      <c r="AG116" s="3"/>
      <c r="AH116" s="3"/>
      <c r="AI116" s="3"/>
      <c r="AJ116" s="3"/>
      <c r="AK116" s="3"/>
      <c r="AL116" s="3"/>
      <c r="AM116" s="3"/>
      <c r="AN116" s="3"/>
      <c r="AO116" s="3"/>
    </row>
    <row r="117" spans="1:41" s="37" customFormat="1" x14ac:dyDescent="0.25">
      <c r="A117" s="50"/>
      <c r="B117" s="3"/>
      <c r="C117" s="14"/>
      <c r="D117" s="286"/>
      <c r="E117" s="286"/>
      <c r="F117" s="286"/>
      <c r="G117" s="34"/>
      <c r="H117" s="34"/>
      <c r="I117" s="49"/>
      <c r="J117" s="35"/>
      <c r="K117" s="34"/>
      <c r="L117" s="34"/>
      <c r="M117" s="3"/>
      <c r="N117" s="86"/>
      <c r="O117" s="86"/>
      <c r="P117" s="86"/>
      <c r="Q117" s="86"/>
      <c r="Z117" s="3"/>
      <c r="AA117" s="3"/>
      <c r="AB117" s="3"/>
      <c r="AC117" s="3"/>
      <c r="AD117" s="3"/>
      <c r="AE117" s="31"/>
      <c r="AF117" s="3"/>
      <c r="AG117" s="3"/>
      <c r="AH117" s="3"/>
      <c r="AI117" s="3"/>
      <c r="AJ117" s="3"/>
      <c r="AK117" s="3"/>
      <c r="AL117" s="3"/>
      <c r="AM117" s="3"/>
      <c r="AN117" s="3"/>
      <c r="AO117" s="3"/>
    </row>
    <row r="118" spans="1:41" x14ac:dyDescent="0.25">
      <c r="D118" s="286"/>
      <c r="E118" s="286"/>
      <c r="F118" s="286"/>
    </row>
    <row r="119" spans="1:41" x14ac:dyDescent="0.25">
      <c r="D119" s="286"/>
      <c r="E119" s="286"/>
      <c r="F119" s="286"/>
    </row>
    <row r="120" spans="1:41" x14ac:dyDescent="0.25">
      <c r="D120" s="286"/>
      <c r="E120" s="286"/>
      <c r="F120" s="286"/>
    </row>
    <row r="121" spans="1:41" x14ac:dyDescent="0.25">
      <c r="D121" s="286"/>
      <c r="E121" s="286"/>
      <c r="F121" s="286"/>
    </row>
    <row r="122" spans="1:41" x14ac:dyDescent="0.25">
      <c r="D122" s="286"/>
      <c r="E122" s="286"/>
      <c r="F122" s="286"/>
    </row>
    <row r="123" spans="1:41" x14ac:dyDescent="0.25">
      <c r="D123" s="286"/>
      <c r="E123" s="286"/>
      <c r="F123" s="286"/>
    </row>
    <row r="124" spans="1:41" x14ac:dyDescent="0.25">
      <c r="D124" s="286"/>
      <c r="E124" s="286"/>
      <c r="F124" s="286"/>
    </row>
    <row r="125" spans="1:41" x14ac:dyDescent="0.25">
      <c r="D125" s="286"/>
      <c r="E125" s="286"/>
      <c r="F125" s="286"/>
    </row>
    <row r="126" spans="1:41" x14ac:dyDescent="0.25">
      <c r="D126" s="286"/>
      <c r="E126" s="286"/>
      <c r="F126" s="286"/>
    </row>
    <row r="127" spans="1:41" s="34" customFormat="1" x14ac:dyDescent="0.25">
      <c r="A127" s="50"/>
      <c r="B127" s="3"/>
      <c r="C127" s="14"/>
      <c r="D127" s="286"/>
      <c r="E127" s="286"/>
      <c r="F127" s="286"/>
      <c r="I127" s="49"/>
      <c r="J127" s="35"/>
      <c r="M127" s="3"/>
      <c r="N127" s="86"/>
      <c r="O127" s="86"/>
      <c r="P127" s="86"/>
      <c r="Q127" s="86"/>
      <c r="R127" s="37"/>
      <c r="S127" s="37"/>
      <c r="T127" s="37"/>
      <c r="U127" s="37"/>
      <c r="V127" s="37"/>
      <c r="W127" s="37"/>
      <c r="X127" s="37"/>
      <c r="Y127" s="37"/>
      <c r="Z127" s="3"/>
      <c r="AA127" s="3"/>
      <c r="AB127" s="3"/>
      <c r="AC127" s="3"/>
      <c r="AD127" s="3"/>
      <c r="AE127" s="31"/>
      <c r="AF127" s="3"/>
      <c r="AG127" s="3"/>
      <c r="AH127" s="3"/>
      <c r="AI127" s="3"/>
      <c r="AJ127" s="3"/>
      <c r="AK127" s="3"/>
      <c r="AL127" s="3"/>
      <c r="AM127" s="3"/>
      <c r="AN127" s="3"/>
      <c r="AO127" s="3"/>
    </row>
    <row r="128" spans="1:41" s="34" customFormat="1" x14ac:dyDescent="0.25">
      <c r="A128" s="50"/>
      <c r="B128" s="3"/>
      <c r="C128" s="14"/>
      <c r="D128" s="286"/>
      <c r="E128" s="286"/>
      <c r="F128" s="286"/>
      <c r="I128" s="49"/>
      <c r="J128" s="35"/>
      <c r="M128" s="3"/>
      <c r="N128" s="86"/>
      <c r="O128" s="86"/>
      <c r="P128" s="86"/>
      <c r="Q128" s="86"/>
      <c r="R128" s="37"/>
      <c r="S128" s="37"/>
      <c r="T128" s="37"/>
      <c r="U128" s="37"/>
      <c r="V128" s="37"/>
      <c r="W128" s="37"/>
      <c r="X128" s="37"/>
      <c r="Y128" s="37"/>
      <c r="Z128" s="3"/>
      <c r="AA128" s="3"/>
      <c r="AB128" s="3"/>
      <c r="AC128" s="3"/>
      <c r="AD128" s="3"/>
      <c r="AE128" s="31"/>
      <c r="AF128" s="3"/>
      <c r="AG128" s="3"/>
      <c r="AH128" s="3"/>
      <c r="AI128" s="3"/>
      <c r="AJ128" s="3"/>
      <c r="AK128" s="3"/>
      <c r="AL128" s="3"/>
      <c r="AM128" s="3"/>
      <c r="AN128" s="3"/>
      <c r="AO128" s="3"/>
    </row>
    <row r="129" spans="1:41" s="34" customFormat="1" x14ac:dyDescent="0.25">
      <c r="A129" s="50"/>
      <c r="B129" s="3"/>
      <c r="C129" s="14"/>
      <c r="D129" s="286"/>
      <c r="E129" s="286"/>
      <c r="F129" s="286"/>
      <c r="I129" s="49"/>
      <c r="J129" s="35"/>
      <c r="M129" s="3"/>
      <c r="N129" s="86"/>
      <c r="O129" s="86"/>
      <c r="P129" s="86"/>
      <c r="Q129" s="86"/>
      <c r="R129" s="37"/>
      <c r="S129" s="37"/>
      <c r="T129" s="37"/>
      <c r="U129" s="37"/>
      <c r="V129" s="37"/>
      <c r="W129" s="37"/>
      <c r="X129" s="37"/>
      <c r="Y129" s="37"/>
      <c r="Z129" s="3"/>
      <c r="AA129" s="3"/>
      <c r="AB129" s="3"/>
      <c r="AC129" s="3"/>
      <c r="AD129" s="3"/>
      <c r="AE129" s="31"/>
      <c r="AF129" s="3"/>
      <c r="AG129" s="3"/>
      <c r="AH129" s="3"/>
      <c r="AI129" s="3"/>
      <c r="AJ129" s="3"/>
      <c r="AK129" s="3"/>
      <c r="AL129" s="3"/>
      <c r="AM129" s="3"/>
      <c r="AN129" s="3"/>
      <c r="AO129" s="3"/>
    </row>
    <row r="130" spans="1:41" s="34" customFormat="1" x14ac:dyDescent="0.25">
      <c r="A130" s="50"/>
      <c r="B130" s="3"/>
      <c r="C130" s="14"/>
      <c r="D130" s="286"/>
      <c r="E130" s="286"/>
      <c r="F130" s="286"/>
      <c r="I130" s="49"/>
      <c r="J130" s="35"/>
      <c r="M130" s="3"/>
      <c r="N130" s="86"/>
      <c r="O130" s="86"/>
      <c r="P130" s="86"/>
      <c r="Q130" s="86"/>
      <c r="R130" s="37"/>
      <c r="S130" s="37"/>
      <c r="T130" s="37"/>
      <c r="U130" s="37"/>
      <c r="V130" s="37"/>
      <c r="W130" s="37"/>
      <c r="X130" s="37"/>
      <c r="Y130" s="37"/>
      <c r="Z130" s="3"/>
      <c r="AA130" s="3"/>
      <c r="AB130" s="3"/>
      <c r="AC130" s="3"/>
      <c r="AD130" s="3"/>
      <c r="AE130" s="31"/>
      <c r="AF130" s="3"/>
      <c r="AG130" s="3"/>
      <c r="AH130" s="3"/>
      <c r="AI130" s="3"/>
      <c r="AJ130" s="3"/>
      <c r="AK130" s="3"/>
      <c r="AL130" s="3"/>
      <c r="AM130" s="3"/>
      <c r="AN130" s="3"/>
      <c r="AO130" s="3"/>
    </row>
    <row r="131" spans="1:41" s="34" customFormat="1" x14ac:dyDescent="0.25">
      <c r="A131" s="50"/>
      <c r="B131" s="3"/>
      <c r="C131" s="14"/>
      <c r="D131" s="286"/>
      <c r="E131" s="286"/>
      <c r="F131" s="286"/>
      <c r="I131" s="49"/>
      <c r="J131" s="35"/>
      <c r="M131" s="3"/>
      <c r="N131" s="86"/>
      <c r="O131" s="86"/>
      <c r="P131" s="86"/>
      <c r="Q131" s="86"/>
      <c r="R131" s="37"/>
      <c r="S131" s="37"/>
      <c r="T131" s="37"/>
      <c r="U131" s="37"/>
      <c r="V131" s="37"/>
      <c r="W131" s="37"/>
      <c r="X131" s="37"/>
      <c r="Y131" s="37"/>
      <c r="Z131" s="3"/>
      <c r="AA131" s="3"/>
      <c r="AB131" s="3"/>
      <c r="AC131" s="3"/>
      <c r="AD131" s="3"/>
      <c r="AE131" s="31"/>
      <c r="AF131" s="3"/>
      <c r="AG131" s="3"/>
      <c r="AH131" s="3"/>
      <c r="AI131" s="3"/>
      <c r="AJ131" s="3"/>
      <c r="AK131" s="3"/>
      <c r="AL131" s="3"/>
      <c r="AM131" s="3"/>
      <c r="AN131" s="3"/>
      <c r="AO131" s="3"/>
    </row>
    <row r="132" spans="1:41" s="34" customFormat="1" x14ac:dyDescent="0.25">
      <c r="A132" s="50"/>
      <c r="B132" s="3"/>
      <c r="C132" s="14"/>
      <c r="D132" s="286"/>
      <c r="E132" s="286"/>
      <c r="F132" s="286"/>
      <c r="I132" s="49"/>
      <c r="J132" s="35"/>
      <c r="M132" s="3"/>
      <c r="N132" s="86"/>
      <c r="O132" s="86"/>
      <c r="P132" s="86"/>
      <c r="Q132" s="86"/>
      <c r="R132" s="37"/>
      <c r="S132" s="37"/>
      <c r="T132" s="37"/>
      <c r="U132" s="37"/>
      <c r="V132" s="37"/>
      <c r="W132" s="37"/>
      <c r="X132" s="37"/>
      <c r="Y132" s="37"/>
      <c r="Z132" s="3"/>
      <c r="AA132" s="3"/>
      <c r="AB132" s="3"/>
      <c r="AC132" s="3"/>
      <c r="AD132" s="3"/>
      <c r="AE132" s="31"/>
      <c r="AF132" s="3"/>
      <c r="AG132" s="3"/>
      <c r="AH132" s="3"/>
      <c r="AI132" s="3"/>
      <c r="AJ132" s="3"/>
      <c r="AK132" s="3"/>
      <c r="AL132" s="3"/>
      <c r="AM132" s="3"/>
      <c r="AN132" s="3"/>
      <c r="AO132" s="3"/>
    </row>
    <row r="133" spans="1:41" s="34" customFormat="1" x14ac:dyDescent="0.25">
      <c r="A133" s="50"/>
      <c r="B133" s="3"/>
      <c r="C133" s="14"/>
      <c r="D133" s="286"/>
      <c r="E133" s="286"/>
      <c r="F133" s="286"/>
      <c r="I133" s="49"/>
      <c r="J133" s="35"/>
      <c r="M133" s="3"/>
      <c r="N133" s="86"/>
      <c r="O133" s="86"/>
      <c r="P133" s="86"/>
      <c r="Q133" s="86"/>
      <c r="R133" s="37"/>
      <c r="S133" s="37"/>
      <c r="T133" s="37"/>
      <c r="U133" s="37"/>
      <c r="V133" s="37"/>
      <c r="W133" s="37"/>
      <c r="X133" s="37"/>
      <c r="Y133" s="37"/>
      <c r="Z133" s="3"/>
      <c r="AA133" s="3"/>
      <c r="AB133" s="3"/>
      <c r="AC133" s="3"/>
      <c r="AD133" s="3"/>
      <c r="AE133" s="31"/>
      <c r="AF133" s="3"/>
      <c r="AG133" s="3"/>
      <c r="AH133" s="3"/>
      <c r="AI133" s="3"/>
      <c r="AJ133" s="3"/>
      <c r="AK133" s="3"/>
      <c r="AL133" s="3"/>
      <c r="AM133" s="3"/>
      <c r="AN133" s="3"/>
      <c r="AO133" s="3"/>
    </row>
    <row r="134" spans="1:41" s="34" customFormat="1" x14ac:dyDescent="0.25">
      <c r="A134" s="50"/>
      <c r="B134" s="3"/>
      <c r="C134" s="14"/>
      <c r="D134" s="286"/>
      <c r="E134" s="286"/>
      <c r="F134" s="286"/>
      <c r="I134" s="49"/>
      <c r="J134" s="35"/>
      <c r="M134" s="3"/>
      <c r="N134" s="86"/>
      <c r="O134" s="86"/>
      <c r="P134" s="86"/>
      <c r="Q134" s="86"/>
      <c r="R134" s="37"/>
      <c r="S134" s="37"/>
      <c r="T134" s="37"/>
      <c r="U134" s="37"/>
      <c r="V134" s="37"/>
      <c r="W134" s="37"/>
      <c r="X134" s="37"/>
      <c r="Y134" s="37"/>
      <c r="Z134" s="3"/>
      <c r="AA134" s="3"/>
      <c r="AB134" s="3"/>
      <c r="AC134" s="3"/>
      <c r="AD134" s="3"/>
      <c r="AE134" s="31"/>
      <c r="AF134" s="3"/>
      <c r="AG134" s="3"/>
      <c r="AH134" s="3"/>
      <c r="AI134" s="3"/>
      <c r="AJ134" s="3"/>
      <c r="AK134" s="3"/>
      <c r="AL134" s="3"/>
      <c r="AM134" s="3"/>
      <c r="AN134" s="3"/>
      <c r="AO134" s="3"/>
    </row>
    <row r="135" spans="1:41" s="34" customFormat="1" x14ac:dyDescent="0.25">
      <c r="A135" s="50"/>
      <c r="B135" s="3"/>
      <c r="C135" s="14"/>
      <c r="D135" s="286"/>
      <c r="E135" s="286"/>
      <c r="F135" s="286"/>
      <c r="I135" s="49"/>
      <c r="J135" s="35"/>
      <c r="M135" s="3"/>
      <c r="N135" s="86"/>
      <c r="O135" s="86"/>
      <c r="P135" s="86"/>
      <c r="Q135" s="86"/>
      <c r="R135" s="37"/>
      <c r="S135" s="37"/>
      <c r="T135" s="37"/>
      <c r="U135" s="37"/>
      <c r="V135" s="37"/>
      <c r="W135" s="37"/>
      <c r="X135" s="37"/>
      <c r="Y135" s="37"/>
      <c r="Z135" s="3"/>
      <c r="AA135" s="3"/>
      <c r="AB135" s="3"/>
      <c r="AC135" s="3"/>
      <c r="AD135" s="3"/>
      <c r="AE135" s="31"/>
      <c r="AF135" s="3"/>
      <c r="AG135" s="3"/>
      <c r="AH135" s="3"/>
      <c r="AI135" s="3"/>
      <c r="AJ135" s="3"/>
      <c r="AK135" s="3"/>
      <c r="AL135" s="3"/>
      <c r="AM135" s="3"/>
      <c r="AN135" s="3"/>
      <c r="AO135" s="3"/>
    </row>
    <row r="136" spans="1:41" s="34" customFormat="1" x14ac:dyDescent="0.25">
      <c r="A136" s="50"/>
      <c r="B136" s="3"/>
      <c r="C136" s="14"/>
      <c r="D136" s="286"/>
      <c r="E136" s="286"/>
      <c r="F136" s="286"/>
      <c r="I136" s="49"/>
      <c r="J136" s="35"/>
      <c r="M136" s="3"/>
      <c r="N136" s="86"/>
      <c r="O136" s="86"/>
      <c r="P136" s="86"/>
      <c r="Q136" s="86"/>
      <c r="R136" s="37"/>
      <c r="S136" s="37"/>
      <c r="T136" s="37"/>
      <c r="U136" s="37"/>
      <c r="V136" s="37"/>
      <c r="W136" s="37"/>
      <c r="X136" s="37"/>
      <c r="Y136" s="37"/>
      <c r="Z136" s="3"/>
      <c r="AA136" s="3"/>
      <c r="AB136" s="3"/>
      <c r="AC136" s="3"/>
      <c r="AD136" s="3"/>
      <c r="AE136" s="31"/>
      <c r="AF136" s="3"/>
      <c r="AG136" s="3"/>
      <c r="AH136" s="3"/>
      <c r="AI136" s="3"/>
      <c r="AJ136" s="3"/>
      <c r="AK136" s="3"/>
      <c r="AL136" s="3"/>
      <c r="AM136" s="3"/>
      <c r="AN136" s="3"/>
      <c r="AO136" s="3"/>
    </row>
    <row r="137" spans="1:41" s="34" customFormat="1" x14ac:dyDescent="0.25">
      <c r="A137" s="50"/>
      <c r="B137" s="3"/>
      <c r="C137" s="14"/>
      <c r="D137" s="286"/>
      <c r="E137" s="286"/>
      <c r="F137" s="286"/>
      <c r="I137" s="49"/>
      <c r="J137" s="35"/>
      <c r="M137" s="3"/>
      <c r="N137" s="86"/>
      <c r="O137" s="86"/>
      <c r="P137" s="86"/>
      <c r="Q137" s="86"/>
      <c r="R137" s="37"/>
      <c r="S137" s="37"/>
      <c r="T137" s="37"/>
      <c r="U137" s="37"/>
      <c r="V137" s="37"/>
      <c r="W137" s="37"/>
      <c r="X137" s="37"/>
      <c r="Y137" s="37"/>
      <c r="Z137" s="3"/>
      <c r="AA137" s="3"/>
      <c r="AB137" s="3"/>
      <c r="AC137" s="3"/>
      <c r="AD137" s="3"/>
      <c r="AE137" s="31"/>
      <c r="AF137" s="3"/>
      <c r="AG137" s="3"/>
      <c r="AH137" s="3"/>
      <c r="AI137" s="3"/>
      <c r="AJ137" s="3"/>
      <c r="AK137" s="3"/>
      <c r="AL137" s="3"/>
      <c r="AM137" s="3"/>
      <c r="AN137" s="3"/>
      <c r="AO137" s="3"/>
    </row>
    <row r="138" spans="1:41" s="34" customFormat="1" x14ac:dyDescent="0.25">
      <c r="A138" s="50"/>
      <c r="B138" s="3"/>
      <c r="C138" s="14"/>
      <c r="D138" s="286"/>
      <c r="E138" s="286"/>
      <c r="F138" s="286"/>
      <c r="I138" s="49"/>
      <c r="J138" s="35"/>
      <c r="M138" s="3"/>
      <c r="N138" s="86"/>
      <c r="O138" s="86"/>
      <c r="P138" s="86"/>
      <c r="Q138" s="86"/>
      <c r="R138" s="37"/>
      <c r="S138" s="37"/>
      <c r="T138" s="37"/>
      <c r="U138" s="37"/>
      <c r="V138" s="37"/>
      <c r="W138" s="37"/>
      <c r="X138" s="37"/>
      <c r="Y138" s="37"/>
      <c r="Z138" s="3"/>
      <c r="AA138" s="3"/>
      <c r="AB138" s="3"/>
      <c r="AC138" s="3"/>
      <c r="AD138" s="3"/>
      <c r="AE138" s="31"/>
      <c r="AF138" s="3"/>
      <c r="AG138" s="3"/>
      <c r="AH138" s="3"/>
      <c r="AI138" s="3"/>
      <c r="AJ138" s="3"/>
      <c r="AK138" s="3"/>
      <c r="AL138" s="3"/>
      <c r="AM138" s="3"/>
      <c r="AN138" s="3"/>
      <c r="AO138" s="3"/>
    </row>
    <row r="139" spans="1:41" s="34" customFormat="1" x14ac:dyDescent="0.25">
      <c r="A139" s="50"/>
      <c r="B139" s="3"/>
      <c r="C139" s="14"/>
      <c r="D139" s="286"/>
      <c r="E139" s="286"/>
      <c r="F139" s="286"/>
      <c r="I139" s="49"/>
      <c r="J139" s="35"/>
      <c r="M139" s="3"/>
      <c r="N139" s="86"/>
      <c r="O139" s="86"/>
      <c r="P139" s="86"/>
      <c r="Q139" s="86"/>
      <c r="R139" s="37"/>
      <c r="S139" s="37"/>
      <c r="T139" s="37"/>
      <c r="U139" s="37"/>
      <c r="V139" s="37"/>
      <c r="W139" s="37"/>
      <c r="X139" s="37"/>
      <c r="Y139" s="37"/>
      <c r="Z139" s="3"/>
      <c r="AA139" s="3"/>
      <c r="AB139" s="3"/>
      <c r="AC139" s="3"/>
      <c r="AD139" s="3"/>
      <c r="AE139" s="31"/>
      <c r="AF139" s="3"/>
      <c r="AG139" s="3"/>
      <c r="AH139" s="3"/>
      <c r="AI139" s="3"/>
      <c r="AJ139" s="3"/>
      <c r="AK139" s="3"/>
      <c r="AL139" s="3"/>
      <c r="AM139" s="3"/>
      <c r="AN139" s="3"/>
      <c r="AO139" s="3"/>
    </row>
    <row r="140" spans="1:41" s="34" customFormat="1" x14ac:dyDescent="0.25">
      <c r="A140" s="50"/>
      <c r="B140" s="3"/>
      <c r="C140" s="14"/>
      <c r="D140" s="286"/>
      <c r="E140" s="286"/>
      <c r="F140" s="286"/>
      <c r="I140" s="49"/>
      <c r="J140" s="35"/>
      <c r="M140" s="3"/>
      <c r="N140" s="86"/>
      <c r="O140" s="86"/>
      <c r="P140" s="86"/>
      <c r="Q140" s="86"/>
      <c r="R140" s="37"/>
      <c r="S140" s="37"/>
      <c r="T140" s="37"/>
      <c r="U140" s="37"/>
      <c r="V140" s="37"/>
      <c r="W140" s="37"/>
      <c r="X140" s="37"/>
      <c r="Y140" s="37"/>
      <c r="Z140" s="3"/>
      <c r="AA140" s="3"/>
      <c r="AB140" s="3"/>
      <c r="AC140" s="3"/>
      <c r="AD140" s="3"/>
      <c r="AE140" s="31"/>
      <c r="AF140" s="3"/>
      <c r="AG140" s="3"/>
      <c r="AH140" s="3"/>
      <c r="AI140" s="3"/>
      <c r="AJ140" s="3"/>
      <c r="AK140" s="3"/>
      <c r="AL140" s="3"/>
      <c r="AM140" s="3"/>
      <c r="AN140" s="3"/>
      <c r="AO140" s="3"/>
    </row>
    <row r="141" spans="1:41" s="34" customFormat="1" x14ac:dyDescent="0.25">
      <c r="A141" s="50"/>
      <c r="B141" s="3"/>
      <c r="C141" s="14"/>
      <c r="D141" s="286"/>
      <c r="E141" s="286"/>
      <c r="F141" s="286"/>
      <c r="I141" s="49"/>
      <c r="J141" s="35"/>
      <c r="M141" s="3"/>
      <c r="N141" s="86"/>
      <c r="O141" s="86"/>
      <c r="P141" s="86"/>
      <c r="Q141" s="86"/>
      <c r="R141" s="37"/>
      <c r="S141" s="37"/>
      <c r="T141" s="37"/>
      <c r="U141" s="37"/>
      <c r="V141" s="37"/>
      <c r="W141" s="37"/>
      <c r="X141" s="37"/>
      <c r="Y141" s="37"/>
      <c r="Z141" s="3"/>
      <c r="AA141" s="3"/>
      <c r="AB141" s="3"/>
      <c r="AC141" s="3"/>
      <c r="AD141" s="3"/>
      <c r="AE141" s="31"/>
      <c r="AF141" s="3"/>
      <c r="AG141" s="3"/>
      <c r="AH141" s="3"/>
      <c r="AI141" s="3"/>
      <c r="AJ141" s="3"/>
      <c r="AK141" s="3"/>
      <c r="AL141" s="3"/>
      <c r="AM141" s="3"/>
      <c r="AN141" s="3"/>
      <c r="AO141" s="3"/>
    </row>
    <row r="142" spans="1:41" s="34" customFormat="1" x14ac:dyDescent="0.25">
      <c r="A142" s="50"/>
      <c r="B142" s="3"/>
      <c r="C142" s="14"/>
      <c r="D142" s="286"/>
      <c r="E142" s="286"/>
      <c r="F142" s="286"/>
      <c r="I142" s="49"/>
      <c r="J142" s="35"/>
      <c r="M142" s="3"/>
      <c r="N142" s="86"/>
      <c r="O142" s="86"/>
      <c r="P142" s="86"/>
      <c r="Q142" s="86"/>
      <c r="R142" s="37"/>
      <c r="S142" s="37"/>
      <c r="T142" s="37"/>
      <c r="U142" s="37"/>
      <c r="V142" s="37"/>
      <c r="W142" s="37"/>
      <c r="X142" s="37"/>
      <c r="Y142" s="37"/>
      <c r="Z142" s="3"/>
      <c r="AA142" s="3"/>
      <c r="AB142" s="3"/>
      <c r="AC142" s="3"/>
      <c r="AD142" s="3"/>
      <c r="AE142" s="31"/>
      <c r="AF142" s="3"/>
      <c r="AG142" s="3"/>
      <c r="AH142" s="3"/>
      <c r="AI142" s="3"/>
      <c r="AJ142" s="3"/>
      <c r="AK142" s="3"/>
      <c r="AL142" s="3"/>
      <c r="AM142" s="3"/>
      <c r="AN142" s="3"/>
      <c r="AO142" s="3"/>
    </row>
  </sheetData>
  <mergeCells count="160">
    <mergeCell ref="N2:Y2"/>
    <mergeCell ref="J3:L3"/>
    <mergeCell ref="D4:F4"/>
    <mergeCell ref="G4:H4"/>
    <mergeCell ref="D5:F5"/>
    <mergeCell ref="G5:H5"/>
    <mergeCell ref="D9:F9"/>
    <mergeCell ref="G9:H9"/>
    <mergeCell ref="D10:F10"/>
    <mergeCell ref="G10:H10"/>
    <mergeCell ref="D11:F11"/>
    <mergeCell ref="G11:H11"/>
    <mergeCell ref="D6:F6"/>
    <mergeCell ref="G6:H6"/>
    <mergeCell ref="D7:F7"/>
    <mergeCell ref="G7:H7"/>
    <mergeCell ref="D8:F8"/>
    <mergeCell ref="G8:H8"/>
    <mergeCell ref="D15:F15"/>
    <mergeCell ref="G15:H15"/>
    <mergeCell ref="D16:F16"/>
    <mergeCell ref="G16:H16"/>
    <mergeCell ref="D17:F17"/>
    <mergeCell ref="G17:H17"/>
    <mergeCell ref="D12:F12"/>
    <mergeCell ref="G12:H12"/>
    <mergeCell ref="D13:F13"/>
    <mergeCell ref="G13:H13"/>
    <mergeCell ref="D14:F14"/>
    <mergeCell ref="G14:H14"/>
    <mergeCell ref="D24:F24"/>
    <mergeCell ref="N25:Y25"/>
    <mergeCell ref="E27:H27"/>
    <mergeCell ref="K27:L27"/>
    <mergeCell ref="E28:H28"/>
    <mergeCell ref="K28:L28"/>
    <mergeCell ref="D18:F18"/>
    <mergeCell ref="D19:F19"/>
    <mergeCell ref="D20:F20"/>
    <mergeCell ref="D21:F21"/>
    <mergeCell ref="D22:F22"/>
    <mergeCell ref="D23:F23"/>
    <mergeCell ref="C25:M25"/>
    <mergeCell ref="E32:H32"/>
    <mergeCell ref="K32:L32"/>
    <mergeCell ref="E33:H33"/>
    <mergeCell ref="K33:L33"/>
    <mergeCell ref="E34:H34"/>
    <mergeCell ref="E35:H35"/>
    <mergeCell ref="E29:H29"/>
    <mergeCell ref="K29:L29"/>
    <mergeCell ref="E30:H30"/>
    <mergeCell ref="K30:L30"/>
    <mergeCell ref="E31:H31"/>
    <mergeCell ref="K31:L31"/>
    <mergeCell ref="E39:H39"/>
    <mergeCell ref="K39:L39"/>
    <mergeCell ref="E40:H40"/>
    <mergeCell ref="K40:L40"/>
    <mergeCell ref="E41:H41"/>
    <mergeCell ref="K41:L41"/>
    <mergeCell ref="E36:H36"/>
    <mergeCell ref="K36:L36"/>
    <mergeCell ref="E37:H37"/>
    <mergeCell ref="K37:L37"/>
    <mergeCell ref="E38:H38"/>
    <mergeCell ref="K38:L38"/>
    <mergeCell ref="E45:H45"/>
    <mergeCell ref="K45:L45"/>
    <mergeCell ref="E46:H46"/>
    <mergeCell ref="K46:L46"/>
    <mergeCell ref="E47:H47"/>
    <mergeCell ref="K47:L47"/>
    <mergeCell ref="E42:H42"/>
    <mergeCell ref="K42:L42"/>
    <mergeCell ref="E43:H43"/>
    <mergeCell ref="K43:L43"/>
    <mergeCell ref="E44:H44"/>
    <mergeCell ref="K44:L44"/>
    <mergeCell ref="D68:F68"/>
    <mergeCell ref="D69:F69"/>
    <mergeCell ref="D70:F70"/>
    <mergeCell ref="D71:F71"/>
    <mergeCell ref="D72:F72"/>
    <mergeCell ref="D73:F73"/>
    <mergeCell ref="D62:F62"/>
    <mergeCell ref="D63:F63"/>
    <mergeCell ref="D64:F64"/>
    <mergeCell ref="D65:F65"/>
    <mergeCell ref="D66:F66"/>
    <mergeCell ref="D67:F67"/>
    <mergeCell ref="D80:F80"/>
    <mergeCell ref="D81:F81"/>
    <mergeCell ref="D82:F82"/>
    <mergeCell ref="D83:F83"/>
    <mergeCell ref="D84:F84"/>
    <mergeCell ref="D85:F85"/>
    <mergeCell ref="D74:F74"/>
    <mergeCell ref="D75:F75"/>
    <mergeCell ref="D76:F76"/>
    <mergeCell ref="D77:F77"/>
    <mergeCell ref="D78:F78"/>
    <mergeCell ref="D79:F79"/>
    <mergeCell ref="D92:F92"/>
    <mergeCell ref="D93:F93"/>
    <mergeCell ref="D94:F94"/>
    <mergeCell ref="D95:F95"/>
    <mergeCell ref="D96:F96"/>
    <mergeCell ref="D97:F97"/>
    <mergeCell ref="D86:F86"/>
    <mergeCell ref="D87:F87"/>
    <mergeCell ref="D88:F88"/>
    <mergeCell ref="D89:F89"/>
    <mergeCell ref="D90:F90"/>
    <mergeCell ref="D91:F91"/>
    <mergeCell ref="D104:F104"/>
    <mergeCell ref="D105:F105"/>
    <mergeCell ref="D106:F106"/>
    <mergeCell ref="D107:F107"/>
    <mergeCell ref="D108:F108"/>
    <mergeCell ref="D109:F109"/>
    <mergeCell ref="D98:F98"/>
    <mergeCell ref="D99:F99"/>
    <mergeCell ref="D100:F100"/>
    <mergeCell ref="D101:F101"/>
    <mergeCell ref="D102:F102"/>
    <mergeCell ref="D103:F103"/>
    <mergeCell ref="D116:F116"/>
    <mergeCell ref="D117:F117"/>
    <mergeCell ref="D118:F118"/>
    <mergeCell ref="D119:F119"/>
    <mergeCell ref="D120:F120"/>
    <mergeCell ref="D121:F121"/>
    <mergeCell ref="D110:F110"/>
    <mergeCell ref="D111:F111"/>
    <mergeCell ref="D112:F112"/>
    <mergeCell ref="D113:F113"/>
    <mergeCell ref="D114:F114"/>
    <mergeCell ref="D115:F115"/>
    <mergeCell ref="D128:F128"/>
    <mergeCell ref="D129:F129"/>
    <mergeCell ref="D130:F130"/>
    <mergeCell ref="D131:F131"/>
    <mergeCell ref="D132:F132"/>
    <mergeCell ref="D133:F133"/>
    <mergeCell ref="D122:F122"/>
    <mergeCell ref="D123:F123"/>
    <mergeCell ref="D124:F124"/>
    <mergeCell ref="D125:F125"/>
    <mergeCell ref="D126:F126"/>
    <mergeCell ref="D127:F127"/>
    <mergeCell ref="D140:F140"/>
    <mergeCell ref="D141:F141"/>
    <mergeCell ref="D142:F142"/>
    <mergeCell ref="D134:F134"/>
    <mergeCell ref="D135:F135"/>
    <mergeCell ref="D136:F136"/>
    <mergeCell ref="D137:F137"/>
    <mergeCell ref="D138:F138"/>
    <mergeCell ref="D139:F139"/>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3C7B-AD6F-4D81-86EA-E388EEF8E7A8}">
  <dimension ref="A1:AX325"/>
  <sheetViews>
    <sheetView topLeftCell="A21" zoomScale="85" zoomScaleNormal="85" workbookViewId="0">
      <selection activeCell="N241" sqref="N241:O241"/>
    </sheetView>
  </sheetViews>
  <sheetFormatPr defaultColWidth="9.21875" defaultRowHeight="13.8" x14ac:dyDescent="0.25"/>
  <cols>
    <col min="1" max="1" width="24.21875" style="3" customWidth="1"/>
    <col min="2" max="4" width="14.88671875" style="3" customWidth="1"/>
    <col min="5" max="8" width="14.88671875" style="14" customWidth="1"/>
    <col min="9" max="9" width="14.88671875" style="45" customWidth="1"/>
    <col min="10" max="11" width="14.88671875" style="14" customWidth="1"/>
    <col min="12" max="13" width="14.88671875" style="45" customWidth="1"/>
    <col min="14" max="15" width="14.88671875" style="108" customWidth="1"/>
    <col min="16" max="20" width="14.88671875" style="14" customWidth="1"/>
    <col min="21" max="22" width="14.88671875" style="108" customWidth="1"/>
    <col min="23" max="23" width="14.88671875" style="14" customWidth="1"/>
    <col min="24" max="28" width="14.88671875" style="108" customWidth="1"/>
    <col min="29" max="29" width="14.88671875" style="14" customWidth="1"/>
    <col min="30" max="33" width="14.88671875" style="108" customWidth="1"/>
    <col min="34" max="36" width="16.77734375" style="14" customWidth="1"/>
    <col min="37" max="37" width="14.77734375" style="14" customWidth="1"/>
    <col min="38" max="38" width="17.21875" style="14" customWidth="1"/>
    <col min="39" max="39" width="18.77734375" style="36" customWidth="1"/>
    <col min="40" max="41" width="18.77734375" style="3" customWidth="1"/>
    <col min="42" max="45" width="18.77734375" style="13" customWidth="1"/>
    <col min="46" max="48" width="18.77734375" style="3" customWidth="1"/>
    <col min="49" max="49" width="14.77734375" style="3" customWidth="1"/>
    <col min="50" max="50" width="16.77734375" style="3" customWidth="1"/>
    <col min="51" max="16384" width="9.21875" style="3"/>
  </cols>
  <sheetData>
    <row r="1" spans="1:48" x14ac:dyDescent="0.25">
      <c r="A1" s="4" t="s">
        <v>670</v>
      </c>
      <c r="B1" s="7" t="s">
        <v>660</v>
      </c>
      <c r="C1" s="28"/>
      <c r="D1" s="28"/>
      <c r="E1" s="33"/>
      <c r="F1" s="33"/>
      <c r="G1" s="33"/>
      <c r="H1" s="33"/>
      <c r="I1" s="207"/>
      <c r="J1" s="33"/>
      <c r="K1" s="33"/>
      <c r="L1" s="207"/>
      <c r="M1" s="207"/>
      <c r="N1" s="204"/>
      <c r="O1" s="204"/>
      <c r="P1" s="33"/>
      <c r="Q1" s="33"/>
      <c r="R1" s="33"/>
      <c r="S1" s="33"/>
      <c r="T1" s="33"/>
      <c r="U1" s="204"/>
      <c r="V1" s="204"/>
      <c r="W1" s="33"/>
      <c r="X1" s="204"/>
      <c r="Y1" s="204"/>
      <c r="Z1" s="204"/>
      <c r="AA1" s="204"/>
      <c r="AB1" s="204"/>
      <c r="AC1" s="33"/>
      <c r="AD1" s="204"/>
      <c r="AE1" s="204"/>
      <c r="AF1" s="204"/>
      <c r="AG1" s="204"/>
      <c r="AH1" s="33"/>
      <c r="AI1" s="33"/>
      <c r="AJ1" s="33"/>
      <c r="AK1" s="33"/>
      <c r="AL1" s="33"/>
    </row>
    <row r="2" spans="1:48" ht="14.4" x14ac:dyDescent="0.3">
      <c r="A2"/>
      <c r="B2" s="203" t="s">
        <v>6</v>
      </c>
      <c r="C2" s="231"/>
      <c r="D2" s="33"/>
      <c r="E2" s="33"/>
      <c r="F2" s="33"/>
      <c r="G2" s="33"/>
      <c r="H2" s="33"/>
      <c r="I2" s="207"/>
      <c r="J2" s="33"/>
      <c r="K2" s="33"/>
      <c r="L2" s="207"/>
      <c r="M2" s="207"/>
      <c r="N2" s="204"/>
      <c r="O2" s="204"/>
      <c r="P2" s="33"/>
      <c r="Q2" s="33"/>
      <c r="R2" s="33"/>
      <c r="S2" s="33"/>
      <c r="T2" s="33"/>
      <c r="U2" s="204"/>
      <c r="V2" s="204"/>
      <c r="W2" s="33"/>
      <c r="X2" s="204"/>
      <c r="Y2" s="204"/>
      <c r="Z2" s="204"/>
      <c r="AA2" s="204"/>
      <c r="AB2" s="204"/>
      <c r="AC2" s="33"/>
      <c r="AD2" s="204"/>
      <c r="AE2" s="204"/>
      <c r="AF2" s="204"/>
      <c r="AG2" s="204"/>
      <c r="AH2" s="33"/>
      <c r="AI2" s="33"/>
      <c r="AJ2" s="33"/>
      <c r="AK2" s="33"/>
      <c r="AL2" s="33"/>
    </row>
    <row r="3" spans="1:48" x14ac:dyDescent="0.25">
      <c r="A3" s="33"/>
      <c r="B3" s="33"/>
      <c r="C3" s="33"/>
      <c r="D3" s="33"/>
      <c r="E3" s="33"/>
      <c r="F3" s="33"/>
      <c r="G3" s="33"/>
      <c r="H3" s="33"/>
      <c r="I3" s="207"/>
      <c r="J3" s="33"/>
      <c r="K3" s="33"/>
      <c r="L3" s="207"/>
      <c r="M3" s="207"/>
      <c r="N3" s="204"/>
      <c r="O3" s="204"/>
      <c r="P3" s="33"/>
      <c r="Q3" s="33"/>
      <c r="R3" s="33"/>
      <c r="S3" s="33"/>
      <c r="T3" s="33"/>
      <c r="U3" s="204"/>
      <c r="V3" s="204"/>
      <c r="W3" s="33"/>
      <c r="X3" s="204"/>
      <c r="Y3" s="204"/>
      <c r="Z3" s="204"/>
      <c r="AA3" s="204"/>
      <c r="AB3" s="204"/>
      <c r="AC3" s="33"/>
      <c r="AD3" s="204"/>
      <c r="AE3" s="204"/>
      <c r="AF3" s="204"/>
      <c r="AG3" s="204"/>
      <c r="AH3" s="33"/>
      <c r="AI3" s="33"/>
      <c r="AJ3" s="33"/>
      <c r="AK3" s="33"/>
      <c r="AL3" s="33"/>
    </row>
    <row r="4" spans="1:48" x14ac:dyDescent="0.25">
      <c r="A4" s="52" t="s">
        <v>388</v>
      </c>
      <c r="B4" s="70"/>
      <c r="C4" s="33"/>
      <c r="D4" s="33"/>
      <c r="E4" s="33"/>
      <c r="F4" s="33"/>
      <c r="G4" s="33"/>
      <c r="H4" s="33"/>
      <c r="I4" s="207"/>
      <c r="J4" s="33"/>
      <c r="K4" s="33"/>
      <c r="L4" s="207"/>
      <c r="M4" s="207"/>
      <c r="N4" s="204"/>
      <c r="O4" s="204"/>
      <c r="P4" s="33"/>
      <c r="Q4" s="33"/>
      <c r="R4" s="33"/>
      <c r="S4" s="33"/>
      <c r="T4" s="33"/>
      <c r="U4" s="204"/>
      <c r="V4" s="204"/>
      <c r="W4" s="33"/>
      <c r="X4" s="204"/>
      <c r="Y4" s="204"/>
      <c r="Z4" s="204"/>
      <c r="AA4" s="204"/>
      <c r="AB4" s="204"/>
      <c r="AC4" s="36"/>
      <c r="AD4" s="31"/>
      <c r="AE4" s="31"/>
      <c r="AF4" s="31"/>
      <c r="AG4" s="31"/>
      <c r="AH4" s="13"/>
      <c r="AI4" s="13"/>
      <c r="AJ4" s="3"/>
      <c r="AK4" s="3"/>
      <c r="AL4" s="3"/>
      <c r="AM4" s="3"/>
      <c r="AP4" s="3"/>
      <c r="AQ4" s="3"/>
      <c r="AR4" s="3"/>
      <c r="AS4" s="3"/>
    </row>
    <row r="5" spans="1:48" x14ac:dyDescent="0.25">
      <c r="A5" s="52" t="s">
        <v>657</v>
      </c>
      <c r="B5" s="70"/>
      <c r="C5" s="33"/>
      <c r="D5" s="33"/>
      <c r="E5" s="33"/>
      <c r="F5" s="33"/>
      <c r="G5" s="33"/>
      <c r="H5" s="33"/>
      <c r="I5" s="207"/>
      <c r="J5" s="33"/>
      <c r="K5" s="33"/>
      <c r="L5" s="207"/>
      <c r="M5" s="207"/>
      <c r="N5" s="204"/>
      <c r="O5" s="204"/>
      <c r="P5" s="33"/>
      <c r="Q5" s="33"/>
      <c r="R5" s="33"/>
      <c r="S5" s="33"/>
      <c r="T5" s="33"/>
      <c r="U5" s="204"/>
      <c r="V5" s="204"/>
      <c r="W5" s="33"/>
      <c r="X5" s="204"/>
      <c r="Y5" s="204"/>
      <c r="Z5" s="204"/>
      <c r="AA5" s="204"/>
      <c r="AB5" s="204"/>
      <c r="AC5" s="36"/>
      <c r="AD5" s="31"/>
      <c r="AE5" s="31"/>
      <c r="AF5" s="31"/>
      <c r="AG5" s="31"/>
      <c r="AH5" s="13"/>
      <c r="AI5" s="13"/>
      <c r="AJ5" s="3"/>
      <c r="AK5" s="3"/>
      <c r="AL5" s="3"/>
      <c r="AM5" s="3"/>
      <c r="AP5" s="3"/>
      <c r="AQ5" s="3"/>
      <c r="AR5" s="3"/>
      <c r="AS5" s="3"/>
    </row>
    <row r="6" spans="1:48" ht="16.2" x14ac:dyDescent="0.25">
      <c r="A6" s="52" t="s">
        <v>615</v>
      </c>
      <c r="B6" s="85">
        <v>0.25</v>
      </c>
      <c r="C6" s="3" t="s">
        <v>448</v>
      </c>
      <c r="D6" s="6"/>
      <c r="E6" s="33"/>
      <c r="F6" s="33"/>
      <c r="G6" s="33"/>
      <c r="H6" s="33"/>
      <c r="I6" s="207"/>
      <c r="J6" s="33"/>
      <c r="K6" s="33"/>
      <c r="L6" s="207"/>
      <c r="M6" s="207"/>
      <c r="N6" s="204"/>
      <c r="O6" s="204"/>
      <c r="P6" s="33"/>
      <c r="Q6" s="33"/>
      <c r="R6" s="33"/>
      <c r="S6" s="33"/>
      <c r="T6" s="33"/>
      <c r="U6" s="204"/>
      <c r="V6" s="204"/>
      <c r="W6" s="33"/>
      <c r="X6" s="204"/>
      <c r="Y6" s="204"/>
      <c r="Z6" s="204"/>
      <c r="AA6" s="204"/>
      <c r="AB6" s="204"/>
      <c r="AC6" s="36"/>
      <c r="AD6" s="31"/>
      <c r="AE6" s="31"/>
      <c r="AF6" s="31"/>
      <c r="AG6" s="31"/>
      <c r="AH6" s="13"/>
      <c r="AI6" s="13"/>
      <c r="AJ6" s="3"/>
      <c r="AK6" s="3"/>
      <c r="AL6" s="3"/>
      <c r="AM6" s="3"/>
      <c r="AP6" s="3"/>
      <c r="AQ6" s="3"/>
      <c r="AR6" s="3"/>
      <c r="AS6" s="3"/>
    </row>
    <row r="7" spans="1:48" ht="14.4" customHeight="1" x14ac:dyDescent="0.25">
      <c r="A7" s="4"/>
      <c r="B7" s="37"/>
      <c r="C7" s="33"/>
      <c r="D7" s="6"/>
      <c r="E7" s="33"/>
      <c r="F7" s="33"/>
      <c r="G7" s="33"/>
      <c r="H7" s="33"/>
      <c r="I7" s="207"/>
      <c r="J7" s="33"/>
      <c r="K7" s="33"/>
      <c r="L7" s="207"/>
      <c r="M7" s="207"/>
      <c r="N7" s="204"/>
      <c r="O7" s="204"/>
      <c r="P7" s="33"/>
      <c r="Q7" s="33"/>
      <c r="R7" s="33"/>
      <c r="S7" s="33"/>
      <c r="T7" s="33"/>
      <c r="U7" s="204"/>
      <c r="V7" s="204"/>
      <c r="W7" s="33"/>
      <c r="X7" s="204"/>
      <c r="Y7" s="204"/>
      <c r="Z7" s="204"/>
      <c r="AA7" s="204"/>
      <c r="AB7" s="204"/>
      <c r="AC7" s="36"/>
      <c r="AD7" s="31"/>
      <c r="AE7" s="31"/>
      <c r="AF7" s="31"/>
      <c r="AG7" s="31"/>
      <c r="AH7" s="13"/>
      <c r="AI7" s="13"/>
      <c r="AJ7" s="3"/>
      <c r="AK7" s="3"/>
      <c r="AL7" s="3"/>
      <c r="AM7" s="3"/>
      <c r="AP7" s="3"/>
      <c r="AQ7" s="3"/>
      <c r="AR7" s="3"/>
      <c r="AS7" s="3"/>
    </row>
    <row r="8" spans="1:48" ht="14.4" customHeight="1" x14ac:dyDescent="0.25">
      <c r="A8" s="320" t="s">
        <v>617</v>
      </c>
      <c r="B8" s="320"/>
      <c r="C8" s="320"/>
      <c r="D8" s="345" t="s">
        <v>495</v>
      </c>
      <c r="E8" s="345"/>
      <c r="F8" s="345"/>
      <c r="G8" s="345"/>
      <c r="H8" s="345"/>
      <c r="I8" s="345"/>
      <c r="J8" s="345"/>
      <c r="K8" s="33"/>
      <c r="L8" s="207"/>
      <c r="M8" s="207"/>
      <c r="N8" s="204"/>
      <c r="O8" s="204"/>
      <c r="P8" s="33"/>
      <c r="Q8" s="33"/>
      <c r="R8" s="33"/>
      <c r="S8" s="33"/>
      <c r="T8" s="33"/>
      <c r="U8" s="204"/>
      <c r="V8" s="204"/>
      <c r="W8" s="33"/>
      <c r="X8" s="204"/>
      <c r="Y8" s="204"/>
      <c r="Z8" s="204"/>
      <c r="AA8" s="204"/>
      <c r="AB8" s="204"/>
      <c r="AC8" s="36"/>
      <c r="AD8" s="31"/>
      <c r="AE8" s="31"/>
      <c r="AF8" s="31"/>
      <c r="AG8" s="31"/>
      <c r="AH8" s="13"/>
      <c r="AI8" s="13"/>
      <c r="AJ8" s="3"/>
      <c r="AK8" s="3"/>
      <c r="AL8" s="3"/>
      <c r="AM8" s="3"/>
      <c r="AP8" s="3"/>
      <c r="AQ8" s="3"/>
      <c r="AR8" s="3"/>
      <c r="AS8" s="3"/>
    </row>
    <row r="9" spans="1:48" x14ac:dyDescent="0.25">
      <c r="A9" s="342" t="s">
        <v>4</v>
      </c>
      <c r="B9" s="342"/>
      <c r="C9" s="342" t="s">
        <v>486</v>
      </c>
      <c r="D9" s="342" t="s">
        <v>88</v>
      </c>
      <c r="E9" s="391" t="s">
        <v>744</v>
      </c>
      <c r="F9" s="334" t="s">
        <v>225</v>
      </c>
      <c r="G9" s="335"/>
      <c r="H9" s="315" t="s">
        <v>90</v>
      </c>
      <c r="I9" s="334" t="s">
        <v>225</v>
      </c>
      <c r="J9" s="335"/>
      <c r="AI9" s="13"/>
      <c r="AJ9" s="13"/>
      <c r="AK9" s="13"/>
      <c r="AL9" s="13"/>
      <c r="AM9" s="3"/>
      <c r="AP9" s="3"/>
      <c r="AQ9" s="3"/>
      <c r="AR9" s="3"/>
      <c r="AS9" s="3"/>
    </row>
    <row r="10" spans="1:48" s="62" customFormat="1" ht="25.2" customHeight="1" x14ac:dyDescent="0.3">
      <c r="A10" s="342"/>
      <c r="B10" s="342"/>
      <c r="C10" s="342"/>
      <c r="D10" s="342"/>
      <c r="E10" s="392"/>
      <c r="F10" s="336"/>
      <c r="G10" s="337"/>
      <c r="H10" s="316"/>
      <c r="I10" s="336"/>
      <c r="J10" s="337"/>
      <c r="K10" s="54"/>
      <c r="L10" s="55"/>
      <c r="M10" s="55"/>
      <c r="N10" s="156"/>
      <c r="O10" s="156"/>
      <c r="P10" s="53"/>
      <c r="Q10" s="53"/>
      <c r="R10" s="53"/>
      <c r="S10" s="53"/>
      <c r="T10" s="53"/>
      <c r="U10" s="156"/>
      <c r="V10" s="156"/>
      <c r="W10" s="53"/>
      <c r="X10" s="156"/>
      <c r="Y10" s="156"/>
      <c r="Z10" s="156"/>
      <c r="AA10" s="156"/>
      <c r="AB10" s="156"/>
      <c r="AC10" s="53"/>
      <c r="AD10" s="156"/>
      <c r="AE10" s="156"/>
      <c r="AF10" s="156"/>
      <c r="AG10" s="156"/>
      <c r="AH10" s="53"/>
      <c r="AI10" s="55"/>
      <c r="AJ10" s="55"/>
      <c r="AK10" s="53"/>
      <c r="AL10" s="53"/>
      <c r="AM10" s="53"/>
      <c r="AN10" s="53"/>
    </row>
    <row r="11" spans="1:48" x14ac:dyDescent="0.25">
      <c r="A11" s="338"/>
      <c r="B11" s="339"/>
      <c r="C11" s="136" t="s">
        <v>488</v>
      </c>
      <c r="D11" s="48">
        <v>1</v>
      </c>
      <c r="E11" s="67"/>
      <c r="F11" s="347"/>
      <c r="G11" s="347"/>
      <c r="H11" s="68"/>
      <c r="I11" s="347"/>
      <c r="J11" s="347"/>
      <c r="K11" s="37"/>
      <c r="L11" s="13"/>
      <c r="M11" s="13"/>
      <c r="N11" s="31"/>
      <c r="O11" s="31"/>
      <c r="P11" s="3"/>
      <c r="Q11" s="3"/>
      <c r="R11" s="3"/>
      <c r="S11" s="3"/>
      <c r="T11" s="3"/>
      <c r="U11" s="31"/>
      <c r="V11" s="31"/>
      <c r="W11" s="3"/>
      <c r="X11" s="31"/>
      <c r="Y11" s="31"/>
      <c r="Z11" s="31"/>
      <c r="AA11" s="31"/>
      <c r="AB11" s="31"/>
      <c r="AC11" s="3"/>
      <c r="AD11" s="31"/>
      <c r="AE11" s="31"/>
      <c r="AF11" s="31"/>
      <c r="AG11" s="31"/>
      <c r="AH11" s="37"/>
      <c r="AI11" s="42"/>
      <c r="AJ11" s="42"/>
      <c r="AK11" s="4"/>
      <c r="AL11" s="4"/>
      <c r="AM11" s="4"/>
      <c r="AN11" s="4"/>
      <c r="AP11" s="3"/>
      <c r="AQ11" s="3"/>
      <c r="AR11" s="3"/>
      <c r="AS11" s="3"/>
    </row>
    <row r="12" spans="1:48" x14ac:dyDescent="0.25">
      <c r="A12" s="338"/>
      <c r="B12" s="339"/>
      <c r="C12" s="136" t="s">
        <v>488</v>
      </c>
      <c r="D12" s="48">
        <v>2</v>
      </c>
      <c r="E12" s="67"/>
      <c r="F12" s="347"/>
      <c r="G12" s="347"/>
      <c r="H12" s="68"/>
      <c r="I12" s="347"/>
      <c r="J12" s="347"/>
      <c r="K12" s="37"/>
      <c r="L12" s="166"/>
      <c r="M12" s="166"/>
      <c r="N12" s="157"/>
      <c r="O12" s="157"/>
      <c r="P12" s="51"/>
      <c r="Q12" s="51"/>
      <c r="R12" s="51"/>
      <c r="S12" s="51"/>
      <c r="T12" s="51"/>
      <c r="U12" s="157"/>
      <c r="V12" s="157"/>
      <c r="W12" s="51"/>
      <c r="X12" s="157"/>
      <c r="Y12" s="157"/>
      <c r="Z12" s="157"/>
      <c r="AA12" s="157"/>
      <c r="AB12" s="157"/>
      <c r="AC12" s="51"/>
      <c r="AD12" s="157"/>
      <c r="AE12" s="157"/>
      <c r="AF12" s="157"/>
      <c r="AG12" s="157"/>
      <c r="AH12" s="37"/>
      <c r="AI12" s="42"/>
      <c r="AJ12" s="42"/>
      <c r="AK12" s="4"/>
      <c r="AL12" s="4"/>
      <c r="AM12" s="4"/>
      <c r="AN12" s="4"/>
      <c r="AP12" s="3"/>
      <c r="AQ12" s="3"/>
      <c r="AR12" s="3"/>
      <c r="AS12" s="3"/>
    </row>
    <row r="13" spans="1:48" x14ac:dyDescent="0.25">
      <c r="A13" s="338"/>
      <c r="B13" s="339"/>
      <c r="C13" s="136" t="s">
        <v>490</v>
      </c>
      <c r="D13" s="48">
        <v>3</v>
      </c>
      <c r="E13" s="67"/>
      <c r="F13" s="347"/>
      <c r="G13" s="347"/>
      <c r="H13" s="68"/>
      <c r="I13" s="347"/>
      <c r="J13" s="347"/>
      <c r="K13" s="37"/>
      <c r="L13" s="402" t="s">
        <v>640</v>
      </c>
      <c r="M13" s="402"/>
      <c r="N13" s="402"/>
      <c r="O13" s="402"/>
      <c r="P13" s="3"/>
      <c r="Q13" s="3"/>
      <c r="R13" s="3"/>
      <c r="S13" s="3"/>
      <c r="T13" s="3"/>
      <c r="U13" s="31"/>
      <c r="V13" s="31"/>
      <c r="W13" s="3"/>
      <c r="X13" s="31"/>
      <c r="Y13" s="31"/>
      <c r="Z13" s="31"/>
      <c r="AA13" s="31"/>
      <c r="AB13" s="31"/>
      <c r="AC13" s="3"/>
      <c r="AD13" s="31"/>
      <c r="AE13" s="31"/>
      <c r="AF13" s="31"/>
      <c r="AG13" s="31"/>
      <c r="AH13" s="37"/>
      <c r="AI13" s="42"/>
      <c r="AJ13" s="42"/>
      <c r="AK13" s="4"/>
      <c r="AL13" s="4"/>
      <c r="AM13" s="4"/>
      <c r="AN13" s="4"/>
      <c r="AP13" s="3"/>
      <c r="AQ13" s="3"/>
      <c r="AR13" s="3"/>
      <c r="AS13" s="3"/>
    </row>
    <row r="14" spans="1:48" x14ac:dyDescent="0.25">
      <c r="A14" s="338"/>
      <c r="B14" s="339"/>
      <c r="C14" s="136" t="s">
        <v>490</v>
      </c>
      <c r="D14" s="48">
        <v>4</v>
      </c>
      <c r="E14" s="67"/>
      <c r="F14" s="333"/>
      <c r="G14" s="333"/>
      <c r="H14" s="68"/>
      <c r="I14" s="333"/>
      <c r="J14" s="333"/>
      <c r="K14" s="37"/>
      <c r="L14" s="402"/>
      <c r="M14" s="402"/>
      <c r="N14" s="402"/>
      <c r="O14" s="402"/>
      <c r="P14" s="3"/>
      <c r="Q14" s="3"/>
      <c r="R14" s="3"/>
      <c r="S14" s="3"/>
      <c r="T14" s="3"/>
      <c r="U14" s="31"/>
      <c r="V14" s="31"/>
      <c r="W14" s="3"/>
      <c r="X14" s="31"/>
      <c r="Y14" s="31"/>
      <c r="Z14" s="31"/>
      <c r="AA14" s="31"/>
      <c r="AB14" s="31"/>
      <c r="AC14" s="3"/>
      <c r="AD14" s="31"/>
      <c r="AE14" s="31"/>
      <c r="AF14" s="31"/>
      <c r="AG14" s="31"/>
      <c r="AH14" s="37"/>
      <c r="AI14" s="42"/>
      <c r="AJ14" s="42"/>
      <c r="AK14" s="4"/>
      <c r="AL14" s="4"/>
      <c r="AM14" s="4"/>
      <c r="AN14" s="4"/>
      <c r="AP14" s="3"/>
      <c r="AQ14" s="3"/>
      <c r="AR14" s="3"/>
      <c r="AS14" s="3"/>
    </row>
    <row r="15" spans="1:48" x14ac:dyDescent="0.25">
      <c r="A15" s="6"/>
      <c r="B15" s="6"/>
      <c r="C15" s="4"/>
      <c r="D15" s="37"/>
      <c r="E15" s="45"/>
      <c r="F15" s="39"/>
      <c r="G15" s="39"/>
      <c r="H15" s="108"/>
      <c r="I15" s="39"/>
      <c r="J15" s="39"/>
      <c r="K15" s="37"/>
      <c r="L15" s="13"/>
      <c r="M15" s="13"/>
      <c r="N15" s="31"/>
      <c r="O15" s="31"/>
      <c r="P15" s="3"/>
      <c r="Q15" s="3"/>
      <c r="R15" s="3"/>
      <c r="S15" s="3"/>
      <c r="T15" s="3"/>
      <c r="U15" s="31"/>
      <c r="V15" s="31"/>
      <c r="W15" s="3"/>
      <c r="X15" s="31"/>
      <c r="Y15" s="31"/>
      <c r="Z15" s="31"/>
      <c r="AA15" s="31"/>
      <c r="AB15" s="31"/>
      <c r="AC15" s="3"/>
      <c r="AD15" s="31"/>
      <c r="AE15" s="31"/>
      <c r="AF15" s="31"/>
      <c r="AG15" s="31"/>
      <c r="AH15" s="37"/>
      <c r="AI15" s="42"/>
      <c r="AJ15" s="42"/>
      <c r="AK15" s="4"/>
      <c r="AL15" s="4"/>
      <c r="AM15" s="4"/>
      <c r="AN15" s="4"/>
      <c r="AP15" s="3"/>
      <c r="AQ15" s="3"/>
      <c r="AR15" s="3"/>
      <c r="AS15" s="3"/>
    </row>
    <row r="16" spans="1:48" x14ac:dyDescent="0.25">
      <c r="A16" s="320" t="s">
        <v>662</v>
      </c>
      <c r="B16" s="320"/>
      <c r="C16" s="320"/>
      <c r="D16" s="345" t="s">
        <v>450</v>
      </c>
      <c r="E16" s="345"/>
      <c r="F16" s="345"/>
      <c r="G16" s="345"/>
      <c r="H16" s="345"/>
      <c r="I16" s="345"/>
      <c r="J16" s="345"/>
      <c r="K16" s="345"/>
      <c r="L16" s="345"/>
      <c r="M16" s="345"/>
      <c r="N16" s="345"/>
      <c r="O16" s="152"/>
      <c r="P16" s="37"/>
      <c r="Q16" s="37"/>
      <c r="R16" s="37"/>
      <c r="S16" s="37"/>
      <c r="T16" s="37"/>
      <c r="U16" s="152"/>
      <c r="V16" s="152"/>
      <c r="W16" s="37"/>
      <c r="X16" s="31"/>
      <c r="AH16" s="35"/>
      <c r="AI16" s="35"/>
      <c r="AL16" s="36"/>
      <c r="AM16" s="3"/>
      <c r="AO16" s="13"/>
      <c r="AS16" s="3"/>
      <c r="AU16" s="34"/>
      <c r="AV16" s="34"/>
    </row>
    <row r="17" spans="1:50" x14ac:dyDescent="0.25">
      <c r="A17" s="312" t="s">
        <v>4</v>
      </c>
      <c r="B17" s="313" t="s">
        <v>88</v>
      </c>
      <c r="C17" s="101" t="s">
        <v>7</v>
      </c>
      <c r="D17" s="48" t="s">
        <v>8</v>
      </c>
      <c r="E17" s="110" t="s">
        <v>9</v>
      </c>
      <c r="F17" s="48" t="s">
        <v>10</v>
      </c>
      <c r="G17" s="48" t="s">
        <v>11</v>
      </c>
      <c r="H17" s="48" t="s">
        <v>12</v>
      </c>
      <c r="I17" s="85" t="s">
        <v>13</v>
      </c>
      <c r="J17" s="48" t="s">
        <v>14</v>
      </c>
      <c r="K17" s="48" t="s">
        <v>15</v>
      </c>
      <c r="L17" s="167" t="s">
        <v>16</v>
      </c>
      <c r="M17" s="85" t="s">
        <v>17</v>
      </c>
      <c r="N17" s="142" t="s">
        <v>18</v>
      </c>
      <c r="O17" s="152"/>
      <c r="P17" s="37"/>
      <c r="Q17" s="37"/>
      <c r="R17" s="37"/>
      <c r="S17" s="37"/>
      <c r="T17" s="37"/>
      <c r="U17" s="152"/>
      <c r="V17" s="152"/>
      <c r="W17" s="37"/>
      <c r="AI17" s="36"/>
      <c r="AJ17" s="3"/>
      <c r="AK17" s="3"/>
      <c r="AL17" s="13"/>
      <c r="AM17" s="13"/>
      <c r="AN17" s="13"/>
      <c r="AO17" s="13"/>
      <c r="AP17" s="3"/>
      <c r="AQ17" s="3"/>
      <c r="AR17" s="34"/>
      <c r="AS17" s="34"/>
    </row>
    <row r="18" spans="1:50" x14ac:dyDescent="0.25">
      <c r="A18" s="312"/>
      <c r="B18" s="314"/>
      <c r="C18" s="82" t="s">
        <v>20</v>
      </c>
      <c r="D18" s="82" t="s">
        <v>21</v>
      </c>
      <c r="E18" s="82" t="s">
        <v>731</v>
      </c>
      <c r="F18" s="82" t="s">
        <v>732</v>
      </c>
      <c r="G18" s="82" t="s">
        <v>24</v>
      </c>
      <c r="H18" s="82" t="s">
        <v>25</v>
      </c>
      <c r="I18" s="82" t="s">
        <v>26</v>
      </c>
      <c r="J18" s="82" t="s">
        <v>27</v>
      </c>
      <c r="K18" s="82" t="s">
        <v>28</v>
      </c>
      <c r="L18" s="82" t="s">
        <v>29</v>
      </c>
      <c r="M18" s="82" t="s">
        <v>30</v>
      </c>
      <c r="N18" s="82" t="s">
        <v>31</v>
      </c>
      <c r="O18" s="147" t="s">
        <v>601</v>
      </c>
      <c r="AI18" s="36"/>
      <c r="AJ18" s="3"/>
      <c r="AK18" s="3"/>
      <c r="AL18" s="13"/>
      <c r="AM18" s="13"/>
      <c r="AN18" s="13"/>
      <c r="AO18" s="13"/>
      <c r="AP18" s="3"/>
      <c r="AQ18" s="3"/>
      <c r="AR18" s="34"/>
      <c r="AS18" s="34"/>
    </row>
    <row r="19" spans="1:50" x14ac:dyDescent="0.25">
      <c r="A19" s="178" t="str">
        <f>IF($A$11="","",(A11))</f>
        <v/>
      </c>
      <c r="B19" s="48">
        <v>1</v>
      </c>
      <c r="C19" s="69"/>
      <c r="D19" s="68"/>
      <c r="E19" s="68"/>
      <c r="F19" s="68"/>
      <c r="G19" s="68"/>
      <c r="H19" s="68"/>
      <c r="I19" s="68"/>
      <c r="J19" s="68"/>
      <c r="K19" s="68"/>
      <c r="L19" s="68"/>
      <c r="M19" s="68"/>
      <c r="N19" s="115"/>
      <c r="P19" s="45"/>
      <c r="Q19" s="45"/>
      <c r="R19" s="45"/>
      <c r="S19" s="45"/>
      <c r="T19" s="45"/>
      <c r="W19" s="45"/>
      <c r="AH19" s="35"/>
      <c r="AI19" s="35"/>
      <c r="AL19" s="36"/>
      <c r="AM19" s="3"/>
      <c r="AO19" s="13"/>
      <c r="AS19" s="3"/>
      <c r="AU19" s="34"/>
      <c r="AV19" s="34"/>
    </row>
    <row r="20" spans="1:50" x14ac:dyDescent="0.25">
      <c r="A20" s="178" t="str">
        <f>IF($A$12="","",(A12))</f>
        <v/>
      </c>
      <c r="B20" s="48">
        <v>2</v>
      </c>
      <c r="C20" s="69"/>
      <c r="D20" s="68"/>
      <c r="E20" s="68"/>
      <c r="F20" s="68"/>
      <c r="G20" s="68"/>
      <c r="H20" s="68"/>
      <c r="I20" s="68"/>
      <c r="J20" s="68"/>
      <c r="K20" s="68"/>
      <c r="L20" s="68"/>
      <c r="M20" s="68"/>
      <c r="N20" s="115"/>
      <c r="P20" s="45"/>
      <c r="Q20" s="45"/>
      <c r="R20" s="45"/>
      <c r="S20" s="45"/>
      <c r="T20" s="45"/>
      <c r="W20" s="45"/>
      <c r="AH20" s="35"/>
      <c r="AI20" s="35"/>
      <c r="AL20" s="36"/>
      <c r="AM20" s="3"/>
      <c r="AO20" s="13"/>
      <c r="AS20" s="3"/>
      <c r="AU20" s="34"/>
      <c r="AV20" s="34"/>
    </row>
    <row r="21" spans="1:50" x14ac:dyDescent="0.25">
      <c r="A21" s="178" t="str">
        <f>IF($A$13="","",(A13))</f>
        <v/>
      </c>
      <c r="B21" s="48">
        <v>3</v>
      </c>
      <c r="C21" s="139"/>
      <c r="D21" s="12"/>
      <c r="E21" s="12"/>
      <c r="F21" s="12"/>
      <c r="G21" s="12"/>
      <c r="H21" s="12"/>
      <c r="I21" s="68"/>
      <c r="J21" s="12"/>
      <c r="K21" s="12"/>
      <c r="L21" s="68"/>
      <c r="M21" s="68"/>
      <c r="N21" s="115"/>
      <c r="O21" s="31"/>
      <c r="P21" s="3"/>
      <c r="Q21" s="3"/>
      <c r="R21" s="3"/>
      <c r="S21" s="3"/>
      <c r="T21" s="3"/>
      <c r="U21" s="31"/>
      <c r="V21" s="31"/>
      <c r="W21" s="3"/>
      <c r="X21" s="31"/>
      <c r="AH21" s="35"/>
      <c r="AI21" s="35"/>
      <c r="AL21" s="36"/>
      <c r="AM21" s="3"/>
      <c r="AO21" s="13"/>
      <c r="AS21" s="3"/>
      <c r="AU21" s="34"/>
      <c r="AV21" s="34"/>
    </row>
    <row r="22" spans="1:50" x14ac:dyDescent="0.25">
      <c r="A22" s="178" t="str">
        <f>IF($A$14="","",(A14))</f>
        <v/>
      </c>
      <c r="B22" s="48">
        <v>4</v>
      </c>
      <c r="C22" s="139"/>
      <c r="D22" s="12"/>
      <c r="E22" s="12"/>
      <c r="F22" s="12"/>
      <c r="G22" s="12"/>
      <c r="H22" s="12"/>
      <c r="I22" s="68"/>
      <c r="J22" s="12"/>
      <c r="K22" s="12"/>
      <c r="L22" s="68"/>
      <c r="M22" s="68"/>
      <c r="N22" s="115"/>
      <c r="O22" s="31"/>
      <c r="P22" s="3"/>
      <c r="Q22" s="3"/>
      <c r="R22" s="3"/>
      <c r="S22" s="3"/>
      <c r="T22" s="3"/>
      <c r="U22" s="31"/>
      <c r="V22" s="31"/>
      <c r="W22" s="3"/>
      <c r="X22" s="31"/>
      <c r="AH22" s="35"/>
      <c r="AI22" s="35"/>
      <c r="AL22" s="36"/>
      <c r="AM22" s="3"/>
      <c r="AO22" s="13"/>
      <c r="AS22" s="3"/>
      <c r="AU22" s="34"/>
      <c r="AV22" s="34"/>
    </row>
    <row r="23" spans="1:50" x14ac:dyDescent="0.25">
      <c r="E23" s="3"/>
      <c r="F23" s="3"/>
      <c r="G23" s="3"/>
      <c r="H23" s="3"/>
      <c r="I23" s="13"/>
      <c r="J23" s="3"/>
      <c r="K23" s="3"/>
      <c r="L23" s="13"/>
      <c r="M23" s="13"/>
      <c r="N23" s="31"/>
      <c r="O23" s="31"/>
      <c r="P23" s="3"/>
      <c r="Q23" s="3"/>
      <c r="R23" s="3"/>
      <c r="S23" s="3"/>
      <c r="T23" s="3"/>
      <c r="U23" s="31"/>
      <c r="V23" s="31"/>
      <c r="W23" s="3"/>
      <c r="X23" s="31"/>
      <c r="Y23" s="31"/>
      <c r="Z23" s="31"/>
      <c r="AA23" s="31"/>
      <c r="AB23" s="31"/>
      <c r="AC23" s="3"/>
      <c r="AD23" s="31"/>
      <c r="AI23" s="35"/>
      <c r="AJ23" s="35"/>
      <c r="AK23" s="35"/>
      <c r="AM23" s="14"/>
      <c r="AN23" s="36"/>
      <c r="AP23" s="3"/>
      <c r="AT23" s="13"/>
      <c r="AW23" s="34"/>
      <c r="AX23" s="34"/>
    </row>
    <row r="24" spans="1:50" x14ac:dyDescent="0.25">
      <c r="A24" s="320" t="s">
        <v>664</v>
      </c>
      <c r="B24" s="320"/>
      <c r="C24" s="320"/>
      <c r="D24" s="4"/>
      <c r="E24" s="4"/>
      <c r="F24" s="4"/>
      <c r="G24" s="4"/>
      <c r="H24" s="4"/>
      <c r="I24" s="42"/>
      <c r="J24" s="4"/>
      <c r="K24" s="4"/>
      <c r="L24" s="42"/>
      <c r="M24" s="86"/>
      <c r="N24" s="152"/>
      <c r="O24" s="152"/>
      <c r="P24" s="37"/>
      <c r="Q24" s="37"/>
      <c r="R24" s="37"/>
      <c r="S24" s="37"/>
      <c r="T24" s="37"/>
      <c r="U24" s="152"/>
      <c r="V24" s="152"/>
      <c r="W24" s="37"/>
      <c r="X24" s="152"/>
      <c r="Y24" s="152"/>
      <c r="Z24" s="152"/>
      <c r="AA24" s="152"/>
      <c r="AB24" s="152"/>
      <c r="AC24" s="37"/>
      <c r="AD24" s="152"/>
      <c r="AE24" s="152"/>
      <c r="AF24" s="152"/>
      <c r="AG24" s="152"/>
      <c r="AH24" s="37"/>
      <c r="AI24" s="37"/>
      <c r="AJ24" s="37"/>
      <c r="AK24" s="37"/>
      <c r="AL24" s="37"/>
      <c r="AM24" s="41"/>
      <c r="AN24" s="4"/>
      <c r="AO24" s="4"/>
      <c r="AP24" s="42"/>
      <c r="AQ24" s="42"/>
      <c r="AR24" s="42"/>
      <c r="AS24" s="42"/>
      <c r="AT24" s="4"/>
      <c r="AU24" s="4"/>
      <c r="AV24" s="4"/>
      <c r="AW24" s="4"/>
    </row>
    <row r="25" spans="1:50" ht="35.25" customHeight="1" x14ac:dyDescent="0.25">
      <c r="A25" s="312" t="s">
        <v>95</v>
      </c>
      <c r="B25" s="312" t="s">
        <v>101</v>
      </c>
      <c r="C25" s="289" t="s">
        <v>456</v>
      </c>
      <c r="D25" s="289"/>
      <c r="E25" s="317" t="s">
        <v>93</v>
      </c>
      <c r="F25" s="318"/>
      <c r="G25" s="319"/>
      <c r="H25" s="289" t="s">
        <v>491</v>
      </c>
      <c r="I25" s="289"/>
      <c r="J25" s="289"/>
      <c r="K25" s="289"/>
      <c r="L25" s="289"/>
      <c r="M25" s="289"/>
      <c r="N25" s="326" t="s">
        <v>757</v>
      </c>
      <c r="O25" s="328"/>
      <c r="P25" s="329"/>
      <c r="Q25" s="289" t="s">
        <v>755</v>
      </c>
      <c r="R25" s="289"/>
      <c r="S25" s="289"/>
      <c r="T25" s="289"/>
      <c r="U25" s="326" t="s">
        <v>756</v>
      </c>
      <c r="V25" s="328"/>
      <c r="W25" s="329" t="s">
        <v>90</v>
      </c>
      <c r="X25" s="399" t="s">
        <v>492</v>
      </c>
      <c r="Y25" s="400"/>
      <c r="Z25" s="399" t="s">
        <v>493</v>
      </c>
      <c r="AA25" s="400"/>
      <c r="AB25" s="169" t="s">
        <v>494</v>
      </c>
      <c r="AC25" s="90"/>
      <c r="AD25" s="326" t="s">
        <v>235</v>
      </c>
      <c r="AE25" s="327"/>
      <c r="AF25" s="327"/>
      <c r="AG25" s="328"/>
      <c r="AH25" s="39"/>
      <c r="AI25" s="39"/>
      <c r="AJ25" s="39"/>
      <c r="AK25" s="3"/>
      <c r="AL25" s="3"/>
      <c r="AM25" s="3"/>
      <c r="AP25" s="3"/>
      <c r="AQ25" s="3"/>
      <c r="AR25" s="3"/>
      <c r="AS25" s="3"/>
    </row>
    <row r="26" spans="1:50" ht="43.8" x14ac:dyDescent="0.25">
      <c r="A26" s="312"/>
      <c r="B26" s="312"/>
      <c r="C26" s="48" t="s">
        <v>638</v>
      </c>
      <c r="D26" s="48" t="s">
        <v>622</v>
      </c>
      <c r="E26" s="48" t="s">
        <v>621</v>
      </c>
      <c r="F26" s="48" t="s">
        <v>623</v>
      </c>
      <c r="G26" s="48" t="s">
        <v>624</v>
      </c>
      <c r="H26" s="59" t="s">
        <v>453</v>
      </c>
      <c r="I26" s="60" t="s">
        <v>745</v>
      </c>
      <c r="J26" s="59" t="s">
        <v>452</v>
      </c>
      <c r="K26" s="59" t="s">
        <v>451</v>
      </c>
      <c r="L26" s="60" t="s">
        <v>746</v>
      </c>
      <c r="M26" s="60" t="s">
        <v>739</v>
      </c>
      <c r="N26" s="168" t="s">
        <v>744</v>
      </c>
      <c r="O26" s="168" t="s">
        <v>741</v>
      </c>
      <c r="P26" s="401"/>
      <c r="Q26" s="59" t="s">
        <v>453</v>
      </c>
      <c r="R26" s="59" t="s">
        <v>745</v>
      </c>
      <c r="S26" s="60" t="s">
        <v>754</v>
      </c>
      <c r="T26" s="60" t="s">
        <v>739</v>
      </c>
      <c r="U26" s="168" t="s">
        <v>744</v>
      </c>
      <c r="V26" s="168" t="s">
        <v>741</v>
      </c>
      <c r="W26" s="330"/>
      <c r="X26" s="158" t="s">
        <v>742</v>
      </c>
      <c r="Y26" s="158" t="s">
        <v>743</v>
      </c>
      <c r="Z26" s="158" t="s">
        <v>742</v>
      </c>
      <c r="AA26" s="158" t="s">
        <v>743</v>
      </c>
      <c r="AB26" s="158" t="s">
        <v>743</v>
      </c>
      <c r="AC26" s="64"/>
      <c r="AD26" s="162" t="s">
        <v>227</v>
      </c>
      <c r="AE26" s="162" t="s">
        <v>228</v>
      </c>
      <c r="AF26" s="162" t="s">
        <v>229</v>
      </c>
      <c r="AG26" s="162" t="s">
        <v>230</v>
      </c>
      <c r="AH26" s="64"/>
      <c r="AI26" s="64"/>
      <c r="AJ26" s="3"/>
      <c r="AK26" s="3"/>
      <c r="AL26" s="3"/>
      <c r="AM26" s="3"/>
      <c r="AP26" s="3"/>
      <c r="AQ26" s="3"/>
      <c r="AR26" s="3"/>
      <c r="AS26" s="3"/>
    </row>
    <row r="27" spans="1:50" x14ac:dyDescent="0.25">
      <c r="A27" s="30">
        <v>1</v>
      </c>
      <c r="B27" s="47"/>
      <c r="C27" s="47"/>
      <c r="D27" s="47"/>
      <c r="E27" s="47"/>
      <c r="F27" s="47"/>
      <c r="G27" s="47"/>
      <c r="H27" s="30">
        <f>D27*0.5</f>
        <v>0</v>
      </c>
      <c r="I27" s="25">
        <f>(3.14*(H27*H27)*C27)/1000</f>
        <v>0</v>
      </c>
      <c r="J27" s="30">
        <f>(F27+G27)/2</f>
        <v>0</v>
      </c>
      <c r="K27" s="30">
        <f t="shared" ref="K27:K46" si="0">J27/2</f>
        <v>0</v>
      </c>
      <c r="L27" s="25">
        <f>((3.14*(K27*K27))*(E27/3))/1000</f>
        <v>0</v>
      </c>
      <c r="M27" s="25">
        <f>I27+L27</f>
        <v>0</v>
      </c>
      <c r="N27" s="44">
        <f>IF(B27=1,$E$11,IF(B27=2,$E$12,IF(B27=3,0,IF(B27=4,0,))))</f>
        <v>0</v>
      </c>
      <c r="O27" s="44">
        <f>(M27*N27)*W27</f>
        <v>0</v>
      </c>
      <c r="P27" s="401"/>
      <c r="Q27" s="30">
        <f>D27*0.5</f>
        <v>0</v>
      </c>
      <c r="R27" s="30">
        <f>(3.14*(Q27*Q27)*C27)/1000</f>
        <v>0</v>
      </c>
      <c r="S27" s="30">
        <f>(((E27*F27)*G27)*0.5)/1000</f>
        <v>0</v>
      </c>
      <c r="T27" s="30">
        <f>R27+S27</f>
        <v>0</v>
      </c>
      <c r="U27" s="44">
        <f>IF(B27=1,0,IF(B27=2,0,IF(B27=3,$E$13,IF(B27=4,$E$14,))))</f>
        <v>0</v>
      </c>
      <c r="V27" s="44">
        <f>(T27*U27)*W27</f>
        <v>0</v>
      </c>
      <c r="W27" s="30">
        <f>IF(B27=1,$H$11,IF(B27=2,$H$12,IF(B27=3,$H$13,IF(B27=4,$H$14,))))</f>
        <v>0</v>
      </c>
      <c r="X27" s="159">
        <f>O27*(1/$B$6)</f>
        <v>0</v>
      </c>
      <c r="Y27" s="159">
        <f t="shared" ref="Y27:Y46" si="1">X27/1000</f>
        <v>0</v>
      </c>
      <c r="Z27" s="159">
        <f>V27*(1/$B$6)</f>
        <v>0</v>
      </c>
      <c r="AA27" s="159">
        <f t="shared" ref="AA27:AA46" si="2">Z27/1000</f>
        <v>0</v>
      </c>
      <c r="AB27" s="159">
        <f>Y27+AA27</f>
        <v>0</v>
      </c>
      <c r="AC27" s="35"/>
      <c r="AD27" s="44" t="b">
        <f t="shared" ref="AD27:AD46" si="3">IF(B27=1, Y27)</f>
        <v>0</v>
      </c>
      <c r="AE27" s="44" t="b">
        <f t="shared" ref="AE27:AE46" si="4">IF(B27=2, Y27)</f>
        <v>0</v>
      </c>
      <c r="AF27" s="44" t="b">
        <f>IF(B27=3, AA27)</f>
        <v>0</v>
      </c>
      <c r="AG27" s="44" t="b">
        <f>IF(B27=4, AA27)</f>
        <v>0</v>
      </c>
      <c r="AH27" s="35"/>
      <c r="AI27" s="35"/>
      <c r="AJ27" s="3"/>
      <c r="AL27" s="36"/>
      <c r="AM27" s="3"/>
      <c r="AO27" s="13"/>
      <c r="AS27" s="3"/>
    </row>
    <row r="28" spans="1:50" x14ac:dyDescent="0.25">
      <c r="A28" s="30">
        <v>1</v>
      </c>
      <c r="B28" s="47"/>
      <c r="C28" s="47"/>
      <c r="D28" s="47"/>
      <c r="E28" s="47"/>
      <c r="F28" s="47"/>
      <c r="G28" s="47"/>
      <c r="H28" s="30">
        <f t="shared" ref="H28:H46" si="5">D28*0.5</f>
        <v>0</v>
      </c>
      <c r="I28" s="25">
        <f t="shared" ref="I28:I46" si="6">(3.14*(H28*H28)*C28)/1000</f>
        <v>0</v>
      </c>
      <c r="J28" s="30">
        <f t="shared" ref="J28:J46" si="7">(F28+G28)/2</f>
        <v>0</v>
      </c>
      <c r="K28" s="30">
        <f t="shared" si="0"/>
        <v>0</v>
      </c>
      <c r="L28" s="25">
        <f t="shared" ref="L28:L46" si="8">((3.14*(K28*K28))*(E28/3))/1000</f>
        <v>0</v>
      </c>
      <c r="M28" s="25">
        <f t="shared" ref="M28:M46" si="9">I28+L28</f>
        <v>0</v>
      </c>
      <c r="N28" s="44">
        <f t="shared" ref="N28:N46" si="10">IF(B28=1,$E$11,IF(B28=2,$E$12,IF(B28=3,0,IF(B28=4,0,))))</f>
        <v>0</v>
      </c>
      <c r="O28" s="44">
        <f t="shared" ref="O28:O46" si="11">(M28*N28)*W28</f>
        <v>0</v>
      </c>
      <c r="P28" s="401"/>
      <c r="Q28" s="30">
        <f t="shared" ref="Q28:Q46" si="12">D28*0.5</f>
        <v>0</v>
      </c>
      <c r="R28" s="30">
        <f t="shared" ref="R28:R46" si="13">(3.14*(Q28*Q28)*C28)/1000</f>
        <v>0</v>
      </c>
      <c r="S28" s="30">
        <f t="shared" ref="S28:S46" si="14">(((E28*F28)*G28)*0.5)/1000</f>
        <v>0</v>
      </c>
      <c r="T28" s="30">
        <f t="shared" ref="T28:T46" si="15">R28+S28</f>
        <v>0</v>
      </c>
      <c r="U28" s="44">
        <f t="shared" ref="U28:U46" si="16">IF(B28=1,0,IF(B28=2,0,IF(B28=3,$E$13,IF(B28=4,$E$14,))))</f>
        <v>0</v>
      </c>
      <c r="V28" s="44">
        <f t="shared" ref="V28:V46" si="17">(T28*U28)*W28</f>
        <v>0</v>
      </c>
      <c r="W28" s="30">
        <f t="shared" ref="W28:W46" si="18">IF(B28=1,$H$11,IF(B28=2,$H$12,IF(B28=3,$H$13,IF(B28=4,$H$14,))))</f>
        <v>0</v>
      </c>
      <c r="X28" s="159">
        <f t="shared" ref="X28:X46" si="19">O28*(1/$B$6)</f>
        <v>0</v>
      </c>
      <c r="Y28" s="159">
        <f t="shared" si="1"/>
        <v>0</v>
      </c>
      <c r="Z28" s="159">
        <f t="shared" ref="Z28:Z46" si="20">V28*(1/$B$6)</f>
        <v>0</v>
      </c>
      <c r="AA28" s="159">
        <f t="shared" si="2"/>
        <v>0</v>
      </c>
      <c r="AB28" s="159">
        <f t="shared" ref="AB28:AB46" si="21">Y28+AA28</f>
        <v>0</v>
      </c>
      <c r="AC28" s="35"/>
      <c r="AD28" s="44" t="b">
        <f t="shared" si="3"/>
        <v>0</v>
      </c>
      <c r="AE28" s="44" t="b">
        <f t="shared" si="4"/>
        <v>0</v>
      </c>
      <c r="AF28" s="44" t="b">
        <f t="shared" ref="AF28:AF46" si="22">IF(B28=3, AA28)</f>
        <v>0</v>
      </c>
      <c r="AG28" s="44" t="b">
        <f t="shared" ref="AG28:AG46" si="23">IF(B28=4, AA28)</f>
        <v>0</v>
      </c>
      <c r="AH28" s="35"/>
      <c r="AI28" s="35"/>
      <c r="AJ28" s="3"/>
      <c r="AL28" s="36"/>
      <c r="AM28" s="3"/>
      <c r="AO28" s="13"/>
      <c r="AS28" s="3"/>
    </row>
    <row r="29" spans="1:50" x14ac:dyDescent="0.25">
      <c r="A29" s="30">
        <v>1</v>
      </c>
      <c r="B29" s="47"/>
      <c r="C29" s="47"/>
      <c r="D29" s="47"/>
      <c r="E29" s="47"/>
      <c r="F29" s="47"/>
      <c r="G29" s="47"/>
      <c r="H29" s="30">
        <f t="shared" si="5"/>
        <v>0</v>
      </c>
      <c r="I29" s="25">
        <f t="shared" si="6"/>
        <v>0</v>
      </c>
      <c r="J29" s="30">
        <f t="shared" si="7"/>
        <v>0</v>
      </c>
      <c r="K29" s="30">
        <f t="shared" si="0"/>
        <v>0</v>
      </c>
      <c r="L29" s="25">
        <f t="shared" si="8"/>
        <v>0</v>
      </c>
      <c r="M29" s="25">
        <f t="shared" si="9"/>
        <v>0</v>
      </c>
      <c r="N29" s="44">
        <f t="shared" si="10"/>
        <v>0</v>
      </c>
      <c r="O29" s="44">
        <f t="shared" si="11"/>
        <v>0</v>
      </c>
      <c r="P29" s="401"/>
      <c r="Q29" s="30">
        <f t="shared" si="12"/>
        <v>0</v>
      </c>
      <c r="R29" s="30">
        <f t="shared" si="13"/>
        <v>0</v>
      </c>
      <c r="S29" s="30">
        <f t="shared" si="14"/>
        <v>0</v>
      </c>
      <c r="T29" s="30">
        <f t="shared" si="15"/>
        <v>0</v>
      </c>
      <c r="U29" s="44">
        <f t="shared" si="16"/>
        <v>0</v>
      </c>
      <c r="V29" s="44">
        <f t="shared" si="17"/>
        <v>0</v>
      </c>
      <c r="W29" s="30">
        <f t="shared" si="18"/>
        <v>0</v>
      </c>
      <c r="X29" s="159">
        <f t="shared" si="19"/>
        <v>0</v>
      </c>
      <c r="Y29" s="159">
        <f t="shared" si="1"/>
        <v>0</v>
      </c>
      <c r="Z29" s="159">
        <f t="shared" si="20"/>
        <v>0</v>
      </c>
      <c r="AA29" s="159">
        <f t="shared" si="2"/>
        <v>0</v>
      </c>
      <c r="AB29" s="159">
        <f t="shared" si="21"/>
        <v>0</v>
      </c>
      <c r="AC29" s="35"/>
      <c r="AD29" s="44" t="b">
        <f t="shared" si="3"/>
        <v>0</v>
      </c>
      <c r="AE29" s="44" t="b">
        <f t="shared" si="4"/>
        <v>0</v>
      </c>
      <c r="AF29" s="44" t="b">
        <f t="shared" si="22"/>
        <v>0</v>
      </c>
      <c r="AG29" s="44" t="b">
        <f t="shared" si="23"/>
        <v>0</v>
      </c>
      <c r="AH29" s="35"/>
      <c r="AI29" s="35"/>
      <c r="AJ29" s="3"/>
      <c r="AL29" s="36"/>
      <c r="AM29" s="3"/>
      <c r="AO29" s="13"/>
      <c r="AS29" s="3"/>
    </row>
    <row r="30" spans="1:50" x14ac:dyDescent="0.25">
      <c r="A30" s="30">
        <v>1</v>
      </c>
      <c r="B30" s="47"/>
      <c r="C30" s="47"/>
      <c r="D30" s="47"/>
      <c r="E30" s="47"/>
      <c r="F30" s="47"/>
      <c r="G30" s="47"/>
      <c r="H30" s="30">
        <f t="shared" si="5"/>
        <v>0</v>
      </c>
      <c r="I30" s="25">
        <f t="shared" si="6"/>
        <v>0</v>
      </c>
      <c r="J30" s="30">
        <f t="shared" si="7"/>
        <v>0</v>
      </c>
      <c r="K30" s="30">
        <f t="shared" si="0"/>
        <v>0</v>
      </c>
      <c r="L30" s="25">
        <f t="shared" si="8"/>
        <v>0</v>
      </c>
      <c r="M30" s="25">
        <f t="shared" si="9"/>
        <v>0</v>
      </c>
      <c r="N30" s="44">
        <f t="shared" si="10"/>
        <v>0</v>
      </c>
      <c r="O30" s="44">
        <f t="shared" si="11"/>
        <v>0</v>
      </c>
      <c r="P30" s="401"/>
      <c r="Q30" s="30">
        <f t="shared" si="12"/>
        <v>0</v>
      </c>
      <c r="R30" s="30">
        <f t="shared" si="13"/>
        <v>0</v>
      </c>
      <c r="S30" s="30">
        <f t="shared" si="14"/>
        <v>0</v>
      </c>
      <c r="T30" s="30">
        <f t="shared" si="15"/>
        <v>0</v>
      </c>
      <c r="U30" s="44">
        <f t="shared" si="16"/>
        <v>0</v>
      </c>
      <c r="V30" s="44">
        <f t="shared" si="17"/>
        <v>0</v>
      </c>
      <c r="W30" s="30">
        <f t="shared" si="18"/>
        <v>0</v>
      </c>
      <c r="X30" s="159">
        <f t="shared" si="19"/>
        <v>0</v>
      </c>
      <c r="Y30" s="159">
        <f t="shared" si="1"/>
        <v>0</v>
      </c>
      <c r="Z30" s="159">
        <f t="shared" si="20"/>
        <v>0</v>
      </c>
      <c r="AA30" s="159">
        <f t="shared" si="2"/>
        <v>0</v>
      </c>
      <c r="AB30" s="159">
        <f t="shared" si="21"/>
        <v>0</v>
      </c>
      <c r="AC30" s="35"/>
      <c r="AD30" s="44" t="b">
        <f t="shared" si="3"/>
        <v>0</v>
      </c>
      <c r="AE30" s="44" t="b">
        <f t="shared" si="4"/>
        <v>0</v>
      </c>
      <c r="AF30" s="44" t="b">
        <f t="shared" si="22"/>
        <v>0</v>
      </c>
      <c r="AG30" s="44" t="b">
        <f t="shared" si="23"/>
        <v>0</v>
      </c>
      <c r="AH30" s="35"/>
      <c r="AI30" s="35"/>
      <c r="AJ30" s="3"/>
      <c r="AL30" s="36"/>
      <c r="AM30" s="3"/>
      <c r="AO30" s="13"/>
      <c r="AS30" s="3"/>
    </row>
    <row r="31" spans="1:50" x14ac:dyDescent="0.25">
      <c r="A31" s="30">
        <v>1</v>
      </c>
      <c r="B31" s="47"/>
      <c r="C31" s="47"/>
      <c r="D31" s="47"/>
      <c r="E31" s="47"/>
      <c r="F31" s="47"/>
      <c r="G31" s="47"/>
      <c r="H31" s="30">
        <f t="shared" si="5"/>
        <v>0</v>
      </c>
      <c r="I31" s="25">
        <f t="shared" si="6"/>
        <v>0</v>
      </c>
      <c r="J31" s="30">
        <f t="shared" si="7"/>
        <v>0</v>
      </c>
      <c r="K31" s="30">
        <f t="shared" si="0"/>
        <v>0</v>
      </c>
      <c r="L31" s="25">
        <f t="shared" si="8"/>
        <v>0</v>
      </c>
      <c r="M31" s="25">
        <f t="shared" si="9"/>
        <v>0</v>
      </c>
      <c r="N31" s="44">
        <f t="shared" si="10"/>
        <v>0</v>
      </c>
      <c r="O31" s="44">
        <f t="shared" si="11"/>
        <v>0</v>
      </c>
      <c r="P31" s="401"/>
      <c r="Q31" s="30">
        <f t="shared" si="12"/>
        <v>0</v>
      </c>
      <c r="R31" s="30">
        <f t="shared" si="13"/>
        <v>0</v>
      </c>
      <c r="S31" s="30">
        <f t="shared" si="14"/>
        <v>0</v>
      </c>
      <c r="T31" s="30">
        <f t="shared" si="15"/>
        <v>0</v>
      </c>
      <c r="U31" s="44">
        <f t="shared" si="16"/>
        <v>0</v>
      </c>
      <c r="V31" s="44">
        <f t="shared" si="17"/>
        <v>0</v>
      </c>
      <c r="W31" s="30">
        <f t="shared" si="18"/>
        <v>0</v>
      </c>
      <c r="X31" s="159">
        <f t="shared" si="19"/>
        <v>0</v>
      </c>
      <c r="Y31" s="159">
        <f t="shared" si="1"/>
        <v>0</v>
      </c>
      <c r="Z31" s="159">
        <f t="shared" si="20"/>
        <v>0</v>
      </c>
      <c r="AA31" s="159">
        <f t="shared" si="2"/>
        <v>0</v>
      </c>
      <c r="AB31" s="159">
        <f t="shared" si="21"/>
        <v>0</v>
      </c>
      <c r="AC31" s="35"/>
      <c r="AD31" s="44" t="b">
        <f t="shared" si="3"/>
        <v>0</v>
      </c>
      <c r="AE31" s="44" t="b">
        <f t="shared" si="4"/>
        <v>0</v>
      </c>
      <c r="AF31" s="44" t="b">
        <f t="shared" si="22"/>
        <v>0</v>
      </c>
      <c r="AG31" s="44" t="b">
        <f t="shared" si="23"/>
        <v>0</v>
      </c>
      <c r="AH31" s="35"/>
      <c r="AI31" s="35"/>
      <c r="AJ31" s="3"/>
      <c r="AL31" s="36"/>
      <c r="AM31" s="3"/>
      <c r="AO31" s="13"/>
      <c r="AS31" s="3"/>
    </row>
    <row r="32" spans="1:50" x14ac:dyDescent="0.25">
      <c r="A32" s="30">
        <v>1</v>
      </c>
      <c r="B32" s="47"/>
      <c r="C32" s="47"/>
      <c r="D32" s="47"/>
      <c r="E32" s="47"/>
      <c r="F32" s="47"/>
      <c r="G32" s="47"/>
      <c r="H32" s="30">
        <f t="shared" si="5"/>
        <v>0</v>
      </c>
      <c r="I32" s="25">
        <f t="shared" si="6"/>
        <v>0</v>
      </c>
      <c r="J32" s="30">
        <f t="shared" si="7"/>
        <v>0</v>
      </c>
      <c r="K32" s="30">
        <f t="shared" si="0"/>
        <v>0</v>
      </c>
      <c r="L32" s="25">
        <f t="shared" si="8"/>
        <v>0</v>
      </c>
      <c r="M32" s="25">
        <f t="shared" si="9"/>
        <v>0</v>
      </c>
      <c r="N32" s="44">
        <f t="shared" si="10"/>
        <v>0</v>
      </c>
      <c r="O32" s="44">
        <f t="shared" si="11"/>
        <v>0</v>
      </c>
      <c r="P32" s="401"/>
      <c r="Q32" s="30">
        <f t="shared" si="12"/>
        <v>0</v>
      </c>
      <c r="R32" s="30">
        <f t="shared" si="13"/>
        <v>0</v>
      </c>
      <c r="S32" s="30">
        <f t="shared" si="14"/>
        <v>0</v>
      </c>
      <c r="T32" s="30">
        <f t="shared" si="15"/>
        <v>0</v>
      </c>
      <c r="U32" s="44">
        <f t="shared" si="16"/>
        <v>0</v>
      </c>
      <c r="V32" s="44">
        <f t="shared" si="17"/>
        <v>0</v>
      </c>
      <c r="W32" s="30">
        <f t="shared" si="18"/>
        <v>0</v>
      </c>
      <c r="X32" s="159">
        <f t="shared" si="19"/>
        <v>0</v>
      </c>
      <c r="Y32" s="159">
        <f t="shared" si="1"/>
        <v>0</v>
      </c>
      <c r="Z32" s="159">
        <f t="shared" si="20"/>
        <v>0</v>
      </c>
      <c r="AA32" s="159">
        <f t="shared" si="2"/>
        <v>0</v>
      </c>
      <c r="AB32" s="159">
        <f t="shared" si="21"/>
        <v>0</v>
      </c>
      <c r="AC32" s="35"/>
      <c r="AD32" s="44" t="b">
        <f t="shared" si="3"/>
        <v>0</v>
      </c>
      <c r="AE32" s="44" t="b">
        <f t="shared" si="4"/>
        <v>0</v>
      </c>
      <c r="AF32" s="44" t="b">
        <f t="shared" si="22"/>
        <v>0</v>
      </c>
      <c r="AG32" s="44" t="b">
        <f t="shared" si="23"/>
        <v>0</v>
      </c>
      <c r="AH32" s="35"/>
      <c r="AI32" s="35"/>
      <c r="AJ32" s="3"/>
      <c r="AL32" s="36"/>
      <c r="AM32" s="3"/>
      <c r="AO32" s="13"/>
      <c r="AS32" s="3"/>
    </row>
    <row r="33" spans="1:49" x14ac:dyDescent="0.25">
      <c r="A33" s="30">
        <v>1</v>
      </c>
      <c r="B33" s="47"/>
      <c r="C33" s="47"/>
      <c r="D33" s="47"/>
      <c r="E33" s="47"/>
      <c r="F33" s="47"/>
      <c r="G33" s="47"/>
      <c r="H33" s="30">
        <f t="shared" si="5"/>
        <v>0</v>
      </c>
      <c r="I33" s="25">
        <f t="shared" si="6"/>
        <v>0</v>
      </c>
      <c r="J33" s="30">
        <f t="shared" si="7"/>
        <v>0</v>
      </c>
      <c r="K33" s="30">
        <f t="shared" si="0"/>
        <v>0</v>
      </c>
      <c r="L33" s="25">
        <f t="shared" si="8"/>
        <v>0</v>
      </c>
      <c r="M33" s="25">
        <f t="shared" si="9"/>
        <v>0</v>
      </c>
      <c r="N33" s="44">
        <f t="shared" si="10"/>
        <v>0</v>
      </c>
      <c r="O33" s="44">
        <f t="shared" si="11"/>
        <v>0</v>
      </c>
      <c r="P33" s="401"/>
      <c r="Q33" s="30">
        <f t="shared" si="12"/>
        <v>0</v>
      </c>
      <c r="R33" s="30">
        <f t="shared" si="13"/>
        <v>0</v>
      </c>
      <c r="S33" s="30">
        <f t="shared" si="14"/>
        <v>0</v>
      </c>
      <c r="T33" s="30">
        <f t="shared" si="15"/>
        <v>0</v>
      </c>
      <c r="U33" s="44">
        <f t="shared" si="16"/>
        <v>0</v>
      </c>
      <c r="V33" s="44">
        <f t="shared" si="17"/>
        <v>0</v>
      </c>
      <c r="W33" s="30">
        <f t="shared" si="18"/>
        <v>0</v>
      </c>
      <c r="X33" s="159">
        <f t="shared" si="19"/>
        <v>0</v>
      </c>
      <c r="Y33" s="159">
        <f t="shared" si="1"/>
        <v>0</v>
      </c>
      <c r="Z33" s="159">
        <f t="shared" si="20"/>
        <v>0</v>
      </c>
      <c r="AA33" s="159">
        <f t="shared" si="2"/>
        <v>0</v>
      </c>
      <c r="AB33" s="159">
        <f t="shared" si="21"/>
        <v>0</v>
      </c>
      <c r="AC33" s="35"/>
      <c r="AD33" s="44" t="b">
        <f t="shared" si="3"/>
        <v>0</v>
      </c>
      <c r="AE33" s="44" t="b">
        <f t="shared" si="4"/>
        <v>0</v>
      </c>
      <c r="AF33" s="44" t="b">
        <f t="shared" si="22"/>
        <v>0</v>
      </c>
      <c r="AG33" s="44" t="b">
        <f t="shared" si="23"/>
        <v>0</v>
      </c>
      <c r="AH33" s="35"/>
      <c r="AI33" s="35"/>
      <c r="AJ33" s="3"/>
      <c r="AL33" s="36"/>
      <c r="AM33" s="3"/>
      <c r="AO33" s="13"/>
      <c r="AS33" s="3"/>
    </row>
    <row r="34" spans="1:49" x14ac:dyDescent="0.25">
      <c r="A34" s="30">
        <v>1</v>
      </c>
      <c r="B34" s="47"/>
      <c r="C34" s="47"/>
      <c r="D34" s="47"/>
      <c r="E34" s="47"/>
      <c r="F34" s="47"/>
      <c r="G34" s="47"/>
      <c r="H34" s="30">
        <f t="shared" si="5"/>
        <v>0</v>
      </c>
      <c r="I34" s="25">
        <f t="shared" si="6"/>
        <v>0</v>
      </c>
      <c r="J34" s="30">
        <f t="shared" si="7"/>
        <v>0</v>
      </c>
      <c r="K34" s="30">
        <f t="shared" si="0"/>
        <v>0</v>
      </c>
      <c r="L34" s="25">
        <f t="shared" si="8"/>
        <v>0</v>
      </c>
      <c r="M34" s="25">
        <f t="shared" si="9"/>
        <v>0</v>
      </c>
      <c r="N34" s="44">
        <f t="shared" si="10"/>
        <v>0</v>
      </c>
      <c r="O34" s="44">
        <f t="shared" si="11"/>
        <v>0</v>
      </c>
      <c r="P34" s="401"/>
      <c r="Q34" s="30">
        <f t="shared" si="12"/>
        <v>0</v>
      </c>
      <c r="R34" s="30">
        <f t="shared" si="13"/>
        <v>0</v>
      </c>
      <c r="S34" s="30">
        <f t="shared" si="14"/>
        <v>0</v>
      </c>
      <c r="T34" s="30">
        <f t="shared" si="15"/>
        <v>0</v>
      </c>
      <c r="U34" s="44">
        <f t="shared" si="16"/>
        <v>0</v>
      </c>
      <c r="V34" s="44">
        <f t="shared" si="17"/>
        <v>0</v>
      </c>
      <c r="W34" s="30">
        <f t="shared" si="18"/>
        <v>0</v>
      </c>
      <c r="X34" s="159">
        <f t="shared" si="19"/>
        <v>0</v>
      </c>
      <c r="Y34" s="159">
        <f t="shared" si="1"/>
        <v>0</v>
      </c>
      <c r="Z34" s="159">
        <f t="shared" si="20"/>
        <v>0</v>
      </c>
      <c r="AA34" s="159">
        <f t="shared" si="2"/>
        <v>0</v>
      </c>
      <c r="AB34" s="159">
        <f t="shared" si="21"/>
        <v>0</v>
      </c>
      <c r="AC34" s="35"/>
      <c r="AD34" s="44" t="b">
        <f t="shared" si="3"/>
        <v>0</v>
      </c>
      <c r="AE34" s="44" t="b">
        <f t="shared" si="4"/>
        <v>0</v>
      </c>
      <c r="AF34" s="44" t="b">
        <f t="shared" si="22"/>
        <v>0</v>
      </c>
      <c r="AG34" s="44" t="b">
        <f t="shared" si="23"/>
        <v>0</v>
      </c>
      <c r="AH34" s="35"/>
      <c r="AI34" s="35"/>
      <c r="AJ34" s="3"/>
      <c r="AL34" s="36"/>
      <c r="AM34" s="3"/>
      <c r="AO34" s="13"/>
      <c r="AS34" s="3"/>
    </row>
    <row r="35" spans="1:49" x14ac:dyDescent="0.25">
      <c r="A35" s="30">
        <v>1</v>
      </c>
      <c r="B35" s="47"/>
      <c r="C35" s="47"/>
      <c r="D35" s="47"/>
      <c r="E35" s="47"/>
      <c r="F35" s="47"/>
      <c r="G35" s="47"/>
      <c r="H35" s="30">
        <f t="shared" si="5"/>
        <v>0</v>
      </c>
      <c r="I35" s="25">
        <f t="shared" si="6"/>
        <v>0</v>
      </c>
      <c r="J35" s="30">
        <f t="shared" si="7"/>
        <v>0</v>
      </c>
      <c r="K35" s="30">
        <f t="shared" si="0"/>
        <v>0</v>
      </c>
      <c r="L35" s="25">
        <f t="shared" si="8"/>
        <v>0</v>
      </c>
      <c r="M35" s="25">
        <f t="shared" si="9"/>
        <v>0</v>
      </c>
      <c r="N35" s="44">
        <f t="shared" si="10"/>
        <v>0</v>
      </c>
      <c r="O35" s="44">
        <f t="shared" si="11"/>
        <v>0</v>
      </c>
      <c r="P35" s="401"/>
      <c r="Q35" s="30">
        <f t="shared" si="12"/>
        <v>0</v>
      </c>
      <c r="R35" s="30">
        <f t="shared" si="13"/>
        <v>0</v>
      </c>
      <c r="S35" s="30">
        <f t="shared" si="14"/>
        <v>0</v>
      </c>
      <c r="T35" s="30">
        <f t="shared" si="15"/>
        <v>0</v>
      </c>
      <c r="U35" s="44">
        <f t="shared" si="16"/>
        <v>0</v>
      </c>
      <c r="V35" s="44">
        <f t="shared" si="17"/>
        <v>0</v>
      </c>
      <c r="W35" s="30">
        <f t="shared" si="18"/>
        <v>0</v>
      </c>
      <c r="X35" s="159">
        <f t="shared" si="19"/>
        <v>0</v>
      </c>
      <c r="Y35" s="159">
        <f t="shared" si="1"/>
        <v>0</v>
      </c>
      <c r="Z35" s="159">
        <f t="shared" si="20"/>
        <v>0</v>
      </c>
      <c r="AA35" s="159">
        <f t="shared" si="2"/>
        <v>0</v>
      </c>
      <c r="AB35" s="159">
        <f t="shared" si="21"/>
        <v>0</v>
      </c>
      <c r="AC35" s="35"/>
      <c r="AD35" s="44" t="b">
        <f t="shared" si="3"/>
        <v>0</v>
      </c>
      <c r="AE35" s="44" t="b">
        <f t="shared" si="4"/>
        <v>0</v>
      </c>
      <c r="AF35" s="44" t="b">
        <f t="shared" si="22"/>
        <v>0</v>
      </c>
      <c r="AG35" s="44" t="b">
        <f t="shared" si="23"/>
        <v>0</v>
      </c>
      <c r="AH35" s="35"/>
      <c r="AI35" s="35"/>
      <c r="AJ35" s="3"/>
      <c r="AL35" s="36"/>
      <c r="AM35" s="3"/>
      <c r="AO35" s="13"/>
      <c r="AS35" s="3"/>
    </row>
    <row r="36" spans="1:49" x14ac:dyDescent="0.25">
      <c r="A36" s="30">
        <v>1</v>
      </c>
      <c r="B36" s="47"/>
      <c r="C36" s="47"/>
      <c r="D36" s="47"/>
      <c r="E36" s="47"/>
      <c r="F36" s="47"/>
      <c r="G36" s="47"/>
      <c r="H36" s="30">
        <f t="shared" si="5"/>
        <v>0</v>
      </c>
      <c r="I36" s="25">
        <f t="shared" si="6"/>
        <v>0</v>
      </c>
      <c r="J36" s="30">
        <f t="shared" si="7"/>
        <v>0</v>
      </c>
      <c r="K36" s="30">
        <f t="shared" si="0"/>
        <v>0</v>
      </c>
      <c r="L36" s="25">
        <f t="shared" si="8"/>
        <v>0</v>
      </c>
      <c r="M36" s="25">
        <f t="shared" si="9"/>
        <v>0</v>
      </c>
      <c r="N36" s="44">
        <f t="shared" si="10"/>
        <v>0</v>
      </c>
      <c r="O36" s="44">
        <f t="shared" si="11"/>
        <v>0</v>
      </c>
      <c r="P36" s="401"/>
      <c r="Q36" s="30">
        <f t="shared" si="12"/>
        <v>0</v>
      </c>
      <c r="R36" s="30">
        <f t="shared" si="13"/>
        <v>0</v>
      </c>
      <c r="S36" s="30">
        <f t="shared" si="14"/>
        <v>0</v>
      </c>
      <c r="T36" s="30">
        <f t="shared" si="15"/>
        <v>0</v>
      </c>
      <c r="U36" s="44">
        <f t="shared" si="16"/>
        <v>0</v>
      </c>
      <c r="V36" s="44">
        <f t="shared" si="17"/>
        <v>0</v>
      </c>
      <c r="W36" s="30">
        <f t="shared" si="18"/>
        <v>0</v>
      </c>
      <c r="X36" s="159">
        <f t="shared" si="19"/>
        <v>0</v>
      </c>
      <c r="Y36" s="159">
        <f t="shared" si="1"/>
        <v>0</v>
      </c>
      <c r="Z36" s="159">
        <f t="shared" si="20"/>
        <v>0</v>
      </c>
      <c r="AA36" s="159">
        <f t="shared" si="2"/>
        <v>0</v>
      </c>
      <c r="AB36" s="159">
        <f t="shared" si="21"/>
        <v>0</v>
      </c>
      <c r="AC36" s="35"/>
      <c r="AD36" s="44" t="b">
        <f t="shared" si="3"/>
        <v>0</v>
      </c>
      <c r="AE36" s="44" t="b">
        <f t="shared" si="4"/>
        <v>0</v>
      </c>
      <c r="AF36" s="44" t="b">
        <f t="shared" si="22"/>
        <v>0</v>
      </c>
      <c r="AG36" s="44" t="b">
        <f t="shared" si="23"/>
        <v>0</v>
      </c>
      <c r="AH36" s="35"/>
      <c r="AI36" s="35"/>
      <c r="AJ36" s="3"/>
      <c r="AL36" s="36"/>
      <c r="AM36" s="3"/>
      <c r="AO36" s="13"/>
      <c r="AS36" s="3"/>
    </row>
    <row r="37" spans="1:49" x14ac:dyDescent="0.25">
      <c r="A37" s="30">
        <v>1</v>
      </c>
      <c r="B37" s="47"/>
      <c r="C37" s="47"/>
      <c r="D37" s="47"/>
      <c r="E37" s="47"/>
      <c r="F37" s="47"/>
      <c r="G37" s="47"/>
      <c r="H37" s="30">
        <f t="shared" si="5"/>
        <v>0</v>
      </c>
      <c r="I37" s="25">
        <f t="shared" si="6"/>
        <v>0</v>
      </c>
      <c r="J37" s="30">
        <f t="shared" si="7"/>
        <v>0</v>
      </c>
      <c r="K37" s="30">
        <f t="shared" si="0"/>
        <v>0</v>
      </c>
      <c r="L37" s="25">
        <f t="shared" si="8"/>
        <v>0</v>
      </c>
      <c r="M37" s="25">
        <f t="shared" si="9"/>
        <v>0</v>
      </c>
      <c r="N37" s="44">
        <f t="shared" si="10"/>
        <v>0</v>
      </c>
      <c r="O37" s="44">
        <f t="shared" si="11"/>
        <v>0</v>
      </c>
      <c r="P37" s="401"/>
      <c r="Q37" s="30">
        <f t="shared" si="12"/>
        <v>0</v>
      </c>
      <c r="R37" s="30">
        <f t="shared" si="13"/>
        <v>0</v>
      </c>
      <c r="S37" s="30">
        <f t="shared" si="14"/>
        <v>0</v>
      </c>
      <c r="T37" s="30">
        <f t="shared" si="15"/>
        <v>0</v>
      </c>
      <c r="U37" s="44">
        <f t="shared" si="16"/>
        <v>0</v>
      </c>
      <c r="V37" s="44">
        <f t="shared" si="17"/>
        <v>0</v>
      </c>
      <c r="W37" s="30">
        <f t="shared" si="18"/>
        <v>0</v>
      </c>
      <c r="X37" s="159">
        <f t="shared" si="19"/>
        <v>0</v>
      </c>
      <c r="Y37" s="159">
        <f t="shared" si="1"/>
        <v>0</v>
      </c>
      <c r="Z37" s="159">
        <f t="shared" si="20"/>
        <v>0</v>
      </c>
      <c r="AA37" s="159">
        <f t="shared" si="2"/>
        <v>0</v>
      </c>
      <c r="AB37" s="159">
        <f t="shared" si="21"/>
        <v>0</v>
      </c>
      <c r="AC37" s="35"/>
      <c r="AD37" s="44" t="b">
        <f t="shared" si="3"/>
        <v>0</v>
      </c>
      <c r="AE37" s="44" t="b">
        <f t="shared" si="4"/>
        <v>0</v>
      </c>
      <c r="AF37" s="44" t="b">
        <f t="shared" si="22"/>
        <v>0</v>
      </c>
      <c r="AG37" s="44" t="b">
        <f t="shared" si="23"/>
        <v>0</v>
      </c>
      <c r="AH37" s="35"/>
      <c r="AI37" s="35"/>
      <c r="AJ37" s="3"/>
      <c r="AL37" s="36"/>
      <c r="AM37" s="3"/>
      <c r="AO37" s="13"/>
      <c r="AS37" s="3"/>
    </row>
    <row r="38" spans="1:49" x14ac:dyDescent="0.25">
      <c r="A38" s="30">
        <v>1</v>
      </c>
      <c r="B38" s="47"/>
      <c r="C38" s="47"/>
      <c r="D38" s="47"/>
      <c r="E38" s="47"/>
      <c r="F38" s="47"/>
      <c r="G38" s="47"/>
      <c r="H38" s="30">
        <f t="shared" si="5"/>
        <v>0</v>
      </c>
      <c r="I38" s="25">
        <f t="shared" si="6"/>
        <v>0</v>
      </c>
      <c r="J38" s="30">
        <f t="shared" si="7"/>
        <v>0</v>
      </c>
      <c r="K38" s="30">
        <f t="shared" si="0"/>
        <v>0</v>
      </c>
      <c r="L38" s="25">
        <f t="shared" si="8"/>
        <v>0</v>
      </c>
      <c r="M38" s="25">
        <f t="shared" si="9"/>
        <v>0</v>
      </c>
      <c r="N38" s="44">
        <f t="shared" si="10"/>
        <v>0</v>
      </c>
      <c r="O38" s="44">
        <f t="shared" si="11"/>
        <v>0</v>
      </c>
      <c r="P38" s="401"/>
      <c r="Q38" s="30">
        <f t="shared" si="12"/>
        <v>0</v>
      </c>
      <c r="R38" s="30">
        <f t="shared" si="13"/>
        <v>0</v>
      </c>
      <c r="S38" s="30">
        <f t="shared" si="14"/>
        <v>0</v>
      </c>
      <c r="T38" s="30">
        <f t="shared" si="15"/>
        <v>0</v>
      </c>
      <c r="U38" s="44">
        <f t="shared" si="16"/>
        <v>0</v>
      </c>
      <c r="V38" s="44">
        <f t="shared" si="17"/>
        <v>0</v>
      </c>
      <c r="W38" s="30">
        <f t="shared" si="18"/>
        <v>0</v>
      </c>
      <c r="X38" s="159">
        <f t="shared" si="19"/>
        <v>0</v>
      </c>
      <c r="Y38" s="159">
        <f t="shared" si="1"/>
        <v>0</v>
      </c>
      <c r="Z38" s="159">
        <f t="shared" si="20"/>
        <v>0</v>
      </c>
      <c r="AA38" s="159">
        <f t="shared" si="2"/>
        <v>0</v>
      </c>
      <c r="AB38" s="159">
        <f t="shared" si="21"/>
        <v>0</v>
      </c>
      <c r="AC38" s="35"/>
      <c r="AD38" s="44" t="b">
        <f t="shared" si="3"/>
        <v>0</v>
      </c>
      <c r="AE38" s="44" t="b">
        <f t="shared" si="4"/>
        <v>0</v>
      </c>
      <c r="AF38" s="44" t="b">
        <f t="shared" si="22"/>
        <v>0</v>
      </c>
      <c r="AG38" s="44" t="b">
        <f t="shared" si="23"/>
        <v>0</v>
      </c>
      <c r="AH38" s="35"/>
      <c r="AI38" s="35"/>
      <c r="AJ38" s="3"/>
      <c r="AL38" s="36"/>
      <c r="AM38" s="3"/>
      <c r="AO38" s="13"/>
      <c r="AS38" s="3"/>
    </row>
    <row r="39" spans="1:49" x14ac:dyDescent="0.25">
      <c r="A39" s="30">
        <v>1</v>
      </c>
      <c r="B39" s="47"/>
      <c r="C39" s="47"/>
      <c r="D39" s="47"/>
      <c r="E39" s="47"/>
      <c r="F39" s="47"/>
      <c r="G39" s="47"/>
      <c r="H39" s="30">
        <f t="shared" si="5"/>
        <v>0</v>
      </c>
      <c r="I39" s="25">
        <f t="shared" si="6"/>
        <v>0</v>
      </c>
      <c r="J39" s="30">
        <f t="shared" si="7"/>
        <v>0</v>
      </c>
      <c r="K39" s="30">
        <f t="shared" si="0"/>
        <v>0</v>
      </c>
      <c r="L39" s="25">
        <f t="shared" si="8"/>
        <v>0</v>
      </c>
      <c r="M39" s="25">
        <f t="shared" si="9"/>
        <v>0</v>
      </c>
      <c r="N39" s="44">
        <f t="shared" si="10"/>
        <v>0</v>
      </c>
      <c r="O39" s="44">
        <f t="shared" si="11"/>
        <v>0</v>
      </c>
      <c r="P39" s="401"/>
      <c r="Q39" s="30">
        <f t="shared" si="12"/>
        <v>0</v>
      </c>
      <c r="R39" s="30">
        <f t="shared" si="13"/>
        <v>0</v>
      </c>
      <c r="S39" s="30">
        <f t="shared" si="14"/>
        <v>0</v>
      </c>
      <c r="T39" s="30">
        <f t="shared" si="15"/>
        <v>0</v>
      </c>
      <c r="U39" s="44">
        <f t="shared" si="16"/>
        <v>0</v>
      </c>
      <c r="V39" s="44">
        <f t="shared" si="17"/>
        <v>0</v>
      </c>
      <c r="W39" s="30">
        <f t="shared" si="18"/>
        <v>0</v>
      </c>
      <c r="X39" s="159">
        <f t="shared" si="19"/>
        <v>0</v>
      </c>
      <c r="Y39" s="159">
        <f t="shared" si="1"/>
        <v>0</v>
      </c>
      <c r="Z39" s="159">
        <f t="shared" si="20"/>
        <v>0</v>
      </c>
      <c r="AA39" s="159">
        <f t="shared" si="2"/>
        <v>0</v>
      </c>
      <c r="AB39" s="159">
        <f t="shared" si="21"/>
        <v>0</v>
      </c>
      <c r="AC39" s="35"/>
      <c r="AD39" s="44" t="b">
        <f t="shared" si="3"/>
        <v>0</v>
      </c>
      <c r="AE39" s="44" t="b">
        <f t="shared" si="4"/>
        <v>0</v>
      </c>
      <c r="AF39" s="44" t="b">
        <f t="shared" si="22"/>
        <v>0</v>
      </c>
      <c r="AG39" s="44" t="b">
        <f t="shared" si="23"/>
        <v>0</v>
      </c>
      <c r="AH39" s="35"/>
      <c r="AI39" s="35"/>
      <c r="AJ39" s="3"/>
      <c r="AL39" s="36"/>
      <c r="AM39" s="3"/>
      <c r="AO39" s="13"/>
      <c r="AS39" s="3"/>
    </row>
    <row r="40" spans="1:49" x14ac:dyDescent="0.25">
      <c r="A40" s="30">
        <v>1</v>
      </c>
      <c r="B40" s="47"/>
      <c r="C40" s="47"/>
      <c r="D40" s="47"/>
      <c r="E40" s="47"/>
      <c r="F40" s="47"/>
      <c r="G40" s="47"/>
      <c r="H40" s="30">
        <f t="shared" si="5"/>
        <v>0</v>
      </c>
      <c r="I40" s="25">
        <f t="shared" si="6"/>
        <v>0</v>
      </c>
      <c r="J40" s="30">
        <f t="shared" si="7"/>
        <v>0</v>
      </c>
      <c r="K40" s="30">
        <f t="shared" si="0"/>
        <v>0</v>
      </c>
      <c r="L40" s="25">
        <f t="shared" si="8"/>
        <v>0</v>
      </c>
      <c r="M40" s="25">
        <f t="shared" si="9"/>
        <v>0</v>
      </c>
      <c r="N40" s="44">
        <f t="shared" si="10"/>
        <v>0</v>
      </c>
      <c r="O40" s="44">
        <f t="shared" si="11"/>
        <v>0</v>
      </c>
      <c r="P40" s="401"/>
      <c r="Q40" s="30">
        <f t="shared" si="12"/>
        <v>0</v>
      </c>
      <c r="R40" s="30">
        <f t="shared" si="13"/>
        <v>0</v>
      </c>
      <c r="S40" s="30">
        <f t="shared" si="14"/>
        <v>0</v>
      </c>
      <c r="T40" s="30">
        <f t="shared" si="15"/>
        <v>0</v>
      </c>
      <c r="U40" s="44">
        <f t="shared" si="16"/>
        <v>0</v>
      </c>
      <c r="V40" s="44">
        <f t="shared" si="17"/>
        <v>0</v>
      </c>
      <c r="W40" s="30">
        <f t="shared" si="18"/>
        <v>0</v>
      </c>
      <c r="X40" s="159">
        <f t="shared" si="19"/>
        <v>0</v>
      </c>
      <c r="Y40" s="159">
        <f t="shared" si="1"/>
        <v>0</v>
      </c>
      <c r="Z40" s="159">
        <f t="shared" si="20"/>
        <v>0</v>
      </c>
      <c r="AA40" s="159">
        <f t="shared" si="2"/>
        <v>0</v>
      </c>
      <c r="AB40" s="159">
        <f t="shared" si="21"/>
        <v>0</v>
      </c>
      <c r="AC40" s="35"/>
      <c r="AD40" s="44" t="b">
        <f t="shared" si="3"/>
        <v>0</v>
      </c>
      <c r="AE40" s="44" t="b">
        <f t="shared" si="4"/>
        <v>0</v>
      </c>
      <c r="AF40" s="44" t="b">
        <f t="shared" si="22"/>
        <v>0</v>
      </c>
      <c r="AG40" s="44" t="b">
        <f t="shared" si="23"/>
        <v>0</v>
      </c>
      <c r="AH40" s="35"/>
      <c r="AI40" s="35"/>
      <c r="AJ40" s="3"/>
      <c r="AK40" s="3"/>
      <c r="AL40" s="3"/>
      <c r="AM40" s="3"/>
      <c r="AP40" s="3"/>
      <c r="AQ40" s="3"/>
      <c r="AR40" s="3"/>
      <c r="AS40" s="3"/>
    </row>
    <row r="41" spans="1:49" x14ac:dyDescent="0.25">
      <c r="A41" s="30">
        <v>1</v>
      </c>
      <c r="B41" s="47"/>
      <c r="C41" s="47"/>
      <c r="D41" s="47"/>
      <c r="E41" s="47"/>
      <c r="F41" s="47"/>
      <c r="G41" s="47"/>
      <c r="H41" s="30">
        <f t="shared" si="5"/>
        <v>0</v>
      </c>
      <c r="I41" s="25">
        <f t="shared" si="6"/>
        <v>0</v>
      </c>
      <c r="J41" s="30">
        <f t="shared" si="7"/>
        <v>0</v>
      </c>
      <c r="K41" s="30">
        <f t="shared" si="0"/>
        <v>0</v>
      </c>
      <c r="L41" s="25">
        <f t="shared" si="8"/>
        <v>0</v>
      </c>
      <c r="M41" s="25">
        <f t="shared" si="9"/>
        <v>0</v>
      </c>
      <c r="N41" s="44">
        <f t="shared" si="10"/>
        <v>0</v>
      </c>
      <c r="O41" s="44">
        <f t="shared" si="11"/>
        <v>0</v>
      </c>
      <c r="P41" s="401"/>
      <c r="Q41" s="30">
        <f t="shared" si="12"/>
        <v>0</v>
      </c>
      <c r="R41" s="30">
        <f t="shared" si="13"/>
        <v>0</v>
      </c>
      <c r="S41" s="30">
        <f t="shared" si="14"/>
        <v>0</v>
      </c>
      <c r="T41" s="30">
        <f t="shared" si="15"/>
        <v>0</v>
      </c>
      <c r="U41" s="44">
        <f t="shared" si="16"/>
        <v>0</v>
      </c>
      <c r="V41" s="44">
        <f t="shared" si="17"/>
        <v>0</v>
      </c>
      <c r="W41" s="30">
        <f t="shared" si="18"/>
        <v>0</v>
      </c>
      <c r="X41" s="159">
        <f t="shared" si="19"/>
        <v>0</v>
      </c>
      <c r="Y41" s="159">
        <f t="shared" si="1"/>
        <v>0</v>
      </c>
      <c r="Z41" s="159">
        <f t="shared" si="20"/>
        <v>0</v>
      </c>
      <c r="AA41" s="159">
        <f t="shared" si="2"/>
        <v>0</v>
      </c>
      <c r="AB41" s="159">
        <f t="shared" si="21"/>
        <v>0</v>
      </c>
      <c r="AC41" s="35"/>
      <c r="AD41" s="44" t="b">
        <f t="shared" si="3"/>
        <v>0</v>
      </c>
      <c r="AE41" s="44" t="b">
        <f t="shared" si="4"/>
        <v>0</v>
      </c>
      <c r="AF41" s="44" t="b">
        <f t="shared" si="22"/>
        <v>0</v>
      </c>
      <c r="AG41" s="44" t="b">
        <f t="shared" si="23"/>
        <v>0</v>
      </c>
      <c r="AH41" s="35"/>
      <c r="AI41" s="35"/>
      <c r="AJ41" s="3"/>
      <c r="AL41" s="36"/>
      <c r="AM41" s="3"/>
      <c r="AO41" s="13"/>
      <c r="AS41" s="3"/>
    </row>
    <row r="42" spans="1:49" x14ac:dyDescent="0.25">
      <c r="A42" s="30">
        <v>1</v>
      </c>
      <c r="B42" s="47"/>
      <c r="C42" s="47"/>
      <c r="D42" s="47"/>
      <c r="E42" s="47"/>
      <c r="F42" s="47"/>
      <c r="G42" s="47"/>
      <c r="H42" s="30">
        <f t="shared" si="5"/>
        <v>0</v>
      </c>
      <c r="I42" s="25">
        <f t="shared" si="6"/>
        <v>0</v>
      </c>
      <c r="J42" s="30">
        <f t="shared" si="7"/>
        <v>0</v>
      </c>
      <c r="K42" s="30">
        <f t="shared" si="0"/>
        <v>0</v>
      </c>
      <c r="L42" s="25">
        <f t="shared" si="8"/>
        <v>0</v>
      </c>
      <c r="M42" s="25">
        <f t="shared" si="9"/>
        <v>0</v>
      </c>
      <c r="N42" s="44">
        <f t="shared" si="10"/>
        <v>0</v>
      </c>
      <c r="O42" s="44">
        <f t="shared" si="11"/>
        <v>0</v>
      </c>
      <c r="P42" s="401"/>
      <c r="Q42" s="30">
        <f t="shared" si="12"/>
        <v>0</v>
      </c>
      <c r="R42" s="30">
        <f t="shared" si="13"/>
        <v>0</v>
      </c>
      <c r="S42" s="30">
        <f t="shared" si="14"/>
        <v>0</v>
      </c>
      <c r="T42" s="30">
        <f t="shared" si="15"/>
        <v>0</v>
      </c>
      <c r="U42" s="44">
        <f t="shared" si="16"/>
        <v>0</v>
      </c>
      <c r="V42" s="44">
        <f t="shared" si="17"/>
        <v>0</v>
      </c>
      <c r="W42" s="30">
        <f t="shared" si="18"/>
        <v>0</v>
      </c>
      <c r="X42" s="159">
        <f t="shared" si="19"/>
        <v>0</v>
      </c>
      <c r="Y42" s="159">
        <f t="shared" si="1"/>
        <v>0</v>
      </c>
      <c r="Z42" s="159">
        <f t="shared" si="20"/>
        <v>0</v>
      </c>
      <c r="AA42" s="159">
        <f t="shared" si="2"/>
        <v>0</v>
      </c>
      <c r="AB42" s="159">
        <f t="shared" si="21"/>
        <v>0</v>
      </c>
      <c r="AC42" s="35"/>
      <c r="AD42" s="44" t="b">
        <f t="shared" si="3"/>
        <v>0</v>
      </c>
      <c r="AE42" s="44" t="b">
        <f t="shared" si="4"/>
        <v>0</v>
      </c>
      <c r="AF42" s="44" t="b">
        <f t="shared" si="22"/>
        <v>0</v>
      </c>
      <c r="AG42" s="44" t="b">
        <f t="shared" si="23"/>
        <v>0</v>
      </c>
      <c r="AH42" s="35"/>
      <c r="AI42" s="35"/>
      <c r="AJ42" s="3"/>
      <c r="AK42" s="3"/>
      <c r="AL42" s="3"/>
      <c r="AM42" s="3"/>
      <c r="AP42" s="3"/>
      <c r="AQ42" s="3"/>
      <c r="AR42" s="3"/>
      <c r="AS42" s="3"/>
    </row>
    <row r="43" spans="1:49" x14ac:dyDescent="0.25">
      <c r="A43" s="30">
        <v>1</v>
      </c>
      <c r="B43" s="47"/>
      <c r="C43" s="47"/>
      <c r="D43" s="47"/>
      <c r="E43" s="47"/>
      <c r="F43" s="47"/>
      <c r="G43" s="47"/>
      <c r="H43" s="30">
        <f t="shared" si="5"/>
        <v>0</v>
      </c>
      <c r="I43" s="25">
        <f t="shared" si="6"/>
        <v>0</v>
      </c>
      <c r="J43" s="30">
        <f t="shared" si="7"/>
        <v>0</v>
      </c>
      <c r="K43" s="30">
        <f t="shared" si="0"/>
        <v>0</v>
      </c>
      <c r="L43" s="25">
        <f t="shared" si="8"/>
        <v>0</v>
      </c>
      <c r="M43" s="25">
        <f t="shared" si="9"/>
        <v>0</v>
      </c>
      <c r="N43" s="44">
        <f t="shared" si="10"/>
        <v>0</v>
      </c>
      <c r="O43" s="44">
        <f t="shared" si="11"/>
        <v>0</v>
      </c>
      <c r="P43" s="401"/>
      <c r="Q43" s="30">
        <f t="shared" si="12"/>
        <v>0</v>
      </c>
      <c r="R43" s="30">
        <f t="shared" si="13"/>
        <v>0</v>
      </c>
      <c r="S43" s="30">
        <f t="shared" si="14"/>
        <v>0</v>
      </c>
      <c r="T43" s="30">
        <f t="shared" si="15"/>
        <v>0</v>
      </c>
      <c r="U43" s="44">
        <f t="shared" si="16"/>
        <v>0</v>
      </c>
      <c r="V43" s="44">
        <f t="shared" si="17"/>
        <v>0</v>
      </c>
      <c r="W43" s="30">
        <f t="shared" si="18"/>
        <v>0</v>
      </c>
      <c r="X43" s="159">
        <f t="shared" si="19"/>
        <v>0</v>
      </c>
      <c r="Y43" s="159">
        <f t="shared" si="1"/>
        <v>0</v>
      </c>
      <c r="Z43" s="159">
        <f t="shared" si="20"/>
        <v>0</v>
      </c>
      <c r="AA43" s="159">
        <f t="shared" si="2"/>
        <v>0</v>
      </c>
      <c r="AB43" s="159">
        <f t="shared" si="21"/>
        <v>0</v>
      </c>
      <c r="AC43" s="35"/>
      <c r="AD43" s="44" t="b">
        <f t="shared" si="3"/>
        <v>0</v>
      </c>
      <c r="AE43" s="44" t="b">
        <f t="shared" si="4"/>
        <v>0</v>
      </c>
      <c r="AF43" s="44" t="b">
        <f t="shared" si="22"/>
        <v>0</v>
      </c>
      <c r="AG43" s="44" t="b">
        <f t="shared" si="23"/>
        <v>0</v>
      </c>
      <c r="AH43" s="35"/>
      <c r="AI43" s="35"/>
      <c r="AJ43" s="3"/>
      <c r="AK43" s="3"/>
      <c r="AL43" s="3"/>
      <c r="AM43" s="3"/>
      <c r="AP43" s="3"/>
      <c r="AQ43" s="3"/>
      <c r="AR43" s="3"/>
      <c r="AS43" s="3"/>
    </row>
    <row r="44" spans="1:49" x14ac:dyDescent="0.25">
      <c r="A44" s="30">
        <v>1</v>
      </c>
      <c r="B44" s="47"/>
      <c r="C44" s="47"/>
      <c r="D44" s="47"/>
      <c r="E44" s="47"/>
      <c r="F44" s="47"/>
      <c r="G44" s="47"/>
      <c r="H44" s="30">
        <f t="shared" si="5"/>
        <v>0</v>
      </c>
      <c r="I44" s="25">
        <f t="shared" si="6"/>
        <v>0</v>
      </c>
      <c r="J44" s="30">
        <f t="shared" si="7"/>
        <v>0</v>
      </c>
      <c r="K44" s="30">
        <f t="shared" si="0"/>
        <v>0</v>
      </c>
      <c r="L44" s="25">
        <f t="shared" si="8"/>
        <v>0</v>
      </c>
      <c r="M44" s="25">
        <f t="shared" si="9"/>
        <v>0</v>
      </c>
      <c r="N44" s="44">
        <f t="shared" si="10"/>
        <v>0</v>
      </c>
      <c r="O44" s="44">
        <f t="shared" si="11"/>
        <v>0</v>
      </c>
      <c r="P44" s="401"/>
      <c r="Q44" s="30">
        <f t="shared" si="12"/>
        <v>0</v>
      </c>
      <c r="R44" s="30">
        <f t="shared" si="13"/>
        <v>0</v>
      </c>
      <c r="S44" s="30">
        <f t="shared" si="14"/>
        <v>0</v>
      </c>
      <c r="T44" s="30">
        <f t="shared" si="15"/>
        <v>0</v>
      </c>
      <c r="U44" s="44">
        <f t="shared" si="16"/>
        <v>0</v>
      </c>
      <c r="V44" s="44">
        <f t="shared" si="17"/>
        <v>0</v>
      </c>
      <c r="W44" s="30">
        <f t="shared" si="18"/>
        <v>0</v>
      </c>
      <c r="X44" s="159">
        <f t="shared" si="19"/>
        <v>0</v>
      </c>
      <c r="Y44" s="159">
        <f t="shared" si="1"/>
        <v>0</v>
      </c>
      <c r="Z44" s="159">
        <f t="shared" si="20"/>
        <v>0</v>
      </c>
      <c r="AA44" s="159">
        <f t="shared" si="2"/>
        <v>0</v>
      </c>
      <c r="AB44" s="159">
        <f t="shared" si="21"/>
        <v>0</v>
      </c>
      <c r="AC44" s="35"/>
      <c r="AD44" s="44" t="b">
        <f t="shared" si="3"/>
        <v>0</v>
      </c>
      <c r="AE44" s="44" t="b">
        <f t="shared" si="4"/>
        <v>0</v>
      </c>
      <c r="AF44" s="44" t="b">
        <f t="shared" si="22"/>
        <v>0</v>
      </c>
      <c r="AG44" s="44" t="b">
        <f t="shared" si="23"/>
        <v>0</v>
      </c>
      <c r="AH44" s="35"/>
      <c r="AI44" s="35"/>
      <c r="AJ44" s="3"/>
      <c r="AK44" s="3"/>
      <c r="AL44" s="3"/>
      <c r="AM44" s="3"/>
      <c r="AP44" s="3"/>
      <c r="AQ44" s="3"/>
      <c r="AR44" s="3"/>
      <c r="AS44" s="3"/>
    </row>
    <row r="45" spans="1:49" x14ac:dyDescent="0.25">
      <c r="A45" s="30">
        <v>1</v>
      </c>
      <c r="B45" s="47"/>
      <c r="C45" s="47"/>
      <c r="D45" s="47"/>
      <c r="E45" s="47"/>
      <c r="F45" s="47"/>
      <c r="G45" s="47"/>
      <c r="H45" s="30">
        <f t="shared" si="5"/>
        <v>0</v>
      </c>
      <c r="I45" s="25">
        <f t="shared" si="6"/>
        <v>0</v>
      </c>
      <c r="J45" s="30">
        <f t="shared" si="7"/>
        <v>0</v>
      </c>
      <c r="K45" s="30">
        <f t="shared" si="0"/>
        <v>0</v>
      </c>
      <c r="L45" s="25">
        <f t="shared" si="8"/>
        <v>0</v>
      </c>
      <c r="M45" s="25">
        <f t="shared" si="9"/>
        <v>0</v>
      </c>
      <c r="N45" s="44">
        <f t="shared" si="10"/>
        <v>0</v>
      </c>
      <c r="O45" s="44">
        <f t="shared" si="11"/>
        <v>0</v>
      </c>
      <c r="P45" s="401"/>
      <c r="Q45" s="30">
        <f t="shared" si="12"/>
        <v>0</v>
      </c>
      <c r="R45" s="30">
        <f t="shared" si="13"/>
        <v>0</v>
      </c>
      <c r="S45" s="30">
        <f t="shared" si="14"/>
        <v>0</v>
      </c>
      <c r="T45" s="30">
        <f t="shared" si="15"/>
        <v>0</v>
      </c>
      <c r="U45" s="44">
        <f t="shared" si="16"/>
        <v>0</v>
      </c>
      <c r="V45" s="44">
        <f t="shared" si="17"/>
        <v>0</v>
      </c>
      <c r="W45" s="30">
        <f t="shared" si="18"/>
        <v>0</v>
      </c>
      <c r="X45" s="159">
        <f t="shared" si="19"/>
        <v>0</v>
      </c>
      <c r="Y45" s="159">
        <f t="shared" si="1"/>
        <v>0</v>
      </c>
      <c r="Z45" s="159">
        <f t="shared" si="20"/>
        <v>0</v>
      </c>
      <c r="AA45" s="159">
        <f t="shared" si="2"/>
        <v>0</v>
      </c>
      <c r="AB45" s="159">
        <f t="shared" si="21"/>
        <v>0</v>
      </c>
      <c r="AC45" s="35"/>
      <c r="AD45" s="44" t="b">
        <f t="shared" si="3"/>
        <v>0</v>
      </c>
      <c r="AE45" s="44" t="b">
        <f t="shared" si="4"/>
        <v>0</v>
      </c>
      <c r="AF45" s="44" t="b">
        <f t="shared" si="22"/>
        <v>0</v>
      </c>
      <c r="AG45" s="44" t="b">
        <f t="shared" si="23"/>
        <v>0</v>
      </c>
      <c r="AH45" s="35"/>
      <c r="AI45" s="35"/>
      <c r="AJ45" s="3"/>
      <c r="AK45" s="3"/>
      <c r="AL45" s="3"/>
      <c r="AM45" s="3"/>
      <c r="AP45" s="3"/>
      <c r="AQ45" s="3"/>
      <c r="AR45" s="3"/>
      <c r="AS45" s="3"/>
    </row>
    <row r="46" spans="1:49" x14ac:dyDescent="0.25">
      <c r="A46" s="30">
        <v>1</v>
      </c>
      <c r="B46" s="47"/>
      <c r="C46" s="47"/>
      <c r="D46" s="47"/>
      <c r="E46" s="47"/>
      <c r="F46" s="47"/>
      <c r="G46" s="47"/>
      <c r="H46" s="30">
        <f t="shared" si="5"/>
        <v>0</v>
      </c>
      <c r="I46" s="25">
        <f t="shared" si="6"/>
        <v>0</v>
      </c>
      <c r="J46" s="30">
        <f t="shared" si="7"/>
        <v>0</v>
      </c>
      <c r="K46" s="30">
        <f t="shared" si="0"/>
        <v>0</v>
      </c>
      <c r="L46" s="25">
        <f t="shared" si="8"/>
        <v>0</v>
      </c>
      <c r="M46" s="25">
        <f t="shared" si="9"/>
        <v>0</v>
      </c>
      <c r="N46" s="44">
        <f t="shared" si="10"/>
        <v>0</v>
      </c>
      <c r="O46" s="44">
        <f t="shared" si="11"/>
        <v>0</v>
      </c>
      <c r="P46" s="330"/>
      <c r="Q46" s="30">
        <f t="shared" si="12"/>
        <v>0</v>
      </c>
      <c r="R46" s="30">
        <f t="shared" si="13"/>
        <v>0</v>
      </c>
      <c r="S46" s="30">
        <f t="shared" si="14"/>
        <v>0</v>
      </c>
      <c r="T46" s="30">
        <f t="shared" si="15"/>
        <v>0</v>
      </c>
      <c r="U46" s="44">
        <f t="shared" si="16"/>
        <v>0</v>
      </c>
      <c r="V46" s="44">
        <f t="shared" si="17"/>
        <v>0</v>
      </c>
      <c r="W46" s="30">
        <f t="shared" si="18"/>
        <v>0</v>
      </c>
      <c r="X46" s="159">
        <f t="shared" si="19"/>
        <v>0</v>
      </c>
      <c r="Y46" s="159">
        <f t="shared" si="1"/>
        <v>0</v>
      </c>
      <c r="Z46" s="159">
        <f t="shared" si="20"/>
        <v>0</v>
      </c>
      <c r="AA46" s="159">
        <f t="shared" si="2"/>
        <v>0</v>
      </c>
      <c r="AB46" s="159">
        <f t="shared" si="21"/>
        <v>0</v>
      </c>
      <c r="AC46" s="35"/>
      <c r="AD46" s="44" t="b">
        <f t="shared" si="3"/>
        <v>0</v>
      </c>
      <c r="AE46" s="44" t="b">
        <f t="shared" si="4"/>
        <v>0</v>
      </c>
      <c r="AF46" s="44" t="b">
        <f t="shared" si="22"/>
        <v>0</v>
      </c>
      <c r="AG46" s="44" t="b">
        <f t="shared" si="23"/>
        <v>0</v>
      </c>
      <c r="AH46" s="35"/>
      <c r="AI46" s="35"/>
      <c r="AJ46" s="3"/>
      <c r="AL46" s="36"/>
      <c r="AM46" s="3"/>
      <c r="AO46" s="13"/>
      <c r="AS46" s="3"/>
    </row>
    <row r="47" spans="1:49" x14ac:dyDescent="0.25">
      <c r="B47" s="4" t="s">
        <v>99</v>
      </c>
      <c r="C47" s="4"/>
      <c r="D47" s="4"/>
      <c r="E47" s="37">
        <f>COUNT(B27:B46)</f>
        <v>0</v>
      </c>
      <c r="F47" s="37"/>
      <c r="G47" s="37"/>
      <c r="H47" s="37"/>
      <c r="I47" s="86"/>
      <c r="J47" s="37"/>
      <c r="K47" s="37"/>
      <c r="L47" s="86"/>
      <c r="X47" s="161">
        <f>SUM(X27:X46)</f>
        <v>0</v>
      </c>
      <c r="Y47" s="161">
        <f>SUM(Y27:Y46)</f>
        <v>0</v>
      </c>
      <c r="Z47" s="161">
        <f>SUM(Z27:Z46)</f>
        <v>0</v>
      </c>
      <c r="AA47" s="161">
        <f>SUM(AA27:AA46)</f>
        <v>0</v>
      </c>
      <c r="AB47" s="161">
        <f>SUM(AB27:AB46)</f>
        <v>0</v>
      </c>
      <c r="AC47" s="35"/>
      <c r="AD47" s="163">
        <f>SUM(AD27:AD46)</f>
        <v>0</v>
      </c>
      <c r="AE47" s="164">
        <f t="shared" ref="AE47:AG47" si="24">SUM(AE27:AE46)</f>
        <v>0</v>
      </c>
      <c r="AF47" s="164">
        <f t="shared" si="24"/>
        <v>0</v>
      </c>
      <c r="AG47" s="164">
        <f t="shared" si="24"/>
        <v>0</v>
      </c>
      <c r="AH47" s="35"/>
      <c r="AI47" s="35"/>
      <c r="AJ47" s="35"/>
      <c r="AM47" s="3"/>
      <c r="AP47" s="3"/>
      <c r="AQ47" s="3"/>
      <c r="AR47" s="3"/>
      <c r="AS47" s="3"/>
    </row>
    <row r="48" spans="1:49" x14ac:dyDescent="0.25">
      <c r="AD48" s="156"/>
      <c r="AE48" s="156"/>
      <c r="AF48" s="156"/>
      <c r="AG48" s="156"/>
      <c r="AH48" s="64"/>
      <c r="AI48" s="64"/>
      <c r="AJ48" s="64"/>
      <c r="AV48" s="34"/>
      <c r="AW48" s="34"/>
    </row>
    <row r="49" spans="1:45" ht="35.25" customHeight="1" x14ac:dyDescent="0.25">
      <c r="A49" s="312" t="s">
        <v>95</v>
      </c>
      <c r="B49" s="312" t="s">
        <v>101</v>
      </c>
      <c r="C49" s="289" t="s">
        <v>456</v>
      </c>
      <c r="D49" s="289"/>
      <c r="E49" s="317" t="s">
        <v>93</v>
      </c>
      <c r="F49" s="318"/>
      <c r="G49" s="319"/>
      <c r="H49" s="289" t="s">
        <v>491</v>
      </c>
      <c r="I49" s="289"/>
      <c r="J49" s="289"/>
      <c r="K49" s="289"/>
      <c r="L49" s="289"/>
      <c r="M49" s="289"/>
      <c r="N49" s="326" t="s">
        <v>757</v>
      </c>
      <c r="O49" s="328"/>
      <c r="P49" s="329"/>
      <c r="Q49" s="289" t="s">
        <v>755</v>
      </c>
      <c r="R49" s="289"/>
      <c r="S49" s="289"/>
      <c r="T49" s="289"/>
      <c r="U49" s="326" t="s">
        <v>756</v>
      </c>
      <c r="V49" s="328"/>
      <c r="W49" s="329" t="s">
        <v>90</v>
      </c>
      <c r="X49" s="399" t="s">
        <v>492</v>
      </c>
      <c r="Y49" s="400"/>
      <c r="Z49" s="399" t="s">
        <v>493</v>
      </c>
      <c r="AA49" s="400"/>
      <c r="AB49" s="169" t="s">
        <v>494</v>
      </c>
      <c r="AC49" s="90"/>
      <c r="AD49" s="326" t="s">
        <v>235</v>
      </c>
      <c r="AE49" s="327"/>
      <c r="AF49" s="327"/>
      <c r="AG49" s="328"/>
      <c r="AH49" s="39"/>
      <c r="AI49" s="39"/>
      <c r="AJ49" s="39"/>
      <c r="AK49" s="3"/>
      <c r="AL49" s="3"/>
      <c r="AM49" s="3"/>
      <c r="AP49" s="3"/>
      <c r="AQ49" s="3"/>
      <c r="AR49" s="3"/>
      <c r="AS49" s="3"/>
    </row>
    <row r="50" spans="1:45" ht="43.8" x14ac:dyDescent="0.25">
      <c r="A50" s="312"/>
      <c r="B50" s="312"/>
      <c r="C50" s="48" t="s">
        <v>638</v>
      </c>
      <c r="D50" s="48" t="s">
        <v>622</v>
      </c>
      <c r="E50" s="48" t="s">
        <v>621</v>
      </c>
      <c r="F50" s="48" t="s">
        <v>623</v>
      </c>
      <c r="G50" s="48" t="s">
        <v>624</v>
      </c>
      <c r="H50" s="59" t="s">
        <v>453</v>
      </c>
      <c r="I50" s="60" t="s">
        <v>745</v>
      </c>
      <c r="J50" s="59" t="s">
        <v>452</v>
      </c>
      <c r="K50" s="59" t="s">
        <v>451</v>
      </c>
      <c r="L50" s="60" t="s">
        <v>746</v>
      </c>
      <c r="M50" s="60" t="s">
        <v>739</v>
      </c>
      <c r="N50" s="168" t="s">
        <v>744</v>
      </c>
      <c r="O50" s="168" t="s">
        <v>741</v>
      </c>
      <c r="P50" s="401"/>
      <c r="Q50" s="59" t="s">
        <v>453</v>
      </c>
      <c r="R50" s="59" t="s">
        <v>745</v>
      </c>
      <c r="S50" s="60" t="s">
        <v>754</v>
      </c>
      <c r="T50" s="60" t="s">
        <v>739</v>
      </c>
      <c r="U50" s="168" t="s">
        <v>744</v>
      </c>
      <c r="V50" s="168" t="s">
        <v>741</v>
      </c>
      <c r="W50" s="330"/>
      <c r="X50" s="158" t="s">
        <v>742</v>
      </c>
      <c r="Y50" s="158" t="s">
        <v>743</v>
      </c>
      <c r="Z50" s="158" t="s">
        <v>742</v>
      </c>
      <c r="AA50" s="158" t="s">
        <v>743</v>
      </c>
      <c r="AB50" s="158" t="s">
        <v>743</v>
      </c>
      <c r="AC50" s="64"/>
      <c r="AD50" s="162" t="s">
        <v>227</v>
      </c>
      <c r="AE50" s="162" t="s">
        <v>228</v>
      </c>
      <c r="AF50" s="162" t="s">
        <v>229</v>
      </c>
      <c r="AG50" s="162" t="s">
        <v>230</v>
      </c>
      <c r="AH50" s="64"/>
      <c r="AI50" s="64"/>
      <c r="AJ50" s="3"/>
      <c r="AK50" s="3"/>
      <c r="AL50" s="3"/>
      <c r="AM50" s="3"/>
      <c r="AP50" s="3"/>
      <c r="AQ50" s="3"/>
      <c r="AR50" s="3"/>
      <c r="AS50" s="3"/>
    </row>
    <row r="51" spans="1:45" x14ac:dyDescent="0.25">
      <c r="A51" s="30">
        <v>2</v>
      </c>
      <c r="B51" s="47"/>
      <c r="C51" s="47"/>
      <c r="D51" s="47"/>
      <c r="E51" s="47"/>
      <c r="F51" s="47"/>
      <c r="G51" s="47"/>
      <c r="H51" s="30">
        <f>D51*0.5</f>
        <v>0</v>
      </c>
      <c r="I51" s="25">
        <f>(3.14*(H51*H51)*C51)/1000</f>
        <v>0</v>
      </c>
      <c r="J51" s="30">
        <f>(F51+G51)/2</f>
        <v>0</v>
      </c>
      <c r="K51" s="30">
        <f t="shared" ref="K51:K70" si="25">J51/2</f>
        <v>0</v>
      </c>
      <c r="L51" s="25">
        <f>((3.14*(K51*K51))*(E51/3))/1000</f>
        <v>0</v>
      </c>
      <c r="M51" s="25">
        <f>I51+L51</f>
        <v>0</v>
      </c>
      <c r="N51" s="44">
        <f>IF(B51=1,$E$11,IF(B51=2,$E$12,IF(B51=3,0,IF(B51=4,0,))))</f>
        <v>0</v>
      </c>
      <c r="O51" s="44">
        <f>(M51*N51)*W51</f>
        <v>0</v>
      </c>
      <c r="P51" s="401"/>
      <c r="Q51" s="30">
        <f>D51*0.5</f>
        <v>0</v>
      </c>
      <c r="R51" s="30">
        <f>(3.14*(Q51*Q51)*C51)/1000</f>
        <v>0</v>
      </c>
      <c r="S51" s="30">
        <f>(((E51*F51)*G51)*0.5)/1000</f>
        <v>0</v>
      </c>
      <c r="T51" s="30">
        <f>R51+S51</f>
        <v>0</v>
      </c>
      <c r="U51" s="44">
        <f>IF(B51=1,0,IF(B51=2,0,IF(B51=3,$E$13,IF(B51=4,$E$14,))))</f>
        <v>0</v>
      </c>
      <c r="V51" s="44">
        <f>(T51*U51)*W51</f>
        <v>0</v>
      </c>
      <c r="W51" s="30">
        <f>IF(B51=1,$H$11,IF(B51=2,$H$12,IF(B51=3,$H$13,IF(B51=4,$H$14,))))</f>
        <v>0</v>
      </c>
      <c r="X51" s="159">
        <f>O51*(1/$B$6)</f>
        <v>0</v>
      </c>
      <c r="Y51" s="159">
        <f t="shared" ref="Y51:Y70" si="26">X51/1000</f>
        <v>0</v>
      </c>
      <c r="Z51" s="159">
        <f>V51*(1/$B$6)</f>
        <v>0</v>
      </c>
      <c r="AA51" s="159">
        <f t="shared" ref="AA51:AA70" si="27">Z51/1000</f>
        <v>0</v>
      </c>
      <c r="AB51" s="159">
        <f>Y51+AA51</f>
        <v>0</v>
      </c>
      <c r="AC51" s="35"/>
      <c r="AD51" s="44" t="b">
        <f t="shared" ref="AD51:AD70" si="28">IF(B51=1, Y51)</f>
        <v>0</v>
      </c>
      <c r="AE51" s="44" t="b">
        <f t="shared" ref="AE51:AE70" si="29">IF(B51=2, Y51)</f>
        <v>0</v>
      </c>
      <c r="AF51" s="44" t="b">
        <f>IF(B51=3, AA51)</f>
        <v>0</v>
      </c>
      <c r="AG51" s="44" t="b">
        <f>IF(B51=4, AA51)</f>
        <v>0</v>
      </c>
      <c r="AH51" s="35"/>
      <c r="AI51" s="35"/>
      <c r="AJ51" s="3"/>
      <c r="AL51" s="36"/>
      <c r="AM51" s="3"/>
      <c r="AO51" s="13"/>
      <c r="AS51" s="3"/>
    </row>
    <row r="52" spans="1:45" x14ac:dyDescent="0.25">
      <c r="A52" s="30">
        <v>2</v>
      </c>
      <c r="B52" s="47"/>
      <c r="C52" s="47"/>
      <c r="D52" s="47"/>
      <c r="E52" s="47"/>
      <c r="F52" s="47"/>
      <c r="G52" s="47"/>
      <c r="H52" s="30">
        <f t="shared" ref="H52:H70" si="30">D52*0.5</f>
        <v>0</v>
      </c>
      <c r="I52" s="25">
        <f t="shared" ref="I52:I70" si="31">(3.14*(H52*H52)*C52)/1000</f>
        <v>0</v>
      </c>
      <c r="J52" s="30">
        <f t="shared" ref="J52:J70" si="32">(F52+G52)/2</f>
        <v>0</v>
      </c>
      <c r="K52" s="30">
        <f t="shared" si="25"/>
        <v>0</v>
      </c>
      <c r="L52" s="25">
        <f t="shared" ref="L52:L70" si="33">((3.14*(K52*K52))*(E52/3))/1000</f>
        <v>0</v>
      </c>
      <c r="M52" s="25">
        <f t="shared" ref="M52:M70" si="34">I52+L52</f>
        <v>0</v>
      </c>
      <c r="N52" s="44">
        <f t="shared" ref="N52:N70" si="35">IF(B52=1,$E$11,IF(B52=2,$E$12,IF(B52=3,0,IF(B52=4,0,))))</f>
        <v>0</v>
      </c>
      <c r="O52" s="44">
        <f t="shared" ref="O52:O70" si="36">(M52*N52)*W52</f>
        <v>0</v>
      </c>
      <c r="P52" s="401"/>
      <c r="Q52" s="30">
        <f t="shared" ref="Q52:Q70" si="37">D52*0.5</f>
        <v>0</v>
      </c>
      <c r="R52" s="30">
        <f t="shared" ref="R52:R70" si="38">(3.14*(Q52*Q52)*C52)/1000</f>
        <v>0</v>
      </c>
      <c r="S52" s="30">
        <f t="shared" ref="S52:S70" si="39">(((E52*F52)*G52)*0.5)/1000</f>
        <v>0</v>
      </c>
      <c r="T52" s="30">
        <f t="shared" ref="T52:T70" si="40">R52+S52</f>
        <v>0</v>
      </c>
      <c r="U52" s="44">
        <f t="shared" ref="U52:U70" si="41">IF(B52=1,0,IF(B52=2,0,IF(B52=3,$E$13,IF(B52=4,$E$14,))))</f>
        <v>0</v>
      </c>
      <c r="V52" s="44">
        <f t="shared" ref="V52:V70" si="42">(T52*U52)*W52</f>
        <v>0</v>
      </c>
      <c r="W52" s="30">
        <f t="shared" ref="W52:W70" si="43">IF(B52=1,$H$11,IF(B52=2,$H$12,IF(B52=3,$H$13,IF(B52=4,$H$14,))))</f>
        <v>0</v>
      </c>
      <c r="X52" s="159">
        <f t="shared" ref="X52:X70" si="44">O52*(1/$B$6)</f>
        <v>0</v>
      </c>
      <c r="Y52" s="159">
        <f t="shared" si="26"/>
        <v>0</v>
      </c>
      <c r="Z52" s="159">
        <f t="shared" ref="Z52:Z70" si="45">V52*(1/$B$6)</f>
        <v>0</v>
      </c>
      <c r="AA52" s="159">
        <f t="shared" si="27"/>
        <v>0</v>
      </c>
      <c r="AB52" s="159">
        <f t="shared" ref="AB52:AB70" si="46">Y52+AA52</f>
        <v>0</v>
      </c>
      <c r="AC52" s="35"/>
      <c r="AD52" s="44" t="b">
        <f t="shared" si="28"/>
        <v>0</v>
      </c>
      <c r="AE52" s="44" t="b">
        <f t="shared" si="29"/>
        <v>0</v>
      </c>
      <c r="AF52" s="44" t="b">
        <f t="shared" ref="AF52:AF70" si="47">IF(B52=3, AA52)</f>
        <v>0</v>
      </c>
      <c r="AG52" s="44" t="b">
        <f t="shared" ref="AG52:AG70" si="48">IF(B52=4, AA52)</f>
        <v>0</v>
      </c>
      <c r="AH52" s="35"/>
      <c r="AI52" s="35"/>
      <c r="AJ52" s="3"/>
      <c r="AL52" s="36"/>
      <c r="AM52" s="3"/>
      <c r="AO52" s="13"/>
      <c r="AS52" s="3"/>
    </row>
    <row r="53" spans="1:45" x14ac:dyDescent="0.25">
      <c r="A53" s="30">
        <v>2</v>
      </c>
      <c r="B53" s="47"/>
      <c r="C53" s="47"/>
      <c r="D53" s="47"/>
      <c r="E53" s="47"/>
      <c r="F53" s="47"/>
      <c r="G53" s="47"/>
      <c r="H53" s="30">
        <f t="shared" si="30"/>
        <v>0</v>
      </c>
      <c r="I53" s="25">
        <f t="shared" si="31"/>
        <v>0</v>
      </c>
      <c r="J53" s="30">
        <f t="shared" si="32"/>
        <v>0</v>
      </c>
      <c r="K53" s="30">
        <f t="shared" si="25"/>
        <v>0</v>
      </c>
      <c r="L53" s="25">
        <f t="shared" si="33"/>
        <v>0</v>
      </c>
      <c r="M53" s="25">
        <f t="shared" si="34"/>
        <v>0</v>
      </c>
      <c r="N53" s="44">
        <f t="shared" si="35"/>
        <v>0</v>
      </c>
      <c r="O53" s="44">
        <f t="shared" si="36"/>
        <v>0</v>
      </c>
      <c r="P53" s="401"/>
      <c r="Q53" s="30">
        <f t="shared" si="37"/>
        <v>0</v>
      </c>
      <c r="R53" s="30">
        <f t="shared" si="38"/>
        <v>0</v>
      </c>
      <c r="S53" s="30">
        <f t="shared" si="39"/>
        <v>0</v>
      </c>
      <c r="T53" s="30">
        <f t="shared" si="40"/>
        <v>0</v>
      </c>
      <c r="U53" s="44">
        <f t="shared" si="41"/>
        <v>0</v>
      </c>
      <c r="V53" s="44">
        <f t="shared" si="42"/>
        <v>0</v>
      </c>
      <c r="W53" s="30">
        <f t="shared" si="43"/>
        <v>0</v>
      </c>
      <c r="X53" s="159">
        <f t="shared" si="44"/>
        <v>0</v>
      </c>
      <c r="Y53" s="159">
        <f t="shared" si="26"/>
        <v>0</v>
      </c>
      <c r="Z53" s="159">
        <f t="shared" si="45"/>
        <v>0</v>
      </c>
      <c r="AA53" s="159">
        <f t="shared" si="27"/>
        <v>0</v>
      </c>
      <c r="AB53" s="159">
        <f t="shared" si="46"/>
        <v>0</v>
      </c>
      <c r="AC53" s="35"/>
      <c r="AD53" s="44" t="b">
        <f t="shared" si="28"/>
        <v>0</v>
      </c>
      <c r="AE53" s="44" t="b">
        <f t="shared" si="29"/>
        <v>0</v>
      </c>
      <c r="AF53" s="44" t="b">
        <f t="shared" si="47"/>
        <v>0</v>
      </c>
      <c r="AG53" s="44" t="b">
        <f t="shared" si="48"/>
        <v>0</v>
      </c>
      <c r="AH53" s="35"/>
      <c r="AI53" s="35"/>
      <c r="AJ53" s="3"/>
      <c r="AL53" s="36"/>
      <c r="AM53" s="3"/>
      <c r="AO53" s="13"/>
      <c r="AS53" s="3"/>
    </row>
    <row r="54" spans="1:45" x14ac:dyDescent="0.25">
      <c r="A54" s="30">
        <v>2</v>
      </c>
      <c r="B54" s="47"/>
      <c r="C54" s="47"/>
      <c r="D54" s="47"/>
      <c r="E54" s="47"/>
      <c r="F54" s="47"/>
      <c r="G54" s="47"/>
      <c r="H54" s="30">
        <f t="shared" si="30"/>
        <v>0</v>
      </c>
      <c r="I54" s="25">
        <f t="shared" si="31"/>
        <v>0</v>
      </c>
      <c r="J54" s="30">
        <f t="shared" si="32"/>
        <v>0</v>
      </c>
      <c r="K54" s="30">
        <f t="shared" si="25"/>
        <v>0</v>
      </c>
      <c r="L54" s="25">
        <f t="shared" si="33"/>
        <v>0</v>
      </c>
      <c r="M54" s="25">
        <f t="shared" si="34"/>
        <v>0</v>
      </c>
      <c r="N54" s="44">
        <f t="shared" si="35"/>
        <v>0</v>
      </c>
      <c r="O54" s="44">
        <f t="shared" si="36"/>
        <v>0</v>
      </c>
      <c r="P54" s="401"/>
      <c r="Q54" s="30">
        <f t="shared" si="37"/>
        <v>0</v>
      </c>
      <c r="R54" s="30">
        <f t="shared" si="38"/>
        <v>0</v>
      </c>
      <c r="S54" s="30">
        <f t="shared" si="39"/>
        <v>0</v>
      </c>
      <c r="T54" s="30">
        <f t="shared" si="40"/>
        <v>0</v>
      </c>
      <c r="U54" s="44">
        <f t="shared" si="41"/>
        <v>0</v>
      </c>
      <c r="V54" s="44">
        <f t="shared" si="42"/>
        <v>0</v>
      </c>
      <c r="W54" s="30">
        <f t="shared" si="43"/>
        <v>0</v>
      </c>
      <c r="X54" s="159">
        <f t="shared" si="44"/>
        <v>0</v>
      </c>
      <c r="Y54" s="159">
        <f t="shared" si="26"/>
        <v>0</v>
      </c>
      <c r="Z54" s="159">
        <f t="shared" si="45"/>
        <v>0</v>
      </c>
      <c r="AA54" s="159">
        <f t="shared" si="27"/>
        <v>0</v>
      </c>
      <c r="AB54" s="159">
        <f t="shared" si="46"/>
        <v>0</v>
      </c>
      <c r="AC54" s="35"/>
      <c r="AD54" s="44" t="b">
        <f t="shared" si="28"/>
        <v>0</v>
      </c>
      <c r="AE54" s="44" t="b">
        <f t="shared" si="29"/>
        <v>0</v>
      </c>
      <c r="AF54" s="44" t="b">
        <f t="shared" si="47"/>
        <v>0</v>
      </c>
      <c r="AG54" s="44" t="b">
        <f t="shared" si="48"/>
        <v>0</v>
      </c>
      <c r="AH54" s="35"/>
      <c r="AI54" s="35"/>
      <c r="AJ54" s="3"/>
      <c r="AL54" s="36"/>
      <c r="AM54" s="3"/>
      <c r="AO54" s="13"/>
      <c r="AS54" s="3"/>
    </row>
    <row r="55" spans="1:45" x14ac:dyDescent="0.25">
      <c r="A55" s="30">
        <v>2</v>
      </c>
      <c r="B55" s="47"/>
      <c r="C55" s="47"/>
      <c r="D55" s="47"/>
      <c r="E55" s="47"/>
      <c r="F55" s="47"/>
      <c r="G55" s="47"/>
      <c r="H55" s="30">
        <f t="shared" si="30"/>
        <v>0</v>
      </c>
      <c r="I55" s="25">
        <f t="shared" si="31"/>
        <v>0</v>
      </c>
      <c r="J55" s="30">
        <f t="shared" si="32"/>
        <v>0</v>
      </c>
      <c r="K55" s="30">
        <f t="shared" si="25"/>
        <v>0</v>
      </c>
      <c r="L55" s="25">
        <f t="shared" si="33"/>
        <v>0</v>
      </c>
      <c r="M55" s="25">
        <f t="shared" si="34"/>
        <v>0</v>
      </c>
      <c r="N55" s="44">
        <f t="shared" si="35"/>
        <v>0</v>
      </c>
      <c r="O55" s="44">
        <f t="shared" si="36"/>
        <v>0</v>
      </c>
      <c r="P55" s="401"/>
      <c r="Q55" s="30">
        <f t="shared" si="37"/>
        <v>0</v>
      </c>
      <c r="R55" s="30">
        <f t="shared" si="38"/>
        <v>0</v>
      </c>
      <c r="S55" s="30">
        <f t="shared" si="39"/>
        <v>0</v>
      </c>
      <c r="T55" s="30">
        <f t="shared" si="40"/>
        <v>0</v>
      </c>
      <c r="U55" s="44">
        <f t="shared" si="41"/>
        <v>0</v>
      </c>
      <c r="V55" s="44">
        <f t="shared" si="42"/>
        <v>0</v>
      </c>
      <c r="W55" s="30">
        <f t="shared" si="43"/>
        <v>0</v>
      </c>
      <c r="X55" s="159">
        <f t="shared" si="44"/>
        <v>0</v>
      </c>
      <c r="Y55" s="159">
        <f t="shared" si="26"/>
        <v>0</v>
      </c>
      <c r="Z55" s="159">
        <f t="shared" si="45"/>
        <v>0</v>
      </c>
      <c r="AA55" s="159">
        <f t="shared" si="27"/>
        <v>0</v>
      </c>
      <c r="AB55" s="159">
        <f t="shared" si="46"/>
        <v>0</v>
      </c>
      <c r="AC55" s="35"/>
      <c r="AD55" s="44" t="b">
        <f t="shared" si="28"/>
        <v>0</v>
      </c>
      <c r="AE55" s="44" t="b">
        <f t="shared" si="29"/>
        <v>0</v>
      </c>
      <c r="AF55" s="44" t="b">
        <f t="shared" si="47"/>
        <v>0</v>
      </c>
      <c r="AG55" s="44" t="b">
        <f t="shared" si="48"/>
        <v>0</v>
      </c>
      <c r="AH55" s="35"/>
      <c r="AI55" s="35"/>
      <c r="AJ55" s="3"/>
      <c r="AL55" s="36"/>
      <c r="AM55" s="3"/>
      <c r="AO55" s="13"/>
      <c r="AS55" s="3"/>
    </row>
    <row r="56" spans="1:45" x14ac:dyDescent="0.25">
      <c r="A56" s="30">
        <v>2</v>
      </c>
      <c r="B56" s="47"/>
      <c r="C56" s="47"/>
      <c r="D56" s="47"/>
      <c r="E56" s="47"/>
      <c r="F56" s="47"/>
      <c r="G56" s="47"/>
      <c r="H56" s="30">
        <f t="shared" si="30"/>
        <v>0</v>
      </c>
      <c r="I56" s="25">
        <f t="shared" si="31"/>
        <v>0</v>
      </c>
      <c r="J56" s="30">
        <f t="shared" si="32"/>
        <v>0</v>
      </c>
      <c r="K56" s="30">
        <f t="shared" si="25"/>
        <v>0</v>
      </c>
      <c r="L56" s="25">
        <f t="shared" si="33"/>
        <v>0</v>
      </c>
      <c r="M56" s="25">
        <f t="shared" si="34"/>
        <v>0</v>
      </c>
      <c r="N56" s="44">
        <f t="shared" si="35"/>
        <v>0</v>
      </c>
      <c r="O56" s="44">
        <f t="shared" si="36"/>
        <v>0</v>
      </c>
      <c r="P56" s="401"/>
      <c r="Q56" s="30">
        <f t="shared" si="37"/>
        <v>0</v>
      </c>
      <c r="R56" s="30">
        <f t="shared" si="38"/>
        <v>0</v>
      </c>
      <c r="S56" s="30">
        <f t="shared" si="39"/>
        <v>0</v>
      </c>
      <c r="T56" s="30">
        <f t="shared" si="40"/>
        <v>0</v>
      </c>
      <c r="U56" s="44">
        <f t="shared" si="41"/>
        <v>0</v>
      </c>
      <c r="V56" s="44">
        <f t="shared" si="42"/>
        <v>0</v>
      </c>
      <c r="W56" s="30">
        <f t="shared" si="43"/>
        <v>0</v>
      </c>
      <c r="X56" s="159">
        <f t="shared" si="44"/>
        <v>0</v>
      </c>
      <c r="Y56" s="159">
        <f t="shared" si="26"/>
        <v>0</v>
      </c>
      <c r="Z56" s="159">
        <f t="shared" si="45"/>
        <v>0</v>
      </c>
      <c r="AA56" s="159">
        <f t="shared" si="27"/>
        <v>0</v>
      </c>
      <c r="AB56" s="159">
        <f t="shared" si="46"/>
        <v>0</v>
      </c>
      <c r="AC56" s="35"/>
      <c r="AD56" s="44" t="b">
        <f t="shared" si="28"/>
        <v>0</v>
      </c>
      <c r="AE56" s="44" t="b">
        <f t="shared" si="29"/>
        <v>0</v>
      </c>
      <c r="AF56" s="44" t="b">
        <f t="shared" si="47"/>
        <v>0</v>
      </c>
      <c r="AG56" s="44" t="b">
        <f t="shared" si="48"/>
        <v>0</v>
      </c>
      <c r="AH56" s="35"/>
      <c r="AI56" s="35"/>
      <c r="AJ56" s="3"/>
      <c r="AL56" s="36"/>
      <c r="AM56" s="3"/>
      <c r="AO56" s="13"/>
      <c r="AS56" s="3"/>
    </row>
    <row r="57" spans="1:45" x14ac:dyDescent="0.25">
      <c r="A57" s="30">
        <v>2</v>
      </c>
      <c r="B57" s="47"/>
      <c r="C57" s="47"/>
      <c r="D57" s="47"/>
      <c r="E57" s="47"/>
      <c r="F57" s="47"/>
      <c r="G57" s="47"/>
      <c r="H57" s="30">
        <f t="shared" si="30"/>
        <v>0</v>
      </c>
      <c r="I57" s="25">
        <f t="shared" si="31"/>
        <v>0</v>
      </c>
      <c r="J57" s="30">
        <f t="shared" si="32"/>
        <v>0</v>
      </c>
      <c r="K57" s="30">
        <f t="shared" si="25"/>
        <v>0</v>
      </c>
      <c r="L57" s="25">
        <f t="shared" si="33"/>
        <v>0</v>
      </c>
      <c r="M57" s="25">
        <f t="shared" si="34"/>
        <v>0</v>
      </c>
      <c r="N57" s="44">
        <f t="shared" si="35"/>
        <v>0</v>
      </c>
      <c r="O57" s="44">
        <f t="shared" si="36"/>
        <v>0</v>
      </c>
      <c r="P57" s="401"/>
      <c r="Q57" s="30">
        <f t="shared" si="37"/>
        <v>0</v>
      </c>
      <c r="R57" s="30">
        <f t="shared" si="38"/>
        <v>0</v>
      </c>
      <c r="S57" s="30">
        <f t="shared" si="39"/>
        <v>0</v>
      </c>
      <c r="T57" s="30">
        <f t="shared" si="40"/>
        <v>0</v>
      </c>
      <c r="U57" s="44">
        <f t="shared" si="41"/>
        <v>0</v>
      </c>
      <c r="V57" s="44">
        <f t="shared" si="42"/>
        <v>0</v>
      </c>
      <c r="W57" s="30">
        <f t="shared" si="43"/>
        <v>0</v>
      </c>
      <c r="X57" s="159">
        <f t="shared" si="44"/>
        <v>0</v>
      </c>
      <c r="Y57" s="159">
        <f t="shared" si="26"/>
        <v>0</v>
      </c>
      <c r="Z57" s="159">
        <f t="shared" si="45"/>
        <v>0</v>
      </c>
      <c r="AA57" s="159">
        <f t="shared" si="27"/>
        <v>0</v>
      </c>
      <c r="AB57" s="159">
        <f t="shared" si="46"/>
        <v>0</v>
      </c>
      <c r="AC57" s="35"/>
      <c r="AD57" s="44" t="b">
        <f t="shared" si="28"/>
        <v>0</v>
      </c>
      <c r="AE57" s="44" t="b">
        <f t="shared" si="29"/>
        <v>0</v>
      </c>
      <c r="AF57" s="44" t="b">
        <f t="shared" si="47"/>
        <v>0</v>
      </c>
      <c r="AG57" s="44" t="b">
        <f t="shared" si="48"/>
        <v>0</v>
      </c>
      <c r="AH57" s="35"/>
      <c r="AI57" s="35"/>
      <c r="AJ57" s="3"/>
      <c r="AL57" s="36"/>
      <c r="AM57" s="3"/>
      <c r="AO57" s="13"/>
      <c r="AS57" s="3"/>
    </row>
    <row r="58" spans="1:45" x14ac:dyDescent="0.25">
      <c r="A58" s="30">
        <v>2</v>
      </c>
      <c r="B58" s="47"/>
      <c r="C58" s="47"/>
      <c r="D58" s="47"/>
      <c r="E58" s="47"/>
      <c r="F58" s="47"/>
      <c r="G58" s="47"/>
      <c r="H58" s="30">
        <f t="shared" si="30"/>
        <v>0</v>
      </c>
      <c r="I58" s="25">
        <f t="shared" si="31"/>
        <v>0</v>
      </c>
      <c r="J58" s="30">
        <f t="shared" si="32"/>
        <v>0</v>
      </c>
      <c r="K58" s="30">
        <f t="shared" si="25"/>
        <v>0</v>
      </c>
      <c r="L58" s="25">
        <f t="shared" si="33"/>
        <v>0</v>
      </c>
      <c r="M58" s="25">
        <f t="shared" si="34"/>
        <v>0</v>
      </c>
      <c r="N58" s="44">
        <f t="shared" si="35"/>
        <v>0</v>
      </c>
      <c r="O58" s="44">
        <f t="shared" si="36"/>
        <v>0</v>
      </c>
      <c r="P58" s="401"/>
      <c r="Q58" s="30">
        <f t="shared" si="37"/>
        <v>0</v>
      </c>
      <c r="R58" s="30">
        <f t="shared" si="38"/>
        <v>0</v>
      </c>
      <c r="S58" s="30">
        <f t="shared" si="39"/>
        <v>0</v>
      </c>
      <c r="T58" s="30">
        <f t="shared" si="40"/>
        <v>0</v>
      </c>
      <c r="U58" s="44">
        <f t="shared" si="41"/>
        <v>0</v>
      </c>
      <c r="V58" s="44">
        <f t="shared" si="42"/>
        <v>0</v>
      </c>
      <c r="W58" s="30">
        <f t="shared" si="43"/>
        <v>0</v>
      </c>
      <c r="X58" s="159">
        <f t="shared" si="44"/>
        <v>0</v>
      </c>
      <c r="Y58" s="159">
        <f t="shared" si="26"/>
        <v>0</v>
      </c>
      <c r="Z58" s="159">
        <f t="shared" si="45"/>
        <v>0</v>
      </c>
      <c r="AA58" s="159">
        <f t="shared" si="27"/>
        <v>0</v>
      </c>
      <c r="AB58" s="159">
        <f t="shared" si="46"/>
        <v>0</v>
      </c>
      <c r="AC58" s="35"/>
      <c r="AD58" s="44" t="b">
        <f t="shared" si="28"/>
        <v>0</v>
      </c>
      <c r="AE58" s="44" t="b">
        <f t="shared" si="29"/>
        <v>0</v>
      </c>
      <c r="AF58" s="44" t="b">
        <f t="shared" si="47"/>
        <v>0</v>
      </c>
      <c r="AG58" s="44" t="b">
        <f t="shared" si="48"/>
        <v>0</v>
      </c>
      <c r="AH58" s="35"/>
      <c r="AI58" s="35"/>
      <c r="AJ58" s="3"/>
      <c r="AL58" s="36"/>
      <c r="AM58" s="3"/>
      <c r="AO58" s="13"/>
      <c r="AS58" s="3"/>
    </row>
    <row r="59" spans="1:45" x14ac:dyDescent="0.25">
      <c r="A59" s="30">
        <v>2</v>
      </c>
      <c r="B59" s="47"/>
      <c r="C59" s="47"/>
      <c r="D59" s="47"/>
      <c r="E59" s="47"/>
      <c r="F59" s="47"/>
      <c r="G59" s="47"/>
      <c r="H59" s="30">
        <f t="shared" si="30"/>
        <v>0</v>
      </c>
      <c r="I59" s="25">
        <f t="shared" si="31"/>
        <v>0</v>
      </c>
      <c r="J59" s="30">
        <f t="shared" si="32"/>
        <v>0</v>
      </c>
      <c r="K59" s="30">
        <f t="shared" si="25"/>
        <v>0</v>
      </c>
      <c r="L59" s="25">
        <f t="shared" si="33"/>
        <v>0</v>
      </c>
      <c r="M59" s="25">
        <f t="shared" si="34"/>
        <v>0</v>
      </c>
      <c r="N59" s="44">
        <f t="shared" si="35"/>
        <v>0</v>
      </c>
      <c r="O59" s="44">
        <f t="shared" si="36"/>
        <v>0</v>
      </c>
      <c r="P59" s="401"/>
      <c r="Q59" s="30">
        <f t="shared" si="37"/>
        <v>0</v>
      </c>
      <c r="R59" s="30">
        <f t="shared" si="38"/>
        <v>0</v>
      </c>
      <c r="S59" s="30">
        <f t="shared" si="39"/>
        <v>0</v>
      </c>
      <c r="T59" s="30">
        <f t="shared" si="40"/>
        <v>0</v>
      </c>
      <c r="U59" s="44">
        <f t="shared" si="41"/>
        <v>0</v>
      </c>
      <c r="V59" s="44">
        <f t="shared" si="42"/>
        <v>0</v>
      </c>
      <c r="W59" s="30">
        <f t="shared" si="43"/>
        <v>0</v>
      </c>
      <c r="X59" s="159">
        <f t="shared" si="44"/>
        <v>0</v>
      </c>
      <c r="Y59" s="159">
        <f t="shared" si="26"/>
        <v>0</v>
      </c>
      <c r="Z59" s="159">
        <f t="shared" si="45"/>
        <v>0</v>
      </c>
      <c r="AA59" s="159">
        <f t="shared" si="27"/>
        <v>0</v>
      </c>
      <c r="AB59" s="159">
        <f t="shared" si="46"/>
        <v>0</v>
      </c>
      <c r="AC59" s="35"/>
      <c r="AD59" s="44" t="b">
        <f t="shared" si="28"/>
        <v>0</v>
      </c>
      <c r="AE59" s="44" t="b">
        <f t="shared" si="29"/>
        <v>0</v>
      </c>
      <c r="AF59" s="44" t="b">
        <f t="shared" si="47"/>
        <v>0</v>
      </c>
      <c r="AG59" s="44" t="b">
        <f t="shared" si="48"/>
        <v>0</v>
      </c>
      <c r="AH59" s="35"/>
      <c r="AI59" s="35"/>
      <c r="AJ59" s="3"/>
      <c r="AL59" s="36"/>
      <c r="AM59" s="3"/>
      <c r="AO59" s="13"/>
      <c r="AS59" s="3"/>
    </row>
    <row r="60" spans="1:45" x14ac:dyDescent="0.25">
      <c r="A60" s="30">
        <v>2</v>
      </c>
      <c r="B60" s="47"/>
      <c r="C60" s="47"/>
      <c r="D60" s="47"/>
      <c r="E60" s="47"/>
      <c r="F60" s="47"/>
      <c r="G60" s="47"/>
      <c r="H60" s="30">
        <f t="shared" si="30"/>
        <v>0</v>
      </c>
      <c r="I60" s="25">
        <f t="shared" si="31"/>
        <v>0</v>
      </c>
      <c r="J60" s="30">
        <f t="shared" si="32"/>
        <v>0</v>
      </c>
      <c r="K60" s="30">
        <f t="shared" si="25"/>
        <v>0</v>
      </c>
      <c r="L60" s="25">
        <f t="shared" si="33"/>
        <v>0</v>
      </c>
      <c r="M60" s="25">
        <f t="shared" si="34"/>
        <v>0</v>
      </c>
      <c r="N60" s="44">
        <f t="shared" si="35"/>
        <v>0</v>
      </c>
      <c r="O60" s="44">
        <f t="shared" si="36"/>
        <v>0</v>
      </c>
      <c r="P60" s="401"/>
      <c r="Q60" s="30">
        <f t="shared" si="37"/>
        <v>0</v>
      </c>
      <c r="R60" s="30">
        <f t="shared" si="38"/>
        <v>0</v>
      </c>
      <c r="S60" s="30">
        <f t="shared" si="39"/>
        <v>0</v>
      </c>
      <c r="T60" s="30">
        <f t="shared" si="40"/>
        <v>0</v>
      </c>
      <c r="U60" s="44">
        <f t="shared" si="41"/>
        <v>0</v>
      </c>
      <c r="V60" s="44">
        <f t="shared" si="42"/>
        <v>0</v>
      </c>
      <c r="W60" s="30">
        <f t="shared" si="43"/>
        <v>0</v>
      </c>
      <c r="X60" s="159">
        <f t="shared" si="44"/>
        <v>0</v>
      </c>
      <c r="Y60" s="159">
        <f t="shared" si="26"/>
        <v>0</v>
      </c>
      <c r="Z60" s="159">
        <f t="shared" si="45"/>
        <v>0</v>
      </c>
      <c r="AA60" s="159">
        <f t="shared" si="27"/>
        <v>0</v>
      </c>
      <c r="AB60" s="159">
        <f t="shared" si="46"/>
        <v>0</v>
      </c>
      <c r="AC60" s="35"/>
      <c r="AD60" s="44" t="b">
        <f t="shared" si="28"/>
        <v>0</v>
      </c>
      <c r="AE60" s="44" t="b">
        <f t="shared" si="29"/>
        <v>0</v>
      </c>
      <c r="AF60" s="44" t="b">
        <f t="shared" si="47"/>
        <v>0</v>
      </c>
      <c r="AG60" s="44" t="b">
        <f t="shared" si="48"/>
        <v>0</v>
      </c>
      <c r="AH60" s="35"/>
      <c r="AI60" s="35"/>
      <c r="AJ60" s="3"/>
      <c r="AL60" s="36"/>
      <c r="AM60" s="3"/>
      <c r="AO60" s="13"/>
      <c r="AS60" s="3"/>
    </row>
    <row r="61" spans="1:45" x14ac:dyDescent="0.25">
      <c r="A61" s="30">
        <v>2</v>
      </c>
      <c r="B61" s="47"/>
      <c r="C61" s="47"/>
      <c r="D61" s="47"/>
      <c r="E61" s="47"/>
      <c r="F61" s="47"/>
      <c r="G61" s="47"/>
      <c r="H61" s="30">
        <f t="shared" si="30"/>
        <v>0</v>
      </c>
      <c r="I61" s="25">
        <f t="shared" si="31"/>
        <v>0</v>
      </c>
      <c r="J61" s="30">
        <f t="shared" si="32"/>
        <v>0</v>
      </c>
      <c r="K61" s="30">
        <f t="shared" si="25"/>
        <v>0</v>
      </c>
      <c r="L61" s="25">
        <f t="shared" si="33"/>
        <v>0</v>
      </c>
      <c r="M61" s="25">
        <f t="shared" si="34"/>
        <v>0</v>
      </c>
      <c r="N61" s="44">
        <f t="shared" si="35"/>
        <v>0</v>
      </c>
      <c r="O61" s="44">
        <f t="shared" si="36"/>
        <v>0</v>
      </c>
      <c r="P61" s="401"/>
      <c r="Q61" s="30">
        <f t="shared" si="37"/>
        <v>0</v>
      </c>
      <c r="R61" s="30">
        <f t="shared" si="38"/>
        <v>0</v>
      </c>
      <c r="S61" s="30">
        <f t="shared" si="39"/>
        <v>0</v>
      </c>
      <c r="T61" s="30">
        <f t="shared" si="40"/>
        <v>0</v>
      </c>
      <c r="U61" s="44">
        <f t="shared" si="41"/>
        <v>0</v>
      </c>
      <c r="V61" s="44">
        <f t="shared" si="42"/>
        <v>0</v>
      </c>
      <c r="W61" s="30">
        <f t="shared" si="43"/>
        <v>0</v>
      </c>
      <c r="X61" s="159">
        <f t="shared" si="44"/>
        <v>0</v>
      </c>
      <c r="Y61" s="159">
        <f t="shared" si="26"/>
        <v>0</v>
      </c>
      <c r="Z61" s="159">
        <f t="shared" si="45"/>
        <v>0</v>
      </c>
      <c r="AA61" s="159">
        <f t="shared" si="27"/>
        <v>0</v>
      </c>
      <c r="AB61" s="159">
        <f t="shared" si="46"/>
        <v>0</v>
      </c>
      <c r="AC61" s="35"/>
      <c r="AD61" s="44" t="b">
        <f t="shared" si="28"/>
        <v>0</v>
      </c>
      <c r="AE61" s="44" t="b">
        <f t="shared" si="29"/>
        <v>0</v>
      </c>
      <c r="AF61" s="44" t="b">
        <f t="shared" si="47"/>
        <v>0</v>
      </c>
      <c r="AG61" s="44" t="b">
        <f t="shared" si="48"/>
        <v>0</v>
      </c>
      <c r="AH61" s="35"/>
      <c r="AI61" s="35"/>
      <c r="AJ61" s="3"/>
      <c r="AL61" s="36"/>
      <c r="AM61" s="3"/>
      <c r="AO61" s="13"/>
      <c r="AS61" s="3"/>
    </row>
    <row r="62" spans="1:45" x14ac:dyDescent="0.25">
      <c r="A62" s="30">
        <v>2</v>
      </c>
      <c r="B62" s="47"/>
      <c r="C62" s="47"/>
      <c r="D62" s="47"/>
      <c r="E62" s="47"/>
      <c r="F62" s="47"/>
      <c r="G62" s="47"/>
      <c r="H62" s="30">
        <f t="shared" si="30"/>
        <v>0</v>
      </c>
      <c r="I62" s="25">
        <f t="shared" si="31"/>
        <v>0</v>
      </c>
      <c r="J62" s="30">
        <f t="shared" si="32"/>
        <v>0</v>
      </c>
      <c r="K62" s="30">
        <f t="shared" si="25"/>
        <v>0</v>
      </c>
      <c r="L62" s="25">
        <f t="shared" si="33"/>
        <v>0</v>
      </c>
      <c r="M62" s="25">
        <f t="shared" si="34"/>
        <v>0</v>
      </c>
      <c r="N62" s="44">
        <f t="shared" si="35"/>
        <v>0</v>
      </c>
      <c r="O62" s="44">
        <f t="shared" si="36"/>
        <v>0</v>
      </c>
      <c r="P62" s="401"/>
      <c r="Q62" s="30">
        <f t="shared" si="37"/>
        <v>0</v>
      </c>
      <c r="R62" s="30">
        <f t="shared" si="38"/>
        <v>0</v>
      </c>
      <c r="S62" s="30">
        <f t="shared" si="39"/>
        <v>0</v>
      </c>
      <c r="T62" s="30">
        <f t="shared" si="40"/>
        <v>0</v>
      </c>
      <c r="U62" s="44">
        <f t="shared" si="41"/>
        <v>0</v>
      </c>
      <c r="V62" s="44">
        <f t="shared" si="42"/>
        <v>0</v>
      </c>
      <c r="W62" s="30">
        <f t="shared" si="43"/>
        <v>0</v>
      </c>
      <c r="X62" s="159">
        <f t="shared" si="44"/>
        <v>0</v>
      </c>
      <c r="Y62" s="159">
        <f t="shared" si="26"/>
        <v>0</v>
      </c>
      <c r="Z62" s="159">
        <f t="shared" si="45"/>
        <v>0</v>
      </c>
      <c r="AA62" s="159">
        <f t="shared" si="27"/>
        <v>0</v>
      </c>
      <c r="AB62" s="159">
        <f t="shared" si="46"/>
        <v>0</v>
      </c>
      <c r="AC62" s="35"/>
      <c r="AD62" s="44" t="b">
        <f t="shared" si="28"/>
        <v>0</v>
      </c>
      <c r="AE62" s="44" t="b">
        <f t="shared" si="29"/>
        <v>0</v>
      </c>
      <c r="AF62" s="44" t="b">
        <f t="shared" si="47"/>
        <v>0</v>
      </c>
      <c r="AG62" s="44" t="b">
        <f t="shared" si="48"/>
        <v>0</v>
      </c>
      <c r="AH62" s="35"/>
      <c r="AI62" s="35"/>
      <c r="AJ62" s="3"/>
      <c r="AL62" s="36"/>
      <c r="AM62" s="3"/>
      <c r="AO62" s="13"/>
      <c r="AS62" s="3"/>
    </row>
    <row r="63" spans="1:45" x14ac:dyDescent="0.25">
      <c r="A63" s="30">
        <v>2</v>
      </c>
      <c r="B63" s="47"/>
      <c r="C63" s="47"/>
      <c r="D63" s="47"/>
      <c r="E63" s="47"/>
      <c r="F63" s="47"/>
      <c r="G63" s="47"/>
      <c r="H63" s="30">
        <f t="shared" si="30"/>
        <v>0</v>
      </c>
      <c r="I63" s="25">
        <f t="shared" si="31"/>
        <v>0</v>
      </c>
      <c r="J63" s="30">
        <f t="shared" si="32"/>
        <v>0</v>
      </c>
      <c r="K63" s="30">
        <f t="shared" si="25"/>
        <v>0</v>
      </c>
      <c r="L63" s="25">
        <f t="shared" si="33"/>
        <v>0</v>
      </c>
      <c r="M63" s="25">
        <f t="shared" si="34"/>
        <v>0</v>
      </c>
      <c r="N63" s="44">
        <f t="shared" si="35"/>
        <v>0</v>
      </c>
      <c r="O63" s="44">
        <f t="shared" si="36"/>
        <v>0</v>
      </c>
      <c r="P63" s="401"/>
      <c r="Q63" s="30">
        <f t="shared" si="37"/>
        <v>0</v>
      </c>
      <c r="R63" s="30">
        <f t="shared" si="38"/>
        <v>0</v>
      </c>
      <c r="S63" s="30">
        <f t="shared" si="39"/>
        <v>0</v>
      </c>
      <c r="T63" s="30">
        <f t="shared" si="40"/>
        <v>0</v>
      </c>
      <c r="U63" s="44">
        <f t="shared" si="41"/>
        <v>0</v>
      </c>
      <c r="V63" s="44">
        <f t="shared" si="42"/>
        <v>0</v>
      </c>
      <c r="W63" s="30">
        <f t="shared" si="43"/>
        <v>0</v>
      </c>
      <c r="X63" s="159">
        <f t="shared" si="44"/>
        <v>0</v>
      </c>
      <c r="Y63" s="159">
        <f t="shared" si="26"/>
        <v>0</v>
      </c>
      <c r="Z63" s="159">
        <f t="shared" si="45"/>
        <v>0</v>
      </c>
      <c r="AA63" s="159">
        <f t="shared" si="27"/>
        <v>0</v>
      </c>
      <c r="AB63" s="159">
        <f t="shared" si="46"/>
        <v>0</v>
      </c>
      <c r="AC63" s="35"/>
      <c r="AD63" s="44" t="b">
        <f t="shared" si="28"/>
        <v>0</v>
      </c>
      <c r="AE63" s="44" t="b">
        <f t="shared" si="29"/>
        <v>0</v>
      </c>
      <c r="AF63" s="44" t="b">
        <f t="shared" si="47"/>
        <v>0</v>
      </c>
      <c r="AG63" s="44" t="b">
        <f t="shared" si="48"/>
        <v>0</v>
      </c>
      <c r="AH63" s="35"/>
      <c r="AI63" s="35"/>
      <c r="AJ63" s="3"/>
      <c r="AL63" s="36"/>
      <c r="AM63" s="3"/>
      <c r="AO63" s="13"/>
      <c r="AS63" s="3"/>
    </row>
    <row r="64" spans="1:45" x14ac:dyDescent="0.25">
      <c r="A64" s="30">
        <v>2</v>
      </c>
      <c r="B64" s="47"/>
      <c r="C64" s="47"/>
      <c r="D64" s="47"/>
      <c r="E64" s="47"/>
      <c r="F64" s="47"/>
      <c r="G64" s="47"/>
      <c r="H64" s="30">
        <f t="shared" si="30"/>
        <v>0</v>
      </c>
      <c r="I64" s="25">
        <f t="shared" si="31"/>
        <v>0</v>
      </c>
      <c r="J64" s="30">
        <f t="shared" si="32"/>
        <v>0</v>
      </c>
      <c r="K64" s="30">
        <f t="shared" si="25"/>
        <v>0</v>
      </c>
      <c r="L64" s="25">
        <f t="shared" si="33"/>
        <v>0</v>
      </c>
      <c r="M64" s="25">
        <f t="shared" si="34"/>
        <v>0</v>
      </c>
      <c r="N64" s="44">
        <f t="shared" si="35"/>
        <v>0</v>
      </c>
      <c r="O64" s="44">
        <f t="shared" si="36"/>
        <v>0</v>
      </c>
      <c r="P64" s="401"/>
      <c r="Q64" s="30">
        <f t="shared" si="37"/>
        <v>0</v>
      </c>
      <c r="R64" s="30">
        <f t="shared" si="38"/>
        <v>0</v>
      </c>
      <c r="S64" s="30">
        <f t="shared" si="39"/>
        <v>0</v>
      </c>
      <c r="T64" s="30">
        <f t="shared" si="40"/>
        <v>0</v>
      </c>
      <c r="U64" s="44">
        <f t="shared" si="41"/>
        <v>0</v>
      </c>
      <c r="V64" s="44">
        <f t="shared" si="42"/>
        <v>0</v>
      </c>
      <c r="W64" s="30">
        <f t="shared" si="43"/>
        <v>0</v>
      </c>
      <c r="X64" s="159">
        <f t="shared" si="44"/>
        <v>0</v>
      </c>
      <c r="Y64" s="159">
        <f t="shared" si="26"/>
        <v>0</v>
      </c>
      <c r="Z64" s="159">
        <f t="shared" si="45"/>
        <v>0</v>
      </c>
      <c r="AA64" s="159">
        <f t="shared" si="27"/>
        <v>0</v>
      </c>
      <c r="AB64" s="159">
        <f t="shared" si="46"/>
        <v>0</v>
      </c>
      <c r="AC64" s="35"/>
      <c r="AD64" s="44" t="b">
        <f t="shared" si="28"/>
        <v>0</v>
      </c>
      <c r="AE64" s="44" t="b">
        <f t="shared" si="29"/>
        <v>0</v>
      </c>
      <c r="AF64" s="44" t="b">
        <f t="shared" si="47"/>
        <v>0</v>
      </c>
      <c r="AG64" s="44" t="b">
        <f t="shared" si="48"/>
        <v>0</v>
      </c>
      <c r="AH64" s="35"/>
      <c r="AI64" s="35"/>
      <c r="AJ64" s="3"/>
      <c r="AK64" s="3"/>
      <c r="AL64" s="3"/>
      <c r="AM64" s="3"/>
      <c r="AP64" s="3"/>
      <c r="AQ64" s="3"/>
      <c r="AR64" s="3"/>
      <c r="AS64" s="3"/>
    </row>
    <row r="65" spans="1:49" x14ac:dyDescent="0.25">
      <c r="A65" s="30">
        <v>2</v>
      </c>
      <c r="B65" s="47"/>
      <c r="C65" s="47"/>
      <c r="D65" s="47"/>
      <c r="E65" s="47"/>
      <c r="F65" s="47"/>
      <c r="G65" s="47"/>
      <c r="H65" s="30">
        <f t="shared" si="30"/>
        <v>0</v>
      </c>
      <c r="I65" s="25">
        <f t="shared" si="31"/>
        <v>0</v>
      </c>
      <c r="J65" s="30">
        <f t="shared" si="32"/>
        <v>0</v>
      </c>
      <c r="K65" s="30">
        <f t="shared" si="25"/>
        <v>0</v>
      </c>
      <c r="L65" s="25">
        <f t="shared" si="33"/>
        <v>0</v>
      </c>
      <c r="M65" s="25">
        <f t="shared" si="34"/>
        <v>0</v>
      </c>
      <c r="N65" s="44">
        <f t="shared" si="35"/>
        <v>0</v>
      </c>
      <c r="O65" s="44">
        <f t="shared" si="36"/>
        <v>0</v>
      </c>
      <c r="P65" s="401"/>
      <c r="Q65" s="30">
        <f t="shared" si="37"/>
        <v>0</v>
      </c>
      <c r="R65" s="30">
        <f t="shared" si="38"/>
        <v>0</v>
      </c>
      <c r="S65" s="30">
        <f t="shared" si="39"/>
        <v>0</v>
      </c>
      <c r="T65" s="30">
        <f t="shared" si="40"/>
        <v>0</v>
      </c>
      <c r="U65" s="44">
        <f t="shared" si="41"/>
        <v>0</v>
      </c>
      <c r="V65" s="44">
        <f t="shared" si="42"/>
        <v>0</v>
      </c>
      <c r="W65" s="30">
        <f t="shared" si="43"/>
        <v>0</v>
      </c>
      <c r="X65" s="159">
        <f t="shared" si="44"/>
        <v>0</v>
      </c>
      <c r="Y65" s="159">
        <f t="shared" si="26"/>
        <v>0</v>
      </c>
      <c r="Z65" s="159">
        <f t="shared" si="45"/>
        <v>0</v>
      </c>
      <c r="AA65" s="159">
        <f t="shared" si="27"/>
        <v>0</v>
      </c>
      <c r="AB65" s="159">
        <f t="shared" si="46"/>
        <v>0</v>
      </c>
      <c r="AC65" s="35"/>
      <c r="AD65" s="44" t="b">
        <f t="shared" si="28"/>
        <v>0</v>
      </c>
      <c r="AE65" s="44" t="b">
        <f t="shared" si="29"/>
        <v>0</v>
      </c>
      <c r="AF65" s="44" t="b">
        <f t="shared" si="47"/>
        <v>0</v>
      </c>
      <c r="AG65" s="44" t="b">
        <f t="shared" si="48"/>
        <v>0</v>
      </c>
      <c r="AH65" s="35"/>
      <c r="AI65" s="35"/>
      <c r="AJ65" s="3"/>
      <c r="AL65" s="36"/>
      <c r="AM65" s="3"/>
      <c r="AO65" s="13"/>
      <c r="AS65" s="3"/>
    </row>
    <row r="66" spans="1:49" x14ac:dyDescent="0.25">
      <c r="A66" s="30">
        <v>2</v>
      </c>
      <c r="B66" s="47"/>
      <c r="C66" s="47"/>
      <c r="D66" s="47"/>
      <c r="E66" s="47"/>
      <c r="F66" s="47"/>
      <c r="G66" s="47"/>
      <c r="H66" s="30">
        <f t="shared" si="30"/>
        <v>0</v>
      </c>
      <c r="I66" s="25">
        <f t="shared" si="31"/>
        <v>0</v>
      </c>
      <c r="J66" s="30">
        <f t="shared" si="32"/>
        <v>0</v>
      </c>
      <c r="K66" s="30">
        <f t="shared" si="25"/>
        <v>0</v>
      </c>
      <c r="L66" s="25">
        <f t="shared" si="33"/>
        <v>0</v>
      </c>
      <c r="M66" s="25">
        <f t="shared" si="34"/>
        <v>0</v>
      </c>
      <c r="N66" s="44">
        <f t="shared" si="35"/>
        <v>0</v>
      </c>
      <c r="O66" s="44">
        <f t="shared" si="36"/>
        <v>0</v>
      </c>
      <c r="P66" s="401"/>
      <c r="Q66" s="30">
        <f t="shared" si="37"/>
        <v>0</v>
      </c>
      <c r="R66" s="30">
        <f t="shared" si="38"/>
        <v>0</v>
      </c>
      <c r="S66" s="30">
        <f t="shared" si="39"/>
        <v>0</v>
      </c>
      <c r="T66" s="30">
        <f t="shared" si="40"/>
        <v>0</v>
      </c>
      <c r="U66" s="44">
        <f t="shared" si="41"/>
        <v>0</v>
      </c>
      <c r="V66" s="44">
        <f t="shared" si="42"/>
        <v>0</v>
      </c>
      <c r="W66" s="30">
        <f t="shared" si="43"/>
        <v>0</v>
      </c>
      <c r="X66" s="159">
        <f t="shared" si="44"/>
        <v>0</v>
      </c>
      <c r="Y66" s="159">
        <f t="shared" si="26"/>
        <v>0</v>
      </c>
      <c r="Z66" s="159">
        <f t="shared" si="45"/>
        <v>0</v>
      </c>
      <c r="AA66" s="159">
        <f t="shared" si="27"/>
        <v>0</v>
      </c>
      <c r="AB66" s="159">
        <f t="shared" si="46"/>
        <v>0</v>
      </c>
      <c r="AC66" s="35"/>
      <c r="AD66" s="44" t="b">
        <f t="shared" si="28"/>
        <v>0</v>
      </c>
      <c r="AE66" s="44" t="b">
        <f t="shared" si="29"/>
        <v>0</v>
      </c>
      <c r="AF66" s="44" t="b">
        <f t="shared" si="47"/>
        <v>0</v>
      </c>
      <c r="AG66" s="44" t="b">
        <f t="shared" si="48"/>
        <v>0</v>
      </c>
      <c r="AH66" s="35"/>
      <c r="AI66" s="35"/>
      <c r="AJ66" s="3"/>
      <c r="AK66" s="3"/>
      <c r="AL66" s="3"/>
      <c r="AM66" s="3"/>
      <c r="AP66" s="3"/>
      <c r="AQ66" s="3"/>
      <c r="AR66" s="3"/>
      <c r="AS66" s="3"/>
    </row>
    <row r="67" spans="1:49" x14ac:dyDescent="0.25">
      <c r="A67" s="30">
        <v>2</v>
      </c>
      <c r="B67" s="47"/>
      <c r="C67" s="47"/>
      <c r="D67" s="47"/>
      <c r="E67" s="47"/>
      <c r="F67" s="47"/>
      <c r="G67" s="47"/>
      <c r="H67" s="30">
        <f t="shared" si="30"/>
        <v>0</v>
      </c>
      <c r="I67" s="25">
        <f t="shared" si="31"/>
        <v>0</v>
      </c>
      <c r="J67" s="30">
        <f t="shared" si="32"/>
        <v>0</v>
      </c>
      <c r="K67" s="30">
        <f t="shared" si="25"/>
        <v>0</v>
      </c>
      <c r="L67" s="25">
        <f t="shared" si="33"/>
        <v>0</v>
      </c>
      <c r="M67" s="25">
        <f t="shared" si="34"/>
        <v>0</v>
      </c>
      <c r="N67" s="44">
        <f t="shared" si="35"/>
        <v>0</v>
      </c>
      <c r="O67" s="44">
        <f t="shared" si="36"/>
        <v>0</v>
      </c>
      <c r="P67" s="401"/>
      <c r="Q67" s="30">
        <f t="shared" si="37"/>
        <v>0</v>
      </c>
      <c r="R67" s="30">
        <f t="shared" si="38"/>
        <v>0</v>
      </c>
      <c r="S67" s="30">
        <f t="shared" si="39"/>
        <v>0</v>
      </c>
      <c r="T67" s="30">
        <f t="shared" si="40"/>
        <v>0</v>
      </c>
      <c r="U67" s="44">
        <f t="shared" si="41"/>
        <v>0</v>
      </c>
      <c r="V67" s="44">
        <f t="shared" si="42"/>
        <v>0</v>
      </c>
      <c r="W67" s="30">
        <f t="shared" si="43"/>
        <v>0</v>
      </c>
      <c r="X67" s="159">
        <f t="shared" si="44"/>
        <v>0</v>
      </c>
      <c r="Y67" s="159">
        <f t="shared" si="26"/>
        <v>0</v>
      </c>
      <c r="Z67" s="159">
        <f t="shared" si="45"/>
        <v>0</v>
      </c>
      <c r="AA67" s="159">
        <f t="shared" si="27"/>
        <v>0</v>
      </c>
      <c r="AB67" s="159">
        <f t="shared" si="46"/>
        <v>0</v>
      </c>
      <c r="AC67" s="35"/>
      <c r="AD67" s="44" t="b">
        <f t="shared" si="28"/>
        <v>0</v>
      </c>
      <c r="AE67" s="44" t="b">
        <f t="shared" si="29"/>
        <v>0</v>
      </c>
      <c r="AF67" s="44" t="b">
        <f t="shared" si="47"/>
        <v>0</v>
      </c>
      <c r="AG67" s="44" t="b">
        <f t="shared" si="48"/>
        <v>0</v>
      </c>
      <c r="AH67" s="35"/>
      <c r="AI67" s="35"/>
      <c r="AJ67" s="3"/>
      <c r="AK67" s="3"/>
      <c r="AL67" s="3"/>
      <c r="AM67" s="3"/>
      <c r="AP67" s="3"/>
      <c r="AQ67" s="3"/>
      <c r="AR67" s="3"/>
      <c r="AS67" s="3"/>
    </row>
    <row r="68" spans="1:49" x14ac:dyDescent="0.25">
      <c r="A68" s="30">
        <v>2</v>
      </c>
      <c r="B68" s="47"/>
      <c r="C68" s="47"/>
      <c r="D68" s="47"/>
      <c r="E68" s="47"/>
      <c r="F68" s="47"/>
      <c r="G68" s="47"/>
      <c r="H68" s="30">
        <f t="shared" si="30"/>
        <v>0</v>
      </c>
      <c r="I68" s="25">
        <f t="shared" si="31"/>
        <v>0</v>
      </c>
      <c r="J68" s="30">
        <f t="shared" si="32"/>
        <v>0</v>
      </c>
      <c r="K68" s="30">
        <f t="shared" si="25"/>
        <v>0</v>
      </c>
      <c r="L68" s="25">
        <f t="shared" si="33"/>
        <v>0</v>
      </c>
      <c r="M68" s="25">
        <f t="shared" si="34"/>
        <v>0</v>
      </c>
      <c r="N68" s="44">
        <f t="shared" si="35"/>
        <v>0</v>
      </c>
      <c r="O68" s="44">
        <f t="shared" si="36"/>
        <v>0</v>
      </c>
      <c r="P68" s="401"/>
      <c r="Q68" s="30">
        <f t="shared" si="37"/>
        <v>0</v>
      </c>
      <c r="R68" s="30">
        <f t="shared" si="38"/>
        <v>0</v>
      </c>
      <c r="S68" s="30">
        <f t="shared" si="39"/>
        <v>0</v>
      </c>
      <c r="T68" s="30">
        <f t="shared" si="40"/>
        <v>0</v>
      </c>
      <c r="U68" s="44">
        <f t="shared" si="41"/>
        <v>0</v>
      </c>
      <c r="V68" s="44">
        <f t="shared" si="42"/>
        <v>0</v>
      </c>
      <c r="W68" s="30">
        <f t="shared" si="43"/>
        <v>0</v>
      </c>
      <c r="X68" s="159">
        <f t="shared" si="44"/>
        <v>0</v>
      </c>
      <c r="Y68" s="159">
        <f t="shared" si="26"/>
        <v>0</v>
      </c>
      <c r="Z68" s="159">
        <f t="shared" si="45"/>
        <v>0</v>
      </c>
      <c r="AA68" s="159">
        <f t="shared" si="27"/>
        <v>0</v>
      </c>
      <c r="AB68" s="159">
        <f t="shared" si="46"/>
        <v>0</v>
      </c>
      <c r="AC68" s="35"/>
      <c r="AD68" s="44" t="b">
        <f t="shared" si="28"/>
        <v>0</v>
      </c>
      <c r="AE68" s="44" t="b">
        <f t="shared" si="29"/>
        <v>0</v>
      </c>
      <c r="AF68" s="44" t="b">
        <f t="shared" si="47"/>
        <v>0</v>
      </c>
      <c r="AG68" s="44" t="b">
        <f t="shared" si="48"/>
        <v>0</v>
      </c>
      <c r="AH68" s="35"/>
      <c r="AI68" s="35"/>
      <c r="AJ68" s="3"/>
      <c r="AK68" s="3"/>
      <c r="AL68" s="3"/>
      <c r="AM68" s="3"/>
      <c r="AP68" s="3"/>
      <c r="AQ68" s="3"/>
      <c r="AR68" s="3"/>
      <c r="AS68" s="3"/>
    </row>
    <row r="69" spans="1:49" x14ac:dyDescent="0.25">
      <c r="A69" s="30">
        <v>2</v>
      </c>
      <c r="B69" s="47"/>
      <c r="C69" s="47"/>
      <c r="D69" s="47"/>
      <c r="E69" s="47"/>
      <c r="F69" s="47"/>
      <c r="G69" s="47"/>
      <c r="H69" s="30">
        <f t="shared" si="30"/>
        <v>0</v>
      </c>
      <c r="I69" s="25">
        <f t="shared" si="31"/>
        <v>0</v>
      </c>
      <c r="J69" s="30">
        <f t="shared" si="32"/>
        <v>0</v>
      </c>
      <c r="K69" s="30">
        <f t="shared" si="25"/>
        <v>0</v>
      </c>
      <c r="L69" s="25">
        <f t="shared" si="33"/>
        <v>0</v>
      </c>
      <c r="M69" s="25">
        <f t="shared" si="34"/>
        <v>0</v>
      </c>
      <c r="N69" s="44">
        <f t="shared" si="35"/>
        <v>0</v>
      </c>
      <c r="O69" s="44">
        <f t="shared" si="36"/>
        <v>0</v>
      </c>
      <c r="P69" s="401"/>
      <c r="Q69" s="30">
        <f t="shared" si="37"/>
        <v>0</v>
      </c>
      <c r="R69" s="30">
        <f t="shared" si="38"/>
        <v>0</v>
      </c>
      <c r="S69" s="30">
        <f t="shared" si="39"/>
        <v>0</v>
      </c>
      <c r="T69" s="30">
        <f t="shared" si="40"/>
        <v>0</v>
      </c>
      <c r="U69" s="44">
        <f t="shared" si="41"/>
        <v>0</v>
      </c>
      <c r="V69" s="44">
        <f t="shared" si="42"/>
        <v>0</v>
      </c>
      <c r="W69" s="30">
        <f t="shared" si="43"/>
        <v>0</v>
      </c>
      <c r="X69" s="159">
        <f t="shared" si="44"/>
        <v>0</v>
      </c>
      <c r="Y69" s="159">
        <f t="shared" si="26"/>
        <v>0</v>
      </c>
      <c r="Z69" s="159">
        <f t="shared" si="45"/>
        <v>0</v>
      </c>
      <c r="AA69" s="159">
        <f t="shared" si="27"/>
        <v>0</v>
      </c>
      <c r="AB69" s="159">
        <f t="shared" si="46"/>
        <v>0</v>
      </c>
      <c r="AC69" s="35"/>
      <c r="AD69" s="44" t="b">
        <f t="shared" si="28"/>
        <v>0</v>
      </c>
      <c r="AE69" s="44" t="b">
        <f t="shared" si="29"/>
        <v>0</v>
      </c>
      <c r="AF69" s="44" t="b">
        <f t="shared" si="47"/>
        <v>0</v>
      </c>
      <c r="AG69" s="44" t="b">
        <f t="shared" si="48"/>
        <v>0</v>
      </c>
      <c r="AH69" s="35"/>
      <c r="AI69" s="35"/>
      <c r="AJ69" s="3"/>
      <c r="AK69" s="3"/>
      <c r="AL69" s="3"/>
      <c r="AM69" s="3"/>
      <c r="AP69" s="3"/>
      <c r="AQ69" s="3"/>
      <c r="AR69" s="3"/>
      <c r="AS69" s="3"/>
    </row>
    <row r="70" spans="1:49" x14ac:dyDescent="0.25">
      <c r="A70" s="30">
        <v>2</v>
      </c>
      <c r="B70" s="47"/>
      <c r="C70" s="47"/>
      <c r="D70" s="47"/>
      <c r="E70" s="47"/>
      <c r="F70" s="47"/>
      <c r="G70" s="47"/>
      <c r="H70" s="30">
        <f t="shared" si="30"/>
        <v>0</v>
      </c>
      <c r="I70" s="25">
        <f t="shared" si="31"/>
        <v>0</v>
      </c>
      <c r="J70" s="30">
        <f t="shared" si="32"/>
        <v>0</v>
      </c>
      <c r="K70" s="30">
        <f t="shared" si="25"/>
        <v>0</v>
      </c>
      <c r="L70" s="25">
        <f t="shared" si="33"/>
        <v>0</v>
      </c>
      <c r="M70" s="25">
        <f t="shared" si="34"/>
        <v>0</v>
      </c>
      <c r="N70" s="44">
        <f t="shared" si="35"/>
        <v>0</v>
      </c>
      <c r="O70" s="44">
        <f t="shared" si="36"/>
        <v>0</v>
      </c>
      <c r="P70" s="330"/>
      <c r="Q70" s="30">
        <f t="shared" si="37"/>
        <v>0</v>
      </c>
      <c r="R70" s="30">
        <f t="shared" si="38"/>
        <v>0</v>
      </c>
      <c r="S70" s="30">
        <f t="shared" si="39"/>
        <v>0</v>
      </c>
      <c r="T70" s="30">
        <f t="shared" si="40"/>
        <v>0</v>
      </c>
      <c r="U70" s="44">
        <f t="shared" si="41"/>
        <v>0</v>
      </c>
      <c r="V70" s="44">
        <f t="shared" si="42"/>
        <v>0</v>
      </c>
      <c r="W70" s="30">
        <f t="shared" si="43"/>
        <v>0</v>
      </c>
      <c r="X70" s="159">
        <f t="shared" si="44"/>
        <v>0</v>
      </c>
      <c r="Y70" s="159">
        <f t="shared" si="26"/>
        <v>0</v>
      </c>
      <c r="Z70" s="159">
        <f t="shared" si="45"/>
        <v>0</v>
      </c>
      <c r="AA70" s="159">
        <f t="shared" si="27"/>
        <v>0</v>
      </c>
      <c r="AB70" s="159">
        <f t="shared" si="46"/>
        <v>0</v>
      </c>
      <c r="AC70" s="35"/>
      <c r="AD70" s="44" t="b">
        <f t="shared" si="28"/>
        <v>0</v>
      </c>
      <c r="AE70" s="44" t="b">
        <f t="shared" si="29"/>
        <v>0</v>
      </c>
      <c r="AF70" s="44" t="b">
        <f t="shared" si="47"/>
        <v>0</v>
      </c>
      <c r="AG70" s="44" t="b">
        <f t="shared" si="48"/>
        <v>0</v>
      </c>
      <c r="AH70" s="35"/>
      <c r="AI70" s="35"/>
      <c r="AJ70" s="3"/>
      <c r="AL70" s="36"/>
      <c r="AM70" s="3"/>
      <c r="AO70" s="13"/>
      <c r="AS70" s="3"/>
    </row>
    <row r="71" spans="1:49" x14ac:dyDescent="0.25">
      <c r="B71" s="4" t="s">
        <v>99</v>
      </c>
      <c r="C71" s="4"/>
      <c r="D71" s="4"/>
      <c r="E71" s="37">
        <f>COUNT(B51:B70)</f>
        <v>0</v>
      </c>
      <c r="F71" s="37"/>
      <c r="G71" s="37"/>
      <c r="H71" s="37"/>
      <c r="I71" s="86"/>
      <c r="J71" s="37"/>
      <c r="K71" s="37"/>
      <c r="L71" s="86"/>
      <c r="X71" s="161">
        <f>SUM(X51:X70)</f>
        <v>0</v>
      </c>
      <c r="Y71" s="161">
        <f>SUM(Y51:Y70)</f>
        <v>0</v>
      </c>
      <c r="Z71" s="161">
        <f>SUM(Z51:Z70)</f>
        <v>0</v>
      </c>
      <c r="AA71" s="161">
        <f>SUM(AA51:AA70)</f>
        <v>0</v>
      </c>
      <c r="AB71" s="161">
        <f>SUM(AB51:AB70)</f>
        <v>0</v>
      </c>
      <c r="AC71" s="35"/>
      <c r="AD71" s="163">
        <f>SUM(AD51:AD70)</f>
        <v>0</v>
      </c>
      <c r="AE71" s="164">
        <f t="shared" ref="AE71:AG71" si="49">SUM(AE51:AE70)</f>
        <v>0</v>
      </c>
      <c r="AF71" s="164">
        <f t="shared" si="49"/>
        <v>0</v>
      </c>
      <c r="AG71" s="164">
        <f t="shared" si="49"/>
        <v>0</v>
      </c>
      <c r="AH71" s="35"/>
      <c r="AI71" s="35"/>
      <c r="AJ71" s="35"/>
      <c r="AM71" s="3"/>
      <c r="AP71" s="3"/>
      <c r="AQ71" s="3"/>
      <c r="AR71" s="3"/>
      <c r="AS71" s="3"/>
    </row>
    <row r="72" spans="1:49" x14ac:dyDescent="0.25">
      <c r="AD72" s="156"/>
      <c r="AE72" s="156"/>
      <c r="AF72" s="156"/>
      <c r="AG72" s="156"/>
      <c r="AH72" s="64"/>
      <c r="AI72" s="64"/>
      <c r="AJ72" s="64"/>
      <c r="AV72" s="34"/>
      <c r="AW72" s="34"/>
    </row>
    <row r="73" spans="1:49" ht="35.25" customHeight="1" x14ac:dyDescent="0.25">
      <c r="A73" s="312" t="s">
        <v>95</v>
      </c>
      <c r="B73" s="312" t="s">
        <v>101</v>
      </c>
      <c r="C73" s="289" t="s">
        <v>456</v>
      </c>
      <c r="D73" s="289"/>
      <c r="E73" s="317" t="s">
        <v>93</v>
      </c>
      <c r="F73" s="318"/>
      <c r="G73" s="319"/>
      <c r="H73" s="289" t="s">
        <v>491</v>
      </c>
      <c r="I73" s="289"/>
      <c r="J73" s="289"/>
      <c r="K73" s="289"/>
      <c r="L73" s="289"/>
      <c r="M73" s="289"/>
      <c r="N73" s="326" t="s">
        <v>757</v>
      </c>
      <c r="O73" s="328"/>
      <c r="P73" s="329"/>
      <c r="Q73" s="289" t="s">
        <v>755</v>
      </c>
      <c r="R73" s="289"/>
      <c r="S73" s="289"/>
      <c r="T73" s="289"/>
      <c r="U73" s="326" t="s">
        <v>756</v>
      </c>
      <c r="V73" s="328"/>
      <c r="W73" s="329" t="s">
        <v>90</v>
      </c>
      <c r="X73" s="399" t="s">
        <v>492</v>
      </c>
      <c r="Y73" s="400"/>
      <c r="Z73" s="399" t="s">
        <v>493</v>
      </c>
      <c r="AA73" s="400"/>
      <c r="AB73" s="169" t="s">
        <v>494</v>
      </c>
      <c r="AC73" s="90"/>
      <c r="AD73" s="326" t="s">
        <v>235</v>
      </c>
      <c r="AE73" s="327"/>
      <c r="AF73" s="327"/>
      <c r="AG73" s="328"/>
      <c r="AH73" s="39"/>
      <c r="AI73" s="39"/>
      <c r="AJ73" s="39"/>
      <c r="AK73" s="3"/>
      <c r="AL73" s="3"/>
      <c r="AM73" s="3"/>
      <c r="AP73" s="3"/>
      <c r="AQ73" s="3"/>
      <c r="AR73" s="3"/>
      <c r="AS73" s="3"/>
    </row>
    <row r="74" spans="1:49" ht="43.8" x14ac:dyDescent="0.25">
      <c r="A74" s="312"/>
      <c r="B74" s="312"/>
      <c r="C74" s="48" t="s">
        <v>638</v>
      </c>
      <c r="D74" s="48" t="s">
        <v>622</v>
      </c>
      <c r="E74" s="48" t="s">
        <v>621</v>
      </c>
      <c r="F74" s="48" t="s">
        <v>623</v>
      </c>
      <c r="G74" s="48" t="s">
        <v>624</v>
      </c>
      <c r="H74" s="59" t="s">
        <v>453</v>
      </c>
      <c r="I74" s="60" t="s">
        <v>745</v>
      </c>
      <c r="J74" s="59" t="s">
        <v>452</v>
      </c>
      <c r="K74" s="59" t="s">
        <v>451</v>
      </c>
      <c r="L74" s="60" t="s">
        <v>746</v>
      </c>
      <c r="M74" s="60" t="s">
        <v>739</v>
      </c>
      <c r="N74" s="168" t="s">
        <v>744</v>
      </c>
      <c r="O74" s="168" t="s">
        <v>741</v>
      </c>
      <c r="P74" s="401"/>
      <c r="Q74" s="59" t="s">
        <v>453</v>
      </c>
      <c r="R74" s="59" t="s">
        <v>745</v>
      </c>
      <c r="S74" s="60" t="s">
        <v>754</v>
      </c>
      <c r="T74" s="60" t="s">
        <v>739</v>
      </c>
      <c r="U74" s="168" t="s">
        <v>744</v>
      </c>
      <c r="V74" s="168" t="s">
        <v>741</v>
      </c>
      <c r="W74" s="330"/>
      <c r="X74" s="158" t="s">
        <v>742</v>
      </c>
      <c r="Y74" s="158" t="s">
        <v>743</v>
      </c>
      <c r="Z74" s="158" t="s">
        <v>742</v>
      </c>
      <c r="AA74" s="158" t="s">
        <v>743</v>
      </c>
      <c r="AB74" s="158" t="s">
        <v>743</v>
      </c>
      <c r="AC74" s="64"/>
      <c r="AD74" s="162" t="s">
        <v>227</v>
      </c>
      <c r="AE74" s="162" t="s">
        <v>228</v>
      </c>
      <c r="AF74" s="162" t="s">
        <v>229</v>
      </c>
      <c r="AG74" s="162" t="s">
        <v>230</v>
      </c>
      <c r="AH74" s="64"/>
      <c r="AI74" s="64"/>
      <c r="AJ74" s="3"/>
      <c r="AK74" s="3"/>
      <c r="AL74" s="3"/>
      <c r="AM74" s="3"/>
      <c r="AP74" s="3"/>
      <c r="AQ74" s="3"/>
      <c r="AR74" s="3"/>
      <c r="AS74" s="3"/>
    </row>
    <row r="75" spans="1:49" x14ac:dyDescent="0.25">
      <c r="A75" s="30">
        <v>3</v>
      </c>
      <c r="B75" s="47"/>
      <c r="C75" s="47"/>
      <c r="D75" s="47"/>
      <c r="E75" s="47"/>
      <c r="F75" s="47"/>
      <c r="G75" s="47"/>
      <c r="H75" s="30">
        <f>D75*0.5</f>
        <v>0</v>
      </c>
      <c r="I75" s="25">
        <f>(3.14*(H75*H75)*C75)/1000</f>
        <v>0</v>
      </c>
      <c r="J75" s="30">
        <f>(F75+G75)/2</f>
        <v>0</v>
      </c>
      <c r="K75" s="30">
        <f t="shared" ref="K75:K94" si="50">J75/2</f>
        <v>0</v>
      </c>
      <c r="L75" s="25">
        <f>((3.14*(K75*K75))*(E75/3))/1000</f>
        <v>0</v>
      </c>
      <c r="M75" s="25">
        <f>I75+L75</f>
        <v>0</v>
      </c>
      <c r="N75" s="44">
        <f>IF(B75=1,$E$11,IF(B75=2,$E$12,IF(B75=3,0,IF(B75=4,0,))))</f>
        <v>0</v>
      </c>
      <c r="O75" s="44">
        <f>(M75*N75)*W75</f>
        <v>0</v>
      </c>
      <c r="P75" s="401"/>
      <c r="Q75" s="30">
        <f>D75*0.5</f>
        <v>0</v>
      </c>
      <c r="R75" s="30">
        <f>(3.14*(Q75*Q75)*C75)/1000</f>
        <v>0</v>
      </c>
      <c r="S75" s="30">
        <f>(((E75*F75)*G75)*0.5)/1000</f>
        <v>0</v>
      </c>
      <c r="T75" s="30">
        <f>R75+S75</f>
        <v>0</v>
      </c>
      <c r="U75" s="44">
        <f>IF(B75=1,0,IF(B75=2,0,IF(B75=3,$E$13,IF(B75=4,$E$14,))))</f>
        <v>0</v>
      </c>
      <c r="V75" s="44">
        <f>(T75*U75)*W75</f>
        <v>0</v>
      </c>
      <c r="W75" s="30">
        <f>IF(B75=1,$H$11,IF(B75=2,$H$12,IF(B75=3,$H$13,IF(B75=4,$H$14,))))</f>
        <v>0</v>
      </c>
      <c r="X75" s="159">
        <f>O75*(1/$B$6)</f>
        <v>0</v>
      </c>
      <c r="Y75" s="159">
        <f t="shared" ref="Y75:Y94" si="51">X75/1000</f>
        <v>0</v>
      </c>
      <c r="Z75" s="159">
        <f>V75*(1/$B$6)</f>
        <v>0</v>
      </c>
      <c r="AA75" s="159">
        <f t="shared" ref="AA75:AA94" si="52">Z75/1000</f>
        <v>0</v>
      </c>
      <c r="AB75" s="159">
        <f>Y75+AA75</f>
        <v>0</v>
      </c>
      <c r="AC75" s="35"/>
      <c r="AD75" s="44" t="b">
        <f t="shared" ref="AD75:AD94" si="53">IF(B75=1, Y75)</f>
        <v>0</v>
      </c>
      <c r="AE75" s="44" t="b">
        <f t="shared" ref="AE75:AE94" si="54">IF(B75=2, Y75)</f>
        <v>0</v>
      </c>
      <c r="AF75" s="44" t="b">
        <f>IF(B75=3, AA75)</f>
        <v>0</v>
      </c>
      <c r="AG75" s="44" t="b">
        <f>IF(B75=4, AA75)</f>
        <v>0</v>
      </c>
      <c r="AH75" s="35"/>
      <c r="AI75" s="35"/>
      <c r="AJ75" s="3"/>
      <c r="AL75" s="36"/>
      <c r="AM75" s="3"/>
      <c r="AO75" s="13"/>
      <c r="AS75" s="3"/>
    </row>
    <row r="76" spans="1:49" x14ac:dyDescent="0.25">
      <c r="A76" s="30">
        <v>3</v>
      </c>
      <c r="B76" s="47"/>
      <c r="C76" s="47"/>
      <c r="D76" s="47"/>
      <c r="E76" s="47"/>
      <c r="F76" s="47"/>
      <c r="G76" s="47"/>
      <c r="H76" s="30">
        <f t="shared" ref="H76:H94" si="55">D76*0.5</f>
        <v>0</v>
      </c>
      <c r="I76" s="25">
        <f t="shared" ref="I76:I94" si="56">(3.14*(H76*H76)*C76)/1000</f>
        <v>0</v>
      </c>
      <c r="J76" s="30">
        <f t="shared" ref="J76:J94" si="57">(F76+G76)/2</f>
        <v>0</v>
      </c>
      <c r="K76" s="30">
        <f t="shared" si="50"/>
        <v>0</v>
      </c>
      <c r="L76" s="25">
        <f t="shared" ref="L76:L94" si="58">((3.14*(K76*K76))*(E76/3))/1000</f>
        <v>0</v>
      </c>
      <c r="M76" s="25">
        <f t="shared" ref="M76:M94" si="59">I76+L76</f>
        <v>0</v>
      </c>
      <c r="N76" s="44">
        <f t="shared" ref="N76:N94" si="60">IF(B76=1,$E$11,IF(B76=2,$E$12,IF(B76=3,0,IF(B76=4,0,))))</f>
        <v>0</v>
      </c>
      <c r="O76" s="44">
        <f t="shared" ref="O76:O94" si="61">(M76*N76)*W76</f>
        <v>0</v>
      </c>
      <c r="P76" s="401"/>
      <c r="Q76" s="30">
        <f t="shared" ref="Q76:Q94" si="62">D76*0.5</f>
        <v>0</v>
      </c>
      <c r="R76" s="30">
        <f t="shared" ref="R76:R94" si="63">(3.14*(Q76*Q76)*C76)/1000</f>
        <v>0</v>
      </c>
      <c r="S76" s="30">
        <f t="shared" ref="S76:S94" si="64">(((E76*F76)*G76)*0.5)/1000</f>
        <v>0</v>
      </c>
      <c r="T76" s="30">
        <f t="shared" ref="T76:T94" si="65">R76+S76</f>
        <v>0</v>
      </c>
      <c r="U76" s="44">
        <f t="shared" ref="U76:U94" si="66">IF(B76=1,0,IF(B76=2,0,IF(B76=3,$E$13,IF(B76=4,$E$14,))))</f>
        <v>0</v>
      </c>
      <c r="V76" s="44">
        <f t="shared" ref="V76:V94" si="67">(T76*U76)*W76</f>
        <v>0</v>
      </c>
      <c r="W76" s="30">
        <f t="shared" ref="W76:W94" si="68">IF(B76=1,$H$11,IF(B76=2,$H$12,IF(B76=3,$H$13,IF(B76=4,$H$14,))))</f>
        <v>0</v>
      </c>
      <c r="X76" s="159">
        <f t="shared" ref="X76:X94" si="69">O76*(1/$B$6)</f>
        <v>0</v>
      </c>
      <c r="Y76" s="159">
        <f t="shared" si="51"/>
        <v>0</v>
      </c>
      <c r="Z76" s="159">
        <f t="shared" ref="Z76:Z94" si="70">V76*(1/$B$6)</f>
        <v>0</v>
      </c>
      <c r="AA76" s="159">
        <f t="shared" si="52"/>
        <v>0</v>
      </c>
      <c r="AB76" s="159">
        <f t="shared" ref="AB76:AB94" si="71">Y76+AA76</f>
        <v>0</v>
      </c>
      <c r="AC76" s="35"/>
      <c r="AD76" s="44" t="b">
        <f t="shared" si="53"/>
        <v>0</v>
      </c>
      <c r="AE76" s="44" t="b">
        <f t="shared" si="54"/>
        <v>0</v>
      </c>
      <c r="AF76" s="44" t="b">
        <f t="shared" ref="AF76:AF94" si="72">IF(B76=3, AA76)</f>
        <v>0</v>
      </c>
      <c r="AG76" s="44" t="b">
        <f t="shared" ref="AG76:AG94" si="73">IF(B76=4, AA76)</f>
        <v>0</v>
      </c>
      <c r="AH76" s="35"/>
      <c r="AI76" s="35"/>
      <c r="AJ76" s="3"/>
      <c r="AL76" s="36"/>
      <c r="AM76" s="3"/>
      <c r="AO76" s="13"/>
      <c r="AS76" s="3"/>
    </row>
    <row r="77" spans="1:49" x14ac:dyDescent="0.25">
      <c r="A77" s="30">
        <v>3</v>
      </c>
      <c r="B77" s="47"/>
      <c r="C77" s="47"/>
      <c r="D77" s="47"/>
      <c r="E77" s="47"/>
      <c r="F77" s="47"/>
      <c r="G77" s="47"/>
      <c r="H77" s="30">
        <f t="shared" si="55"/>
        <v>0</v>
      </c>
      <c r="I77" s="25">
        <f t="shared" si="56"/>
        <v>0</v>
      </c>
      <c r="J77" s="30">
        <f t="shared" si="57"/>
        <v>0</v>
      </c>
      <c r="K77" s="30">
        <f t="shared" si="50"/>
        <v>0</v>
      </c>
      <c r="L77" s="25">
        <f t="shared" si="58"/>
        <v>0</v>
      </c>
      <c r="M77" s="25">
        <f t="shared" si="59"/>
        <v>0</v>
      </c>
      <c r="N77" s="44">
        <f t="shared" si="60"/>
        <v>0</v>
      </c>
      <c r="O77" s="44">
        <f t="shared" si="61"/>
        <v>0</v>
      </c>
      <c r="P77" s="401"/>
      <c r="Q77" s="30">
        <f t="shared" si="62"/>
        <v>0</v>
      </c>
      <c r="R77" s="30">
        <f t="shared" si="63"/>
        <v>0</v>
      </c>
      <c r="S77" s="30">
        <f t="shared" si="64"/>
        <v>0</v>
      </c>
      <c r="T77" s="30">
        <f t="shared" si="65"/>
        <v>0</v>
      </c>
      <c r="U77" s="44">
        <f t="shared" si="66"/>
        <v>0</v>
      </c>
      <c r="V77" s="44">
        <f t="shared" si="67"/>
        <v>0</v>
      </c>
      <c r="W77" s="30">
        <f t="shared" si="68"/>
        <v>0</v>
      </c>
      <c r="X77" s="159">
        <f t="shared" si="69"/>
        <v>0</v>
      </c>
      <c r="Y77" s="159">
        <f t="shared" si="51"/>
        <v>0</v>
      </c>
      <c r="Z77" s="159">
        <f t="shared" si="70"/>
        <v>0</v>
      </c>
      <c r="AA77" s="159">
        <f t="shared" si="52"/>
        <v>0</v>
      </c>
      <c r="AB77" s="159">
        <f t="shared" si="71"/>
        <v>0</v>
      </c>
      <c r="AC77" s="35"/>
      <c r="AD77" s="44" t="b">
        <f t="shared" si="53"/>
        <v>0</v>
      </c>
      <c r="AE77" s="44" t="b">
        <f t="shared" si="54"/>
        <v>0</v>
      </c>
      <c r="AF77" s="44" t="b">
        <f t="shared" si="72"/>
        <v>0</v>
      </c>
      <c r="AG77" s="44" t="b">
        <f t="shared" si="73"/>
        <v>0</v>
      </c>
      <c r="AH77" s="35"/>
      <c r="AI77" s="35"/>
      <c r="AJ77" s="3"/>
      <c r="AL77" s="36"/>
      <c r="AM77" s="3"/>
      <c r="AO77" s="13"/>
      <c r="AS77" s="3"/>
    </row>
    <row r="78" spans="1:49" x14ac:dyDescent="0.25">
      <c r="A78" s="30">
        <v>3</v>
      </c>
      <c r="B78" s="47"/>
      <c r="C78" s="47"/>
      <c r="D78" s="47"/>
      <c r="E78" s="47"/>
      <c r="F78" s="47"/>
      <c r="G78" s="47"/>
      <c r="H78" s="30">
        <f t="shared" si="55"/>
        <v>0</v>
      </c>
      <c r="I78" s="25">
        <f t="shared" si="56"/>
        <v>0</v>
      </c>
      <c r="J78" s="30">
        <f t="shared" si="57"/>
        <v>0</v>
      </c>
      <c r="K78" s="30">
        <f t="shared" si="50"/>
        <v>0</v>
      </c>
      <c r="L78" s="25">
        <f t="shared" si="58"/>
        <v>0</v>
      </c>
      <c r="M78" s="25">
        <f t="shared" si="59"/>
        <v>0</v>
      </c>
      <c r="N78" s="44">
        <f t="shared" si="60"/>
        <v>0</v>
      </c>
      <c r="O78" s="44">
        <f t="shared" si="61"/>
        <v>0</v>
      </c>
      <c r="P78" s="401"/>
      <c r="Q78" s="30">
        <f t="shared" si="62"/>
        <v>0</v>
      </c>
      <c r="R78" s="30">
        <f t="shared" si="63"/>
        <v>0</v>
      </c>
      <c r="S78" s="30">
        <f t="shared" si="64"/>
        <v>0</v>
      </c>
      <c r="T78" s="30">
        <f t="shared" si="65"/>
        <v>0</v>
      </c>
      <c r="U78" s="44">
        <f t="shared" si="66"/>
        <v>0</v>
      </c>
      <c r="V78" s="44">
        <f t="shared" si="67"/>
        <v>0</v>
      </c>
      <c r="W78" s="30">
        <f t="shared" si="68"/>
        <v>0</v>
      </c>
      <c r="X78" s="159">
        <f t="shared" si="69"/>
        <v>0</v>
      </c>
      <c r="Y78" s="159">
        <f t="shared" si="51"/>
        <v>0</v>
      </c>
      <c r="Z78" s="159">
        <f t="shared" si="70"/>
        <v>0</v>
      </c>
      <c r="AA78" s="159">
        <f t="shared" si="52"/>
        <v>0</v>
      </c>
      <c r="AB78" s="159">
        <f t="shared" si="71"/>
        <v>0</v>
      </c>
      <c r="AC78" s="35"/>
      <c r="AD78" s="44" t="b">
        <f t="shared" si="53"/>
        <v>0</v>
      </c>
      <c r="AE78" s="44" t="b">
        <f t="shared" si="54"/>
        <v>0</v>
      </c>
      <c r="AF78" s="44" t="b">
        <f t="shared" si="72"/>
        <v>0</v>
      </c>
      <c r="AG78" s="44" t="b">
        <f t="shared" si="73"/>
        <v>0</v>
      </c>
      <c r="AH78" s="35"/>
      <c r="AI78" s="35"/>
      <c r="AJ78" s="3"/>
      <c r="AL78" s="36"/>
      <c r="AM78" s="3"/>
      <c r="AO78" s="13"/>
      <c r="AS78" s="3"/>
    </row>
    <row r="79" spans="1:49" x14ac:dyDescent="0.25">
      <c r="A79" s="30">
        <v>3</v>
      </c>
      <c r="B79" s="47"/>
      <c r="C79" s="47"/>
      <c r="D79" s="47"/>
      <c r="E79" s="47"/>
      <c r="F79" s="47"/>
      <c r="G79" s="47"/>
      <c r="H79" s="30">
        <f t="shared" si="55"/>
        <v>0</v>
      </c>
      <c r="I79" s="25">
        <f t="shared" si="56"/>
        <v>0</v>
      </c>
      <c r="J79" s="30">
        <f t="shared" si="57"/>
        <v>0</v>
      </c>
      <c r="K79" s="30">
        <f t="shared" si="50"/>
        <v>0</v>
      </c>
      <c r="L79" s="25">
        <f t="shared" si="58"/>
        <v>0</v>
      </c>
      <c r="M79" s="25">
        <f t="shared" si="59"/>
        <v>0</v>
      </c>
      <c r="N79" s="44">
        <f t="shared" si="60"/>
        <v>0</v>
      </c>
      <c r="O79" s="44">
        <f t="shared" si="61"/>
        <v>0</v>
      </c>
      <c r="P79" s="401"/>
      <c r="Q79" s="30">
        <f t="shared" si="62"/>
        <v>0</v>
      </c>
      <c r="R79" s="30">
        <f t="shared" si="63"/>
        <v>0</v>
      </c>
      <c r="S79" s="30">
        <f t="shared" si="64"/>
        <v>0</v>
      </c>
      <c r="T79" s="30">
        <f t="shared" si="65"/>
        <v>0</v>
      </c>
      <c r="U79" s="44">
        <f t="shared" si="66"/>
        <v>0</v>
      </c>
      <c r="V79" s="44">
        <f t="shared" si="67"/>
        <v>0</v>
      </c>
      <c r="W79" s="30">
        <f t="shared" si="68"/>
        <v>0</v>
      </c>
      <c r="X79" s="159">
        <f t="shared" si="69"/>
        <v>0</v>
      </c>
      <c r="Y79" s="159">
        <f t="shared" si="51"/>
        <v>0</v>
      </c>
      <c r="Z79" s="159">
        <f t="shared" si="70"/>
        <v>0</v>
      </c>
      <c r="AA79" s="159">
        <f t="shared" si="52"/>
        <v>0</v>
      </c>
      <c r="AB79" s="159">
        <f t="shared" si="71"/>
        <v>0</v>
      </c>
      <c r="AC79" s="35"/>
      <c r="AD79" s="44" t="b">
        <f t="shared" si="53"/>
        <v>0</v>
      </c>
      <c r="AE79" s="44" t="b">
        <f t="shared" si="54"/>
        <v>0</v>
      </c>
      <c r="AF79" s="44" t="b">
        <f t="shared" si="72"/>
        <v>0</v>
      </c>
      <c r="AG79" s="44" t="b">
        <f t="shared" si="73"/>
        <v>0</v>
      </c>
      <c r="AH79" s="35"/>
      <c r="AI79" s="35"/>
      <c r="AJ79" s="3"/>
      <c r="AL79" s="36"/>
      <c r="AM79" s="3"/>
      <c r="AO79" s="13"/>
      <c r="AS79" s="3"/>
    </row>
    <row r="80" spans="1:49" x14ac:dyDescent="0.25">
      <c r="A80" s="30">
        <v>3</v>
      </c>
      <c r="B80" s="47"/>
      <c r="C80" s="47"/>
      <c r="D80" s="47"/>
      <c r="E80" s="47"/>
      <c r="F80" s="47"/>
      <c r="G80" s="47"/>
      <c r="H80" s="30">
        <f t="shared" si="55"/>
        <v>0</v>
      </c>
      <c r="I80" s="25">
        <f t="shared" si="56"/>
        <v>0</v>
      </c>
      <c r="J80" s="30">
        <f t="shared" si="57"/>
        <v>0</v>
      </c>
      <c r="K80" s="30">
        <f t="shared" si="50"/>
        <v>0</v>
      </c>
      <c r="L80" s="25">
        <f t="shared" si="58"/>
        <v>0</v>
      </c>
      <c r="M80" s="25">
        <f t="shared" si="59"/>
        <v>0</v>
      </c>
      <c r="N80" s="44">
        <f t="shared" si="60"/>
        <v>0</v>
      </c>
      <c r="O80" s="44">
        <f t="shared" si="61"/>
        <v>0</v>
      </c>
      <c r="P80" s="401"/>
      <c r="Q80" s="30">
        <f t="shared" si="62"/>
        <v>0</v>
      </c>
      <c r="R80" s="30">
        <f t="shared" si="63"/>
        <v>0</v>
      </c>
      <c r="S80" s="30">
        <f t="shared" si="64"/>
        <v>0</v>
      </c>
      <c r="T80" s="30">
        <f t="shared" si="65"/>
        <v>0</v>
      </c>
      <c r="U80" s="44">
        <f t="shared" si="66"/>
        <v>0</v>
      </c>
      <c r="V80" s="44">
        <f t="shared" si="67"/>
        <v>0</v>
      </c>
      <c r="W80" s="30">
        <f t="shared" si="68"/>
        <v>0</v>
      </c>
      <c r="X80" s="159">
        <f t="shared" si="69"/>
        <v>0</v>
      </c>
      <c r="Y80" s="159">
        <f t="shared" si="51"/>
        <v>0</v>
      </c>
      <c r="Z80" s="159">
        <f t="shared" si="70"/>
        <v>0</v>
      </c>
      <c r="AA80" s="159">
        <f t="shared" si="52"/>
        <v>0</v>
      </c>
      <c r="AB80" s="159">
        <f t="shared" si="71"/>
        <v>0</v>
      </c>
      <c r="AC80" s="35"/>
      <c r="AD80" s="44" t="b">
        <f t="shared" si="53"/>
        <v>0</v>
      </c>
      <c r="AE80" s="44" t="b">
        <f t="shared" si="54"/>
        <v>0</v>
      </c>
      <c r="AF80" s="44" t="b">
        <f t="shared" si="72"/>
        <v>0</v>
      </c>
      <c r="AG80" s="44" t="b">
        <f t="shared" si="73"/>
        <v>0</v>
      </c>
      <c r="AH80" s="35"/>
      <c r="AI80" s="35"/>
      <c r="AJ80" s="3"/>
      <c r="AL80" s="36"/>
      <c r="AM80" s="3"/>
      <c r="AO80" s="13"/>
      <c r="AS80" s="3"/>
    </row>
    <row r="81" spans="1:49" x14ac:dyDescent="0.25">
      <c r="A81" s="30">
        <v>3</v>
      </c>
      <c r="B81" s="47"/>
      <c r="C81" s="47"/>
      <c r="D81" s="47"/>
      <c r="E81" s="47"/>
      <c r="F81" s="47"/>
      <c r="G81" s="47"/>
      <c r="H81" s="30">
        <f t="shared" si="55"/>
        <v>0</v>
      </c>
      <c r="I81" s="25">
        <f t="shared" si="56"/>
        <v>0</v>
      </c>
      <c r="J81" s="30">
        <f t="shared" si="57"/>
        <v>0</v>
      </c>
      <c r="K81" s="30">
        <f t="shared" si="50"/>
        <v>0</v>
      </c>
      <c r="L81" s="25">
        <f t="shared" si="58"/>
        <v>0</v>
      </c>
      <c r="M81" s="25">
        <f t="shared" si="59"/>
        <v>0</v>
      </c>
      <c r="N81" s="44">
        <f t="shared" si="60"/>
        <v>0</v>
      </c>
      <c r="O81" s="44">
        <f t="shared" si="61"/>
        <v>0</v>
      </c>
      <c r="P81" s="401"/>
      <c r="Q81" s="30">
        <f t="shared" si="62"/>
        <v>0</v>
      </c>
      <c r="R81" s="30">
        <f t="shared" si="63"/>
        <v>0</v>
      </c>
      <c r="S81" s="30">
        <f t="shared" si="64"/>
        <v>0</v>
      </c>
      <c r="T81" s="30">
        <f t="shared" si="65"/>
        <v>0</v>
      </c>
      <c r="U81" s="44">
        <f t="shared" si="66"/>
        <v>0</v>
      </c>
      <c r="V81" s="44">
        <f t="shared" si="67"/>
        <v>0</v>
      </c>
      <c r="W81" s="30">
        <f t="shared" si="68"/>
        <v>0</v>
      </c>
      <c r="X81" s="159">
        <f t="shared" si="69"/>
        <v>0</v>
      </c>
      <c r="Y81" s="159">
        <f t="shared" si="51"/>
        <v>0</v>
      </c>
      <c r="Z81" s="159">
        <f t="shared" si="70"/>
        <v>0</v>
      </c>
      <c r="AA81" s="159">
        <f t="shared" si="52"/>
        <v>0</v>
      </c>
      <c r="AB81" s="159">
        <f t="shared" si="71"/>
        <v>0</v>
      </c>
      <c r="AC81" s="35"/>
      <c r="AD81" s="44" t="b">
        <f t="shared" si="53"/>
        <v>0</v>
      </c>
      <c r="AE81" s="44" t="b">
        <f t="shared" si="54"/>
        <v>0</v>
      </c>
      <c r="AF81" s="44" t="b">
        <f t="shared" si="72"/>
        <v>0</v>
      </c>
      <c r="AG81" s="44" t="b">
        <f t="shared" si="73"/>
        <v>0</v>
      </c>
      <c r="AH81" s="35"/>
      <c r="AI81" s="35"/>
      <c r="AJ81" s="3"/>
      <c r="AL81" s="36"/>
      <c r="AM81" s="3"/>
      <c r="AO81" s="13"/>
      <c r="AS81" s="3"/>
    </row>
    <row r="82" spans="1:49" x14ac:dyDescent="0.25">
      <c r="A82" s="30">
        <v>3</v>
      </c>
      <c r="B82" s="47"/>
      <c r="C82" s="47"/>
      <c r="D82" s="47"/>
      <c r="E82" s="47"/>
      <c r="F82" s="47"/>
      <c r="G82" s="47"/>
      <c r="H82" s="30">
        <f t="shared" si="55"/>
        <v>0</v>
      </c>
      <c r="I82" s="25">
        <f t="shared" si="56"/>
        <v>0</v>
      </c>
      <c r="J82" s="30">
        <f t="shared" si="57"/>
        <v>0</v>
      </c>
      <c r="K82" s="30">
        <f t="shared" si="50"/>
        <v>0</v>
      </c>
      <c r="L82" s="25">
        <f t="shared" si="58"/>
        <v>0</v>
      </c>
      <c r="M82" s="25">
        <f t="shared" si="59"/>
        <v>0</v>
      </c>
      <c r="N82" s="44">
        <f t="shared" si="60"/>
        <v>0</v>
      </c>
      <c r="O82" s="44">
        <f t="shared" si="61"/>
        <v>0</v>
      </c>
      <c r="P82" s="401"/>
      <c r="Q82" s="30">
        <f t="shared" si="62"/>
        <v>0</v>
      </c>
      <c r="R82" s="30">
        <f t="shared" si="63"/>
        <v>0</v>
      </c>
      <c r="S82" s="30">
        <f t="shared" si="64"/>
        <v>0</v>
      </c>
      <c r="T82" s="30">
        <f t="shared" si="65"/>
        <v>0</v>
      </c>
      <c r="U82" s="44">
        <f t="shared" si="66"/>
        <v>0</v>
      </c>
      <c r="V82" s="44">
        <f t="shared" si="67"/>
        <v>0</v>
      </c>
      <c r="W82" s="30">
        <f t="shared" si="68"/>
        <v>0</v>
      </c>
      <c r="X82" s="159">
        <f t="shared" si="69"/>
        <v>0</v>
      </c>
      <c r="Y82" s="159">
        <f t="shared" si="51"/>
        <v>0</v>
      </c>
      <c r="Z82" s="159">
        <f t="shared" si="70"/>
        <v>0</v>
      </c>
      <c r="AA82" s="159">
        <f t="shared" si="52"/>
        <v>0</v>
      </c>
      <c r="AB82" s="159">
        <f t="shared" si="71"/>
        <v>0</v>
      </c>
      <c r="AC82" s="35"/>
      <c r="AD82" s="44" t="b">
        <f t="shared" si="53"/>
        <v>0</v>
      </c>
      <c r="AE82" s="44" t="b">
        <f t="shared" si="54"/>
        <v>0</v>
      </c>
      <c r="AF82" s="44" t="b">
        <f t="shared" si="72"/>
        <v>0</v>
      </c>
      <c r="AG82" s="44" t="b">
        <f t="shared" si="73"/>
        <v>0</v>
      </c>
      <c r="AH82" s="35"/>
      <c r="AI82" s="35"/>
      <c r="AJ82" s="3"/>
      <c r="AL82" s="36"/>
      <c r="AM82" s="3"/>
      <c r="AO82" s="13"/>
      <c r="AS82" s="3"/>
    </row>
    <row r="83" spans="1:49" x14ac:dyDescent="0.25">
      <c r="A83" s="30">
        <v>3</v>
      </c>
      <c r="B83" s="47"/>
      <c r="C83" s="47"/>
      <c r="D83" s="47"/>
      <c r="E83" s="47"/>
      <c r="F83" s="47"/>
      <c r="G83" s="47"/>
      <c r="H83" s="30">
        <f t="shared" si="55"/>
        <v>0</v>
      </c>
      <c r="I83" s="25">
        <f t="shared" si="56"/>
        <v>0</v>
      </c>
      <c r="J83" s="30">
        <f t="shared" si="57"/>
        <v>0</v>
      </c>
      <c r="K83" s="30">
        <f t="shared" si="50"/>
        <v>0</v>
      </c>
      <c r="L83" s="25">
        <f t="shared" si="58"/>
        <v>0</v>
      </c>
      <c r="M83" s="25">
        <f t="shared" si="59"/>
        <v>0</v>
      </c>
      <c r="N83" s="44">
        <f t="shared" si="60"/>
        <v>0</v>
      </c>
      <c r="O83" s="44">
        <f t="shared" si="61"/>
        <v>0</v>
      </c>
      <c r="P83" s="401"/>
      <c r="Q83" s="30">
        <f t="shared" si="62"/>
        <v>0</v>
      </c>
      <c r="R83" s="30">
        <f t="shared" si="63"/>
        <v>0</v>
      </c>
      <c r="S83" s="30">
        <f t="shared" si="64"/>
        <v>0</v>
      </c>
      <c r="T83" s="30">
        <f t="shared" si="65"/>
        <v>0</v>
      </c>
      <c r="U83" s="44">
        <f t="shared" si="66"/>
        <v>0</v>
      </c>
      <c r="V83" s="44">
        <f t="shared" si="67"/>
        <v>0</v>
      </c>
      <c r="W83" s="30">
        <f t="shared" si="68"/>
        <v>0</v>
      </c>
      <c r="X83" s="159">
        <f t="shared" si="69"/>
        <v>0</v>
      </c>
      <c r="Y83" s="159">
        <f t="shared" si="51"/>
        <v>0</v>
      </c>
      <c r="Z83" s="159">
        <f t="shared" si="70"/>
        <v>0</v>
      </c>
      <c r="AA83" s="159">
        <f t="shared" si="52"/>
        <v>0</v>
      </c>
      <c r="AB83" s="159">
        <f t="shared" si="71"/>
        <v>0</v>
      </c>
      <c r="AC83" s="35"/>
      <c r="AD83" s="44" t="b">
        <f t="shared" si="53"/>
        <v>0</v>
      </c>
      <c r="AE83" s="44" t="b">
        <f t="shared" si="54"/>
        <v>0</v>
      </c>
      <c r="AF83" s="44" t="b">
        <f t="shared" si="72"/>
        <v>0</v>
      </c>
      <c r="AG83" s="44" t="b">
        <f t="shared" si="73"/>
        <v>0</v>
      </c>
      <c r="AH83" s="35"/>
      <c r="AI83" s="35"/>
      <c r="AJ83" s="3"/>
      <c r="AL83" s="36"/>
      <c r="AM83" s="3"/>
      <c r="AO83" s="13"/>
      <c r="AS83" s="3"/>
    </row>
    <row r="84" spans="1:49" x14ac:dyDescent="0.25">
      <c r="A84" s="30">
        <v>3</v>
      </c>
      <c r="B84" s="47"/>
      <c r="C84" s="47"/>
      <c r="D84" s="47"/>
      <c r="E84" s="47"/>
      <c r="F84" s="47"/>
      <c r="G84" s="47"/>
      <c r="H84" s="30">
        <f t="shared" si="55"/>
        <v>0</v>
      </c>
      <c r="I84" s="25">
        <f t="shared" si="56"/>
        <v>0</v>
      </c>
      <c r="J84" s="30">
        <f t="shared" si="57"/>
        <v>0</v>
      </c>
      <c r="K84" s="30">
        <f t="shared" si="50"/>
        <v>0</v>
      </c>
      <c r="L84" s="25">
        <f t="shared" si="58"/>
        <v>0</v>
      </c>
      <c r="M84" s="25">
        <f t="shared" si="59"/>
        <v>0</v>
      </c>
      <c r="N84" s="44">
        <f t="shared" si="60"/>
        <v>0</v>
      </c>
      <c r="O84" s="44">
        <f t="shared" si="61"/>
        <v>0</v>
      </c>
      <c r="P84" s="401"/>
      <c r="Q84" s="30">
        <f t="shared" si="62"/>
        <v>0</v>
      </c>
      <c r="R84" s="30">
        <f t="shared" si="63"/>
        <v>0</v>
      </c>
      <c r="S84" s="30">
        <f t="shared" si="64"/>
        <v>0</v>
      </c>
      <c r="T84" s="30">
        <f t="shared" si="65"/>
        <v>0</v>
      </c>
      <c r="U84" s="44">
        <f t="shared" si="66"/>
        <v>0</v>
      </c>
      <c r="V84" s="44">
        <f t="shared" si="67"/>
        <v>0</v>
      </c>
      <c r="W84" s="30">
        <f t="shared" si="68"/>
        <v>0</v>
      </c>
      <c r="X84" s="159">
        <f t="shared" si="69"/>
        <v>0</v>
      </c>
      <c r="Y84" s="159">
        <f t="shared" si="51"/>
        <v>0</v>
      </c>
      <c r="Z84" s="159">
        <f t="shared" si="70"/>
        <v>0</v>
      </c>
      <c r="AA84" s="159">
        <f t="shared" si="52"/>
        <v>0</v>
      </c>
      <c r="AB84" s="159">
        <f t="shared" si="71"/>
        <v>0</v>
      </c>
      <c r="AC84" s="35"/>
      <c r="AD84" s="44" t="b">
        <f t="shared" si="53"/>
        <v>0</v>
      </c>
      <c r="AE84" s="44" t="b">
        <f t="shared" si="54"/>
        <v>0</v>
      </c>
      <c r="AF84" s="44" t="b">
        <f t="shared" si="72"/>
        <v>0</v>
      </c>
      <c r="AG84" s="44" t="b">
        <f t="shared" si="73"/>
        <v>0</v>
      </c>
      <c r="AH84" s="35"/>
      <c r="AI84" s="35"/>
      <c r="AJ84" s="3"/>
      <c r="AL84" s="36"/>
      <c r="AM84" s="3"/>
      <c r="AO84" s="13"/>
      <c r="AS84" s="3"/>
    </row>
    <row r="85" spans="1:49" x14ac:dyDescent="0.25">
      <c r="A85" s="30">
        <v>3</v>
      </c>
      <c r="B85" s="47"/>
      <c r="C85" s="47"/>
      <c r="D85" s="47"/>
      <c r="E85" s="47"/>
      <c r="F85" s="47"/>
      <c r="G85" s="47"/>
      <c r="H85" s="30">
        <f t="shared" si="55"/>
        <v>0</v>
      </c>
      <c r="I85" s="25">
        <f t="shared" si="56"/>
        <v>0</v>
      </c>
      <c r="J85" s="30">
        <f t="shared" si="57"/>
        <v>0</v>
      </c>
      <c r="K85" s="30">
        <f t="shared" si="50"/>
        <v>0</v>
      </c>
      <c r="L85" s="25">
        <f t="shared" si="58"/>
        <v>0</v>
      </c>
      <c r="M85" s="25">
        <f t="shared" si="59"/>
        <v>0</v>
      </c>
      <c r="N85" s="44">
        <f t="shared" si="60"/>
        <v>0</v>
      </c>
      <c r="O85" s="44">
        <f t="shared" si="61"/>
        <v>0</v>
      </c>
      <c r="P85" s="401"/>
      <c r="Q85" s="30">
        <f t="shared" si="62"/>
        <v>0</v>
      </c>
      <c r="R85" s="30">
        <f t="shared" si="63"/>
        <v>0</v>
      </c>
      <c r="S85" s="30">
        <f t="shared" si="64"/>
        <v>0</v>
      </c>
      <c r="T85" s="30">
        <f t="shared" si="65"/>
        <v>0</v>
      </c>
      <c r="U85" s="44">
        <f t="shared" si="66"/>
        <v>0</v>
      </c>
      <c r="V85" s="44">
        <f t="shared" si="67"/>
        <v>0</v>
      </c>
      <c r="W85" s="30">
        <f t="shared" si="68"/>
        <v>0</v>
      </c>
      <c r="X85" s="159">
        <f t="shared" si="69"/>
        <v>0</v>
      </c>
      <c r="Y85" s="159">
        <f t="shared" si="51"/>
        <v>0</v>
      </c>
      <c r="Z85" s="159">
        <f t="shared" si="70"/>
        <v>0</v>
      </c>
      <c r="AA85" s="159">
        <f t="shared" si="52"/>
        <v>0</v>
      </c>
      <c r="AB85" s="159">
        <f t="shared" si="71"/>
        <v>0</v>
      </c>
      <c r="AC85" s="35"/>
      <c r="AD85" s="44" t="b">
        <f t="shared" si="53"/>
        <v>0</v>
      </c>
      <c r="AE85" s="44" t="b">
        <f t="shared" si="54"/>
        <v>0</v>
      </c>
      <c r="AF85" s="44" t="b">
        <f t="shared" si="72"/>
        <v>0</v>
      </c>
      <c r="AG85" s="44" t="b">
        <f t="shared" si="73"/>
        <v>0</v>
      </c>
      <c r="AH85" s="35"/>
      <c r="AI85" s="35"/>
      <c r="AJ85" s="3"/>
      <c r="AL85" s="36"/>
      <c r="AM85" s="3"/>
      <c r="AO85" s="13"/>
      <c r="AS85" s="3"/>
    </row>
    <row r="86" spans="1:49" x14ac:dyDescent="0.25">
      <c r="A86" s="30">
        <v>3</v>
      </c>
      <c r="B86" s="47"/>
      <c r="C86" s="47"/>
      <c r="D86" s="47"/>
      <c r="E86" s="47"/>
      <c r="F86" s="47"/>
      <c r="G86" s="47"/>
      <c r="H86" s="30">
        <f t="shared" si="55"/>
        <v>0</v>
      </c>
      <c r="I86" s="25">
        <f t="shared" si="56"/>
        <v>0</v>
      </c>
      <c r="J86" s="30">
        <f t="shared" si="57"/>
        <v>0</v>
      </c>
      <c r="K86" s="30">
        <f t="shared" si="50"/>
        <v>0</v>
      </c>
      <c r="L86" s="25">
        <f t="shared" si="58"/>
        <v>0</v>
      </c>
      <c r="M86" s="25">
        <f t="shared" si="59"/>
        <v>0</v>
      </c>
      <c r="N86" s="44">
        <f t="shared" si="60"/>
        <v>0</v>
      </c>
      <c r="O86" s="44">
        <f t="shared" si="61"/>
        <v>0</v>
      </c>
      <c r="P86" s="401"/>
      <c r="Q86" s="30">
        <f t="shared" si="62"/>
        <v>0</v>
      </c>
      <c r="R86" s="30">
        <f t="shared" si="63"/>
        <v>0</v>
      </c>
      <c r="S86" s="30">
        <f t="shared" si="64"/>
        <v>0</v>
      </c>
      <c r="T86" s="30">
        <f t="shared" si="65"/>
        <v>0</v>
      </c>
      <c r="U86" s="44">
        <f t="shared" si="66"/>
        <v>0</v>
      </c>
      <c r="V86" s="44">
        <f t="shared" si="67"/>
        <v>0</v>
      </c>
      <c r="W86" s="30">
        <f t="shared" si="68"/>
        <v>0</v>
      </c>
      <c r="X86" s="159">
        <f t="shared" si="69"/>
        <v>0</v>
      </c>
      <c r="Y86" s="159">
        <f t="shared" si="51"/>
        <v>0</v>
      </c>
      <c r="Z86" s="159">
        <f t="shared" si="70"/>
        <v>0</v>
      </c>
      <c r="AA86" s="159">
        <f t="shared" si="52"/>
        <v>0</v>
      </c>
      <c r="AB86" s="159">
        <f t="shared" si="71"/>
        <v>0</v>
      </c>
      <c r="AC86" s="35"/>
      <c r="AD86" s="44" t="b">
        <f t="shared" si="53"/>
        <v>0</v>
      </c>
      <c r="AE86" s="44" t="b">
        <f t="shared" si="54"/>
        <v>0</v>
      </c>
      <c r="AF86" s="44" t="b">
        <f t="shared" si="72"/>
        <v>0</v>
      </c>
      <c r="AG86" s="44" t="b">
        <f t="shared" si="73"/>
        <v>0</v>
      </c>
      <c r="AH86" s="35"/>
      <c r="AI86" s="35"/>
      <c r="AJ86" s="3"/>
      <c r="AL86" s="36"/>
      <c r="AM86" s="3"/>
      <c r="AO86" s="13"/>
      <c r="AS86" s="3"/>
    </row>
    <row r="87" spans="1:49" x14ac:dyDescent="0.25">
      <c r="A87" s="30">
        <v>3</v>
      </c>
      <c r="B87" s="47"/>
      <c r="C87" s="47"/>
      <c r="D87" s="47"/>
      <c r="E87" s="47"/>
      <c r="F87" s="47"/>
      <c r="G87" s="47"/>
      <c r="H87" s="30">
        <f t="shared" si="55"/>
        <v>0</v>
      </c>
      <c r="I87" s="25">
        <f t="shared" si="56"/>
        <v>0</v>
      </c>
      <c r="J87" s="30">
        <f t="shared" si="57"/>
        <v>0</v>
      </c>
      <c r="K87" s="30">
        <f t="shared" si="50"/>
        <v>0</v>
      </c>
      <c r="L87" s="25">
        <f t="shared" si="58"/>
        <v>0</v>
      </c>
      <c r="M87" s="25">
        <f t="shared" si="59"/>
        <v>0</v>
      </c>
      <c r="N87" s="44">
        <f t="shared" si="60"/>
        <v>0</v>
      </c>
      <c r="O87" s="44">
        <f t="shared" si="61"/>
        <v>0</v>
      </c>
      <c r="P87" s="401"/>
      <c r="Q87" s="30">
        <f t="shared" si="62"/>
        <v>0</v>
      </c>
      <c r="R87" s="30">
        <f t="shared" si="63"/>
        <v>0</v>
      </c>
      <c r="S87" s="30">
        <f t="shared" si="64"/>
        <v>0</v>
      </c>
      <c r="T87" s="30">
        <f t="shared" si="65"/>
        <v>0</v>
      </c>
      <c r="U87" s="44">
        <f t="shared" si="66"/>
        <v>0</v>
      </c>
      <c r="V87" s="44">
        <f t="shared" si="67"/>
        <v>0</v>
      </c>
      <c r="W87" s="30">
        <f t="shared" si="68"/>
        <v>0</v>
      </c>
      <c r="X87" s="159">
        <f t="shared" si="69"/>
        <v>0</v>
      </c>
      <c r="Y87" s="159">
        <f t="shared" si="51"/>
        <v>0</v>
      </c>
      <c r="Z87" s="159">
        <f t="shared" si="70"/>
        <v>0</v>
      </c>
      <c r="AA87" s="159">
        <f t="shared" si="52"/>
        <v>0</v>
      </c>
      <c r="AB87" s="159">
        <f t="shared" si="71"/>
        <v>0</v>
      </c>
      <c r="AC87" s="35"/>
      <c r="AD87" s="44" t="b">
        <f t="shared" si="53"/>
        <v>0</v>
      </c>
      <c r="AE87" s="44" t="b">
        <f t="shared" si="54"/>
        <v>0</v>
      </c>
      <c r="AF87" s="44" t="b">
        <f t="shared" si="72"/>
        <v>0</v>
      </c>
      <c r="AG87" s="44" t="b">
        <f t="shared" si="73"/>
        <v>0</v>
      </c>
      <c r="AH87" s="35"/>
      <c r="AI87" s="35"/>
      <c r="AJ87" s="3"/>
      <c r="AL87" s="36"/>
      <c r="AM87" s="3"/>
      <c r="AO87" s="13"/>
      <c r="AS87" s="3"/>
    </row>
    <row r="88" spans="1:49" x14ac:dyDescent="0.25">
      <c r="A88" s="30">
        <v>3</v>
      </c>
      <c r="B88" s="47"/>
      <c r="C88" s="47"/>
      <c r="D88" s="47"/>
      <c r="E88" s="47"/>
      <c r="F88" s="47"/>
      <c r="G88" s="47"/>
      <c r="H88" s="30">
        <f t="shared" si="55"/>
        <v>0</v>
      </c>
      <c r="I88" s="25">
        <f t="shared" si="56"/>
        <v>0</v>
      </c>
      <c r="J88" s="30">
        <f t="shared" si="57"/>
        <v>0</v>
      </c>
      <c r="K88" s="30">
        <f t="shared" si="50"/>
        <v>0</v>
      </c>
      <c r="L88" s="25">
        <f t="shared" si="58"/>
        <v>0</v>
      </c>
      <c r="M88" s="25">
        <f t="shared" si="59"/>
        <v>0</v>
      </c>
      <c r="N88" s="44">
        <f t="shared" si="60"/>
        <v>0</v>
      </c>
      <c r="O88" s="44">
        <f t="shared" si="61"/>
        <v>0</v>
      </c>
      <c r="P88" s="401"/>
      <c r="Q88" s="30">
        <f t="shared" si="62"/>
        <v>0</v>
      </c>
      <c r="R88" s="30">
        <f t="shared" si="63"/>
        <v>0</v>
      </c>
      <c r="S88" s="30">
        <f t="shared" si="64"/>
        <v>0</v>
      </c>
      <c r="T88" s="30">
        <f t="shared" si="65"/>
        <v>0</v>
      </c>
      <c r="U88" s="44">
        <f t="shared" si="66"/>
        <v>0</v>
      </c>
      <c r="V88" s="44">
        <f t="shared" si="67"/>
        <v>0</v>
      </c>
      <c r="W88" s="30">
        <f t="shared" si="68"/>
        <v>0</v>
      </c>
      <c r="X88" s="159">
        <f t="shared" si="69"/>
        <v>0</v>
      </c>
      <c r="Y88" s="159">
        <f t="shared" si="51"/>
        <v>0</v>
      </c>
      <c r="Z88" s="159">
        <f t="shared" si="70"/>
        <v>0</v>
      </c>
      <c r="AA88" s="159">
        <f t="shared" si="52"/>
        <v>0</v>
      </c>
      <c r="AB88" s="159">
        <f t="shared" si="71"/>
        <v>0</v>
      </c>
      <c r="AC88" s="35"/>
      <c r="AD88" s="44" t="b">
        <f t="shared" si="53"/>
        <v>0</v>
      </c>
      <c r="AE88" s="44" t="b">
        <f t="shared" si="54"/>
        <v>0</v>
      </c>
      <c r="AF88" s="44" t="b">
        <f t="shared" si="72"/>
        <v>0</v>
      </c>
      <c r="AG88" s="44" t="b">
        <f t="shared" si="73"/>
        <v>0</v>
      </c>
      <c r="AH88" s="35"/>
      <c r="AI88" s="35"/>
      <c r="AJ88" s="3"/>
      <c r="AK88" s="3"/>
      <c r="AL88" s="3"/>
      <c r="AM88" s="3"/>
      <c r="AP88" s="3"/>
      <c r="AQ88" s="3"/>
      <c r="AR88" s="3"/>
      <c r="AS88" s="3"/>
    </row>
    <row r="89" spans="1:49" x14ac:dyDescent="0.25">
      <c r="A89" s="30">
        <v>3</v>
      </c>
      <c r="B89" s="47"/>
      <c r="C89" s="47"/>
      <c r="D89" s="47"/>
      <c r="E89" s="47"/>
      <c r="F89" s="47"/>
      <c r="G89" s="47"/>
      <c r="H89" s="30">
        <f t="shared" si="55"/>
        <v>0</v>
      </c>
      <c r="I89" s="25">
        <f t="shared" si="56"/>
        <v>0</v>
      </c>
      <c r="J89" s="30">
        <f t="shared" si="57"/>
        <v>0</v>
      </c>
      <c r="K89" s="30">
        <f t="shared" si="50"/>
        <v>0</v>
      </c>
      <c r="L89" s="25">
        <f t="shared" si="58"/>
        <v>0</v>
      </c>
      <c r="M89" s="25">
        <f t="shared" si="59"/>
        <v>0</v>
      </c>
      <c r="N89" s="44">
        <f t="shared" si="60"/>
        <v>0</v>
      </c>
      <c r="O89" s="44">
        <f t="shared" si="61"/>
        <v>0</v>
      </c>
      <c r="P89" s="401"/>
      <c r="Q89" s="30">
        <f t="shared" si="62"/>
        <v>0</v>
      </c>
      <c r="R89" s="30">
        <f t="shared" si="63"/>
        <v>0</v>
      </c>
      <c r="S89" s="30">
        <f t="shared" si="64"/>
        <v>0</v>
      </c>
      <c r="T89" s="30">
        <f t="shared" si="65"/>
        <v>0</v>
      </c>
      <c r="U89" s="44">
        <f t="shared" si="66"/>
        <v>0</v>
      </c>
      <c r="V89" s="44">
        <f t="shared" si="67"/>
        <v>0</v>
      </c>
      <c r="W89" s="30">
        <f t="shared" si="68"/>
        <v>0</v>
      </c>
      <c r="X89" s="159">
        <f t="shared" si="69"/>
        <v>0</v>
      </c>
      <c r="Y89" s="159">
        <f t="shared" si="51"/>
        <v>0</v>
      </c>
      <c r="Z89" s="159">
        <f t="shared" si="70"/>
        <v>0</v>
      </c>
      <c r="AA89" s="159">
        <f t="shared" si="52"/>
        <v>0</v>
      </c>
      <c r="AB89" s="159">
        <f t="shared" si="71"/>
        <v>0</v>
      </c>
      <c r="AC89" s="35"/>
      <c r="AD89" s="44" t="b">
        <f t="shared" si="53"/>
        <v>0</v>
      </c>
      <c r="AE89" s="44" t="b">
        <f t="shared" si="54"/>
        <v>0</v>
      </c>
      <c r="AF89" s="44" t="b">
        <f t="shared" si="72"/>
        <v>0</v>
      </c>
      <c r="AG89" s="44" t="b">
        <f t="shared" si="73"/>
        <v>0</v>
      </c>
      <c r="AH89" s="35"/>
      <c r="AI89" s="35"/>
      <c r="AJ89" s="3"/>
      <c r="AL89" s="36"/>
      <c r="AM89" s="3"/>
      <c r="AO89" s="13"/>
      <c r="AS89" s="3"/>
    </row>
    <row r="90" spans="1:49" x14ac:dyDescent="0.25">
      <c r="A90" s="30">
        <v>3</v>
      </c>
      <c r="B90" s="47"/>
      <c r="C90" s="47"/>
      <c r="D90" s="47"/>
      <c r="E90" s="47"/>
      <c r="F90" s="47"/>
      <c r="G90" s="47"/>
      <c r="H90" s="30">
        <f t="shared" si="55"/>
        <v>0</v>
      </c>
      <c r="I90" s="25">
        <f t="shared" si="56"/>
        <v>0</v>
      </c>
      <c r="J90" s="30">
        <f t="shared" si="57"/>
        <v>0</v>
      </c>
      <c r="K90" s="30">
        <f t="shared" si="50"/>
        <v>0</v>
      </c>
      <c r="L90" s="25">
        <f t="shared" si="58"/>
        <v>0</v>
      </c>
      <c r="M90" s="25">
        <f t="shared" si="59"/>
        <v>0</v>
      </c>
      <c r="N90" s="44">
        <f t="shared" si="60"/>
        <v>0</v>
      </c>
      <c r="O90" s="44">
        <f t="shared" si="61"/>
        <v>0</v>
      </c>
      <c r="P90" s="401"/>
      <c r="Q90" s="30">
        <f t="shared" si="62"/>
        <v>0</v>
      </c>
      <c r="R90" s="30">
        <f t="shared" si="63"/>
        <v>0</v>
      </c>
      <c r="S90" s="30">
        <f t="shared" si="64"/>
        <v>0</v>
      </c>
      <c r="T90" s="30">
        <f t="shared" si="65"/>
        <v>0</v>
      </c>
      <c r="U90" s="44">
        <f t="shared" si="66"/>
        <v>0</v>
      </c>
      <c r="V90" s="44">
        <f t="shared" si="67"/>
        <v>0</v>
      </c>
      <c r="W90" s="30">
        <f t="shared" si="68"/>
        <v>0</v>
      </c>
      <c r="X90" s="159">
        <f t="shared" si="69"/>
        <v>0</v>
      </c>
      <c r="Y90" s="159">
        <f t="shared" si="51"/>
        <v>0</v>
      </c>
      <c r="Z90" s="159">
        <f t="shared" si="70"/>
        <v>0</v>
      </c>
      <c r="AA90" s="159">
        <f t="shared" si="52"/>
        <v>0</v>
      </c>
      <c r="AB90" s="159">
        <f t="shared" si="71"/>
        <v>0</v>
      </c>
      <c r="AC90" s="35"/>
      <c r="AD90" s="44" t="b">
        <f t="shared" si="53"/>
        <v>0</v>
      </c>
      <c r="AE90" s="44" t="b">
        <f t="shared" si="54"/>
        <v>0</v>
      </c>
      <c r="AF90" s="44" t="b">
        <f t="shared" si="72"/>
        <v>0</v>
      </c>
      <c r="AG90" s="44" t="b">
        <f t="shared" si="73"/>
        <v>0</v>
      </c>
      <c r="AH90" s="35"/>
      <c r="AI90" s="35"/>
      <c r="AJ90" s="3"/>
      <c r="AK90" s="3"/>
      <c r="AL90" s="3"/>
      <c r="AM90" s="3"/>
      <c r="AP90" s="3"/>
      <c r="AQ90" s="3"/>
      <c r="AR90" s="3"/>
      <c r="AS90" s="3"/>
    </row>
    <row r="91" spans="1:49" x14ac:dyDescent="0.25">
      <c r="A91" s="30">
        <v>3</v>
      </c>
      <c r="B91" s="47"/>
      <c r="C91" s="47"/>
      <c r="D91" s="47"/>
      <c r="E91" s="47"/>
      <c r="F91" s="47"/>
      <c r="G91" s="47"/>
      <c r="H91" s="30">
        <f t="shared" si="55"/>
        <v>0</v>
      </c>
      <c r="I91" s="25">
        <f t="shared" si="56"/>
        <v>0</v>
      </c>
      <c r="J91" s="30">
        <f t="shared" si="57"/>
        <v>0</v>
      </c>
      <c r="K91" s="30">
        <f t="shared" si="50"/>
        <v>0</v>
      </c>
      <c r="L91" s="25">
        <f t="shared" si="58"/>
        <v>0</v>
      </c>
      <c r="M91" s="25">
        <f t="shared" si="59"/>
        <v>0</v>
      </c>
      <c r="N91" s="44">
        <f t="shared" si="60"/>
        <v>0</v>
      </c>
      <c r="O91" s="44">
        <f t="shared" si="61"/>
        <v>0</v>
      </c>
      <c r="P91" s="401"/>
      <c r="Q91" s="30">
        <f t="shared" si="62"/>
        <v>0</v>
      </c>
      <c r="R91" s="30">
        <f t="shared" si="63"/>
        <v>0</v>
      </c>
      <c r="S91" s="30">
        <f t="shared" si="64"/>
        <v>0</v>
      </c>
      <c r="T91" s="30">
        <f t="shared" si="65"/>
        <v>0</v>
      </c>
      <c r="U91" s="44">
        <f t="shared" si="66"/>
        <v>0</v>
      </c>
      <c r="V91" s="44">
        <f t="shared" si="67"/>
        <v>0</v>
      </c>
      <c r="W91" s="30">
        <f t="shared" si="68"/>
        <v>0</v>
      </c>
      <c r="X91" s="159">
        <f t="shared" si="69"/>
        <v>0</v>
      </c>
      <c r="Y91" s="159">
        <f t="shared" si="51"/>
        <v>0</v>
      </c>
      <c r="Z91" s="159">
        <f t="shared" si="70"/>
        <v>0</v>
      </c>
      <c r="AA91" s="159">
        <f t="shared" si="52"/>
        <v>0</v>
      </c>
      <c r="AB91" s="159">
        <f t="shared" si="71"/>
        <v>0</v>
      </c>
      <c r="AC91" s="35"/>
      <c r="AD91" s="44" t="b">
        <f t="shared" si="53"/>
        <v>0</v>
      </c>
      <c r="AE91" s="44" t="b">
        <f t="shared" si="54"/>
        <v>0</v>
      </c>
      <c r="AF91" s="44" t="b">
        <f t="shared" si="72"/>
        <v>0</v>
      </c>
      <c r="AG91" s="44" t="b">
        <f t="shared" si="73"/>
        <v>0</v>
      </c>
      <c r="AH91" s="35"/>
      <c r="AI91" s="35"/>
      <c r="AJ91" s="3"/>
      <c r="AK91" s="3"/>
      <c r="AL91" s="3"/>
      <c r="AM91" s="3"/>
      <c r="AP91" s="3"/>
      <c r="AQ91" s="3"/>
      <c r="AR91" s="3"/>
      <c r="AS91" s="3"/>
    </row>
    <row r="92" spans="1:49" x14ac:dyDescent="0.25">
      <c r="A92" s="30">
        <v>3</v>
      </c>
      <c r="B92" s="47"/>
      <c r="C92" s="47"/>
      <c r="D92" s="47"/>
      <c r="E92" s="47"/>
      <c r="F92" s="47"/>
      <c r="G92" s="47"/>
      <c r="H92" s="30">
        <f t="shared" si="55"/>
        <v>0</v>
      </c>
      <c r="I92" s="25">
        <f t="shared" si="56"/>
        <v>0</v>
      </c>
      <c r="J92" s="30">
        <f t="shared" si="57"/>
        <v>0</v>
      </c>
      <c r="K92" s="30">
        <f t="shared" si="50"/>
        <v>0</v>
      </c>
      <c r="L92" s="25">
        <f t="shared" si="58"/>
        <v>0</v>
      </c>
      <c r="M92" s="25">
        <f t="shared" si="59"/>
        <v>0</v>
      </c>
      <c r="N92" s="44">
        <f t="shared" si="60"/>
        <v>0</v>
      </c>
      <c r="O92" s="44">
        <f t="shared" si="61"/>
        <v>0</v>
      </c>
      <c r="P92" s="401"/>
      <c r="Q92" s="30">
        <f t="shared" si="62"/>
        <v>0</v>
      </c>
      <c r="R92" s="30">
        <f t="shared" si="63"/>
        <v>0</v>
      </c>
      <c r="S92" s="30">
        <f t="shared" si="64"/>
        <v>0</v>
      </c>
      <c r="T92" s="30">
        <f t="shared" si="65"/>
        <v>0</v>
      </c>
      <c r="U92" s="44">
        <f t="shared" si="66"/>
        <v>0</v>
      </c>
      <c r="V92" s="44">
        <f t="shared" si="67"/>
        <v>0</v>
      </c>
      <c r="W92" s="30">
        <f t="shared" si="68"/>
        <v>0</v>
      </c>
      <c r="X92" s="159">
        <f t="shared" si="69"/>
        <v>0</v>
      </c>
      <c r="Y92" s="159">
        <f t="shared" si="51"/>
        <v>0</v>
      </c>
      <c r="Z92" s="159">
        <f t="shared" si="70"/>
        <v>0</v>
      </c>
      <c r="AA92" s="159">
        <f t="shared" si="52"/>
        <v>0</v>
      </c>
      <c r="AB92" s="159">
        <f t="shared" si="71"/>
        <v>0</v>
      </c>
      <c r="AC92" s="35"/>
      <c r="AD92" s="44" t="b">
        <f t="shared" si="53"/>
        <v>0</v>
      </c>
      <c r="AE92" s="44" t="b">
        <f t="shared" si="54"/>
        <v>0</v>
      </c>
      <c r="AF92" s="44" t="b">
        <f t="shared" si="72"/>
        <v>0</v>
      </c>
      <c r="AG92" s="44" t="b">
        <f t="shared" si="73"/>
        <v>0</v>
      </c>
      <c r="AH92" s="35"/>
      <c r="AI92" s="35"/>
      <c r="AJ92" s="3"/>
      <c r="AK92" s="3"/>
      <c r="AL92" s="3"/>
      <c r="AM92" s="3"/>
      <c r="AP92" s="3"/>
      <c r="AQ92" s="3"/>
      <c r="AR92" s="3"/>
      <c r="AS92" s="3"/>
    </row>
    <row r="93" spans="1:49" x14ac:dyDescent="0.25">
      <c r="A93" s="30">
        <v>3</v>
      </c>
      <c r="B93" s="47"/>
      <c r="C93" s="47"/>
      <c r="D93" s="47"/>
      <c r="E93" s="47"/>
      <c r="F93" s="47"/>
      <c r="G93" s="47"/>
      <c r="H93" s="30">
        <f t="shared" si="55"/>
        <v>0</v>
      </c>
      <c r="I93" s="25">
        <f t="shared" si="56"/>
        <v>0</v>
      </c>
      <c r="J93" s="30">
        <f t="shared" si="57"/>
        <v>0</v>
      </c>
      <c r="K93" s="30">
        <f t="shared" si="50"/>
        <v>0</v>
      </c>
      <c r="L93" s="25">
        <f t="shared" si="58"/>
        <v>0</v>
      </c>
      <c r="M93" s="25">
        <f t="shared" si="59"/>
        <v>0</v>
      </c>
      <c r="N93" s="44">
        <f t="shared" si="60"/>
        <v>0</v>
      </c>
      <c r="O93" s="44">
        <f t="shared" si="61"/>
        <v>0</v>
      </c>
      <c r="P93" s="401"/>
      <c r="Q93" s="30">
        <f t="shared" si="62"/>
        <v>0</v>
      </c>
      <c r="R93" s="30">
        <f t="shared" si="63"/>
        <v>0</v>
      </c>
      <c r="S93" s="30">
        <f t="shared" si="64"/>
        <v>0</v>
      </c>
      <c r="T93" s="30">
        <f t="shared" si="65"/>
        <v>0</v>
      </c>
      <c r="U93" s="44">
        <f t="shared" si="66"/>
        <v>0</v>
      </c>
      <c r="V93" s="44">
        <f t="shared" si="67"/>
        <v>0</v>
      </c>
      <c r="W93" s="30">
        <f t="shared" si="68"/>
        <v>0</v>
      </c>
      <c r="X93" s="159">
        <f t="shared" si="69"/>
        <v>0</v>
      </c>
      <c r="Y93" s="159">
        <f t="shared" si="51"/>
        <v>0</v>
      </c>
      <c r="Z93" s="159">
        <f t="shared" si="70"/>
        <v>0</v>
      </c>
      <c r="AA93" s="159">
        <f t="shared" si="52"/>
        <v>0</v>
      </c>
      <c r="AB93" s="159">
        <f t="shared" si="71"/>
        <v>0</v>
      </c>
      <c r="AC93" s="35"/>
      <c r="AD93" s="44" t="b">
        <f t="shared" si="53"/>
        <v>0</v>
      </c>
      <c r="AE93" s="44" t="b">
        <f t="shared" si="54"/>
        <v>0</v>
      </c>
      <c r="AF93" s="44" t="b">
        <f t="shared" si="72"/>
        <v>0</v>
      </c>
      <c r="AG93" s="44" t="b">
        <f t="shared" si="73"/>
        <v>0</v>
      </c>
      <c r="AH93" s="35"/>
      <c r="AI93" s="35"/>
      <c r="AJ93" s="3"/>
      <c r="AK93" s="3"/>
      <c r="AL93" s="3"/>
      <c r="AM93" s="3"/>
      <c r="AP93" s="3"/>
      <c r="AQ93" s="3"/>
      <c r="AR93" s="3"/>
      <c r="AS93" s="3"/>
    </row>
    <row r="94" spans="1:49" x14ac:dyDescent="0.25">
      <c r="A94" s="30">
        <v>3</v>
      </c>
      <c r="B94" s="47"/>
      <c r="C94" s="47"/>
      <c r="D94" s="47"/>
      <c r="E94" s="47"/>
      <c r="F94" s="47"/>
      <c r="G94" s="47"/>
      <c r="H94" s="30">
        <f t="shared" si="55"/>
        <v>0</v>
      </c>
      <c r="I94" s="25">
        <f t="shared" si="56"/>
        <v>0</v>
      </c>
      <c r="J94" s="30">
        <f t="shared" si="57"/>
        <v>0</v>
      </c>
      <c r="K94" s="30">
        <f t="shared" si="50"/>
        <v>0</v>
      </c>
      <c r="L94" s="25">
        <f t="shared" si="58"/>
        <v>0</v>
      </c>
      <c r="M94" s="25">
        <f t="shared" si="59"/>
        <v>0</v>
      </c>
      <c r="N94" s="44">
        <f t="shared" si="60"/>
        <v>0</v>
      </c>
      <c r="O94" s="44">
        <f t="shared" si="61"/>
        <v>0</v>
      </c>
      <c r="P94" s="330"/>
      <c r="Q94" s="30">
        <f t="shared" si="62"/>
        <v>0</v>
      </c>
      <c r="R94" s="30">
        <f t="shared" si="63"/>
        <v>0</v>
      </c>
      <c r="S94" s="30">
        <f t="shared" si="64"/>
        <v>0</v>
      </c>
      <c r="T94" s="30">
        <f t="shared" si="65"/>
        <v>0</v>
      </c>
      <c r="U94" s="44">
        <f t="shared" si="66"/>
        <v>0</v>
      </c>
      <c r="V94" s="44">
        <f t="shared" si="67"/>
        <v>0</v>
      </c>
      <c r="W94" s="30">
        <f t="shared" si="68"/>
        <v>0</v>
      </c>
      <c r="X94" s="159">
        <f t="shared" si="69"/>
        <v>0</v>
      </c>
      <c r="Y94" s="159">
        <f t="shared" si="51"/>
        <v>0</v>
      </c>
      <c r="Z94" s="159">
        <f t="shared" si="70"/>
        <v>0</v>
      </c>
      <c r="AA94" s="159">
        <f t="shared" si="52"/>
        <v>0</v>
      </c>
      <c r="AB94" s="159">
        <f t="shared" si="71"/>
        <v>0</v>
      </c>
      <c r="AC94" s="35"/>
      <c r="AD94" s="44" t="b">
        <f t="shared" si="53"/>
        <v>0</v>
      </c>
      <c r="AE94" s="44" t="b">
        <f t="shared" si="54"/>
        <v>0</v>
      </c>
      <c r="AF94" s="44" t="b">
        <f t="shared" si="72"/>
        <v>0</v>
      </c>
      <c r="AG94" s="44" t="b">
        <f t="shared" si="73"/>
        <v>0</v>
      </c>
      <c r="AH94" s="35"/>
      <c r="AI94" s="35"/>
      <c r="AJ94" s="3"/>
      <c r="AL94" s="36"/>
      <c r="AM94" s="3"/>
      <c r="AO94" s="13"/>
      <c r="AS94" s="3"/>
    </row>
    <row r="95" spans="1:49" x14ac:dyDescent="0.25">
      <c r="B95" s="4" t="s">
        <v>99</v>
      </c>
      <c r="C95" s="4"/>
      <c r="D95" s="4"/>
      <c r="E95" s="37">
        <f>COUNT(B75:B94)</f>
        <v>0</v>
      </c>
      <c r="F95" s="37"/>
      <c r="G95" s="37"/>
      <c r="H95" s="37"/>
      <c r="I95" s="86"/>
      <c r="J95" s="37"/>
      <c r="K95" s="37"/>
      <c r="L95" s="86"/>
      <c r="X95" s="161">
        <f>SUM(X75:X94)</f>
        <v>0</v>
      </c>
      <c r="Y95" s="161">
        <f>SUM(Y75:Y94)</f>
        <v>0</v>
      </c>
      <c r="Z95" s="161">
        <f>SUM(Z75:Z94)</f>
        <v>0</v>
      </c>
      <c r="AA95" s="161">
        <f>SUM(AA75:AA94)</f>
        <v>0</v>
      </c>
      <c r="AB95" s="161">
        <f>SUM(AB75:AB94)</f>
        <v>0</v>
      </c>
      <c r="AC95" s="35"/>
      <c r="AD95" s="163">
        <f>SUM(AD75:AD94)</f>
        <v>0</v>
      </c>
      <c r="AE95" s="164">
        <f t="shared" ref="AE95:AG95" si="74">SUM(AE75:AE94)</f>
        <v>0</v>
      </c>
      <c r="AF95" s="164">
        <f t="shared" si="74"/>
        <v>0</v>
      </c>
      <c r="AG95" s="164">
        <f t="shared" si="74"/>
        <v>0</v>
      </c>
      <c r="AH95" s="35"/>
      <c r="AI95" s="35"/>
      <c r="AJ95" s="35"/>
      <c r="AM95" s="3"/>
      <c r="AP95" s="3"/>
      <c r="AQ95" s="3"/>
      <c r="AR95" s="3"/>
      <c r="AS95" s="3"/>
    </row>
    <row r="96" spans="1:49" x14ac:dyDescent="0.25">
      <c r="AD96" s="156"/>
      <c r="AE96" s="156"/>
      <c r="AF96" s="156"/>
      <c r="AG96" s="156"/>
      <c r="AH96" s="64"/>
      <c r="AI96" s="64"/>
      <c r="AJ96" s="64"/>
      <c r="AV96" s="34"/>
      <c r="AW96" s="34"/>
    </row>
    <row r="97" spans="1:45" ht="35.25" customHeight="1" x14ac:dyDescent="0.25">
      <c r="A97" s="312" t="s">
        <v>95</v>
      </c>
      <c r="B97" s="312" t="s">
        <v>101</v>
      </c>
      <c r="C97" s="289" t="s">
        <v>456</v>
      </c>
      <c r="D97" s="289"/>
      <c r="E97" s="317" t="s">
        <v>93</v>
      </c>
      <c r="F97" s="318"/>
      <c r="G97" s="319"/>
      <c r="H97" s="289" t="s">
        <v>491</v>
      </c>
      <c r="I97" s="289"/>
      <c r="J97" s="289"/>
      <c r="K97" s="289"/>
      <c r="L97" s="289"/>
      <c r="M97" s="289"/>
      <c r="N97" s="326" t="s">
        <v>757</v>
      </c>
      <c r="O97" s="328"/>
      <c r="P97" s="329"/>
      <c r="Q97" s="289" t="s">
        <v>755</v>
      </c>
      <c r="R97" s="289"/>
      <c r="S97" s="289"/>
      <c r="T97" s="289"/>
      <c r="U97" s="326" t="s">
        <v>756</v>
      </c>
      <c r="V97" s="328"/>
      <c r="W97" s="329" t="s">
        <v>90</v>
      </c>
      <c r="X97" s="399" t="s">
        <v>492</v>
      </c>
      <c r="Y97" s="400"/>
      <c r="Z97" s="399" t="s">
        <v>493</v>
      </c>
      <c r="AA97" s="400"/>
      <c r="AB97" s="169" t="s">
        <v>494</v>
      </c>
      <c r="AC97" s="90"/>
      <c r="AD97" s="326" t="s">
        <v>235</v>
      </c>
      <c r="AE97" s="327"/>
      <c r="AF97" s="327"/>
      <c r="AG97" s="328"/>
      <c r="AH97" s="39"/>
      <c r="AI97" s="39"/>
      <c r="AJ97" s="39"/>
      <c r="AK97" s="3"/>
      <c r="AL97" s="3"/>
      <c r="AM97" s="3"/>
      <c r="AP97" s="3"/>
      <c r="AQ97" s="3"/>
      <c r="AR97" s="3"/>
      <c r="AS97" s="3"/>
    </row>
    <row r="98" spans="1:45" ht="43.8" x14ac:dyDescent="0.25">
      <c r="A98" s="312"/>
      <c r="B98" s="312"/>
      <c r="C98" s="48" t="s">
        <v>638</v>
      </c>
      <c r="D98" s="48" t="s">
        <v>622</v>
      </c>
      <c r="E98" s="48" t="s">
        <v>621</v>
      </c>
      <c r="F98" s="48" t="s">
        <v>623</v>
      </c>
      <c r="G98" s="48" t="s">
        <v>624</v>
      </c>
      <c r="H98" s="59" t="s">
        <v>453</v>
      </c>
      <c r="I98" s="60" t="s">
        <v>745</v>
      </c>
      <c r="J98" s="59" t="s">
        <v>452</v>
      </c>
      <c r="K98" s="59" t="s">
        <v>451</v>
      </c>
      <c r="L98" s="60" t="s">
        <v>746</v>
      </c>
      <c r="M98" s="60" t="s">
        <v>739</v>
      </c>
      <c r="N98" s="168" t="s">
        <v>744</v>
      </c>
      <c r="O98" s="168" t="s">
        <v>741</v>
      </c>
      <c r="P98" s="401"/>
      <c r="Q98" s="59" t="s">
        <v>453</v>
      </c>
      <c r="R98" s="59" t="s">
        <v>745</v>
      </c>
      <c r="S98" s="60" t="s">
        <v>754</v>
      </c>
      <c r="T98" s="60" t="s">
        <v>739</v>
      </c>
      <c r="U98" s="168" t="s">
        <v>744</v>
      </c>
      <c r="V98" s="168" t="s">
        <v>741</v>
      </c>
      <c r="W98" s="330"/>
      <c r="X98" s="158" t="s">
        <v>742</v>
      </c>
      <c r="Y98" s="158" t="s">
        <v>743</v>
      </c>
      <c r="Z98" s="158" t="s">
        <v>742</v>
      </c>
      <c r="AA98" s="158" t="s">
        <v>743</v>
      </c>
      <c r="AB98" s="158" t="s">
        <v>743</v>
      </c>
      <c r="AC98" s="64"/>
      <c r="AD98" s="162" t="s">
        <v>227</v>
      </c>
      <c r="AE98" s="162" t="s">
        <v>228</v>
      </c>
      <c r="AF98" s="162" t="s">
        <v>229</v>
      </c>
      <c r="AG98" s="162" t="s">
        <v>230</v>
      </c>
      <c r="AH98" s="64"/>
      <c r="AI98" s="64"/>
      <c r="AJ98" s="3"/>
      <c r="AK98" s="3"/>
      <c r="AL98" s="3"/>
      <c r="AM98" s="3"/>
      <c r="AP98" s="3"/>
      <c r="AQ98" s="3"/>
      <c r="AR98" s="3"/>
      <c r="AS98" s="3"/>
    </row>
    <row r="99" spans="1:45" x14ac:dyDescent="0.25">
      <c r="A99" s="30">
        <v>4</v>
      </c>
      <c r="B99" s="47"/>
      <c r="C99" s="47"/>
      <c r="D99" s="47"/>
      <c r="E99" s="47"/>
      <c r="F99" s="47"/>
      <c r="G99" s="47"/>
      <c r="H99" s="30">
        <f>D99*0.5</f>
        <v>0</v>
      </c>
      <c r="I99" s="25">
        <f>(3.14*(H99*H99)*C99)/1000</f>
        <v>0</v>
      </c>
      <c r="J99" s="30">
        <f>(F99+G99)/2</f>
        <v>0</v>
      </c>
      <c r="K99" s="30">
        <f t="shared" ref="K99:K118" si="75">J99/2</f>
        <v>0</v>
      </c>
      <c r="L99" s="25">
        <f>((3.14*(K99*K99))*(E99/3))/1000</f>
        <v>0</v>
      </c>
      <c r="M99" s="25">
        <f>I99+L99</f>
        <v>0</v>
      </c>
      <c r="N99" s="44">
        <f>IF(B99=1,$E$11,IF(B99=2,$E$12,IF(B99=3,0,IF(B99=4,0,))))</f>
        <v>0</v>
      </c>
      <c r="O99" s="44">
        <f>(M99*N99)*W99</f>
        <v>0</v>
      </c>
      <c r="P99" s="401"/>
      <c r="Q99" s="30">
        <f>D99*0.5</f>
        <v>0</v>
      </c>
      <c r="R99" s="30">
        <f>(3.14*(Q99*Q99)*C99)/1000</f>
        <v>0</v>
      </c>
      <c r="S99" s="30">
        <f>(((E99*F99)*G99)*0.5)/1000</f>
        <v>0</v>
      </c>
      <c r="T99" s="30">
        <f>R99+S99</f>
        <v>0</v>
      </c>
      <c r="U99" s="44">
        <f>IF(B99=1,0,IF(B99=2,0,IF(B99=3,$E$13,IF(B99=4,$E$14,))))</f>
        <v>0</v>
      </c>
      <c r="V99" s="44">
        <f>(T99*U99)*W99</f>
        <v>0</v>
      </c>
      <c r="W99" s="30">
        <f>IF(B99=1,$H$11,IF(B99=2,$H$12,IF(B99=3,$H$13,IF(B99=4,$H$14,))))</f>
        <v>0</v>
      </c>
      <c r="X99" s="159">
        <f>O99*(1/$B$6)</f>
        <v>0</v>
      </c>
      <c r="Y99" s="159">
        <f t="shared" ref="Y99:Y118" si="76">X99/1000</f>
        <v>0</v>
      </c>
      <c r="Z99" s="159">
        <f>V99*(1/$B$6)</f>
        <v>0</v>
      </c>
      <c r="AA99" s="159">
        <f t="shared" ref="AA99:AA118" si="77">Z99/1000</f>
        <v>0</v>
      </c>
      <c r="AB99" s="159">
        <f>Y99+AA99</f>
        <v>0</v>
      </c>
      <c r="AC99" s="35"/>
      <c r="AD99" s="44" t="b">
        <f t="shared" ref="AD99:AD118" si="78">IF(B99=1, Y99)</f>
        <v>0</v>
      </c>
      <c r="AE99" s="44" t="b">
        <f t="shared" ref="AE99:AE118" si="79">IF(B99=2, Y99)</f>
        <v>0</v>
      </c>
      <c r="AF99" s="44" t="b">
        <f>IF(B99=3, AA99)</f>
        <v>0</v>
      </c>
      <c r="AG99" s="44" t="b">
        <f>IF(B99=4, AA99)</f>
        <v>0</v>
      </c>
      <c r="AH99" s="35"/>
      <c r="AI99" s="35"/>
      <c r="AJ99" s="3"/>
      <c r="AL99" s="36"/>
      <c r="AM99" s="3"/>
      <c r="AO99" s="13"/>
      <c r="AS99" s="3"/>
    </row>
    <row r="100" spans="1:45" x14ac:dyDescent="0.25">
      <c r="A100" s="30">
        <v>4</v>
      </c>
      <c r="B100" s="47"/>
      <c r="C100" s="47"/>
      <c r="D100" s="47"/>
      <c r="E100" s="47"/>
      <c r="F100" s="47"/>
      <c r="G100" s="47"/>
      <c r="H100" s="30">
        <f t="shared" ref="H100:H118" si="80">D100*0.5</f>
        <v>0</v>
      </c>
      <c r="I100" s="25">
        <f t="shared" ref="I100:I118" si="81">(3.14*(H100*H100)*C100)/1000</f>
        <v>0</v>
      </c>
      <c r="J100" s="30">
        <f t="shared" ref="J100:J118" si="82">(F100+G100)/2</f>
        <v>0</v>
      </c>
      <c r="K100" s="30">
        <f t="shared" si="75"/>
        <v>0</v>
      </c>
      <c r="L100" s="25">
        <f t="shared" ref="L100:L118" si="83">((3.14*(K100*K100))*(E100/3))/1000</f>
        <v>0</v>
      </c>
      <c r="M100" s="25">
        <f t="shared" ref="M100:M118" si="84">I100+L100</f>
        <v>0</v>
      </c>
      <c r="N100" s="44">
        <f t="shared" ref="N100:N118" si="85">IF(B100=1,$E$11,IF(B100=2,$E$12,IF(B100=3,0,IF(B100=4,0,))))</f>
        <v>0</v>
      </c>
      <c r="O100" s="44">
        <f t="shared" ref="O100:O118" si="86">(M100*N100)*W100</f>
        <v>0</v>
      </c>
      <c r="P100" s="401"/>
      <c r="Q100" s="30">
        <f t="shared" ref="Q100:Q118" si="87">D100*0.5</f>
        <v>0</v>
      </c>
      <c r="R100" s="30">
        <f t="shared" ref="R100:R118" si="88">(3.14*(Q100*Q100)*C100)/1000</f>
        <v>0</v>
      </c>
      <c r="S100" s="30">
        <f t="shared" ref="S100:S118" si="89">(((E100*F100)*G100)*0.5)/1000</f>
        <v>0</v>
      </c>
      <c r="T100" s="30">
        <f t="shared" ref="T100:T118" si="90">R100+S100</f>
        <v>0</v>
      </c>
      <c r="U100" s="44">
        <f t="shared" ref="U100:U118" si="91">IF(B100=1,0,IF(B100=2,0,IF(B100=3,$E$13,IF(B100=4,$E$14,))))</f>
        <v>0</v>
      </c>
      <c r="V100" s="44">
        <f t="shared" ref="V100:V118" si="92">(T100*U100)*W100</f>
        <v>0</v>
      </c>
      <c r="W100" s="30">
        <f t="shared" ref="W100:W118" si="93">IF(B100=1,$H$11,IF(B100=2,$H$12,IF(B100=3,$H$13,IF(B100=4,$H$14,))))</f>
        <v>0</v>
      </c>
      <c r="X100" s="159">
        <f t="shared" ref="X100:X118" si="94">O100*(1/$B$6)</f>
        <v>0</v>
      </c>
      <c r="Y100" s="159">
        <f t="shared" si="76"/>
        <v>0</v>
      </c>
      <c r="Z100" s="159">
        <f t="shared" ref="Z100:Z118" si="95">V100*(1/$B$6)</f>
        <v>0</v>
      </c>
      <c r="AA100" s="159">
        <f t="shared" si="77"/>
        <v>0</v>
      </c>
      <c r="AB100" s="159">
        <f t="shared" ref="AB100:AB118" si="96">Y100+AA100</f>
        <v>0</v>
      </c>
      <c r="AC100" s="35"/>
      <c r="AD100" s="44" t="b">
        <f t="shared" si="78"/>
        <v>0</v>
      </c>
      <c r="AE100" s="44" t="b">
        <f t="shared" si="79"/>
        <v>0</v>
      </c>
      <c r="AF100" s="44" t="b">
        <f t="shared" ref="AF100:AF118" si="97">IF(B100=3, AA100)</f>
        <v>0</v>
      </c>
      <c r="AG100" s="44" t="b">
        <f t="shared" ref="AG100:AG118" si="98">IF(B100=4, AA100)</f>
        <v>0</v>
      </c>
      <c r="AH100" s="35"/>
      <c r="AI100" s="35"/>
      <c r="AJ100" s="3"/>
      <c r="AL100" s="36"/>
      <c r="AM100" s="3"/>
      <c r="AO100" s="13"/>
      <c r="AS100" s="3"/>
    </row>
    <row r="101" spans="1:45" x14ac:dyDescent="0.25">
      <c r="A101" s="30">
        <v>4</v>
      </c>
      <c r="B101" s="47"/>
      <c r="C101" s="47"/>
      <c r="D101" s="47"/>
      <c r="E101" s="47"/>
      <c r="F101" s="47"/>
      <c r="G101" s="47"/>
      <c r="H101" s="30">
        <f t="shared" si="80"/>
        <v>0</v>
      </c>
      <c r="I101" s="25">
        <f t="shared" si="81"/>
        <v>0</v>
      </c>
      <c r="J101" s="30">
        <f t="shared" si="82"/>
        <v>0</v>
      </c>
      <c r="K101" s="30">
        <f t="shared" si="75"/>
        <v>0</v>
      </c>
      <c r="L101" s="25">
        <f t="shared" si="83"/>
        <v>0</v>
      </c>
      <c r="M101" s="25">
        <f t="shared" si="84"/>
        <v>0</v>
      </c>
      <c r="N101" s="44">
        <f t="shared" si="85"/>
        <v>0</v>
      </c>
      <c r="O101" s="44">
        <f t="shared" si="86"/>
        <v>0</v>
      </c>
      <c r="P101" s="401"/>
      <c r="Q101" s="30">
        <f t="shared" si="87"/>
        <v>0</v>
      </c>
      <c r="R101" s="30">
        <f t="shared" si="88"/>
        <v>0</v>
      </c>
      <c r="S101" s="30">
        <f t="shared" si="89"/>
        <v>0</v>
      </c>
      <c r="T101" s="30">
        <f t="shared" si="90"/>
        <v>0</v>
      </c>
      <c r="U101" s="44">
        <f t="shared" si="91"/>
        <v>0</v>
      </c>
      <c r="V101" s="44">
        <f t="shared" si="92"/>
        <v>0</v>
      </c>
      <c r="W101" s="30">
        <f t="shared" si="93"/>
        <v>0</v>
      </c>
      <c r="X101" s="159">
        <f t="shared" si="94"/>
        <v>0</v>
      </c>
      <c r="Y101" s="159">
        <f t="shared" si="76"/>
        <v>0</v>
      </c>
      <c r="Z101" s="159">
        <f t="shared" si="95"/>
        <v>0</v>
      </c>
      <c r="AA101" s="159">
        <f t="shared" si="77"/>
        <v>0</v>
      </c>
      <c r="AB101" s="159">
        <f t="shared" si="96"/>
        <v>0</v>
      </c>
      <c r="AC101" s="35"/>
      <c r="AD101" s="44" t="b">
        <f t="shared" si="78"/>
        <v>0</v>
      </c>
      <c r="AE101" s="44" t="b">
        <f t="shared" si="79"/>
        <v>0</v>
      </c>
      <c r="AF101" s="44" t="b">
        <f t="shared" si="97"/>
        <v>0</v>
      </c>
      <c r="AG101" s="44" t="b">
        <f t="shared" si="98"/>
        <v>0</v>
      </c>
      <c r="AH101" s="35"/>
      <c r="AI101" s="35"/>
      <c r="AJ101" s="3"/>
      <c r="AL101" s="36"/>
      <c r="AM101" s="3"/>
      <c r="AO101" s="13"/>
      <c r="AS101" s="3"/>
    </row>
    <row r="102" spans="1:45" x14ac:dyDescent="0.25">
      <c r="A102" s="30">
        <v>4</v>
      </c>
      <c r="B102" s="47"/>
      <c r="C102" s="47"/>
      <c r="D102" s="47"/>
      <c r="E102" s="47"/>
      <c r="F102" s="47"/>
      <c r="G102" s="47"/>
      <c r="H102" s="30">
        <f t="shared" si="80"/>
        <v>0</v>
      </c>
      <c r="I102" s="25">
        <f t="shared" si="81"/>
        <v>0</v>
      </c>
      <c r="J102" s="30">
        <f t="shared" si="82"/>
        <v>0</v>
      </c>
      <c r="K102" s="30">
        <f t="shared" si="75"/>
        <v>0</v>
      </c>
      <c r="L102" s="25">
        <f t="shared" si="83"/>
        <v>0</v>
      </c>
      <c r="M102" s="25">
        <f t="shared" si="84"/>
        <v>0</v>
      </c>
      <c r="N102" s="44">
        <f t="shared" si="85"/>
        <v>0</v>
      </c>
      <c r="O102" s="44">
        <f t="shared" si="86"/>
        <v>0</v>
      </c>
      <c r="P102" s="401"/>
      <c r="Q102" s="30">
        <f t="shared" si="87"/>
        <v>0</v>
      </c>
      <c r="R102" s="30">
        <f t="shared" si="88"/>
        <v>0</v>
      </c>
      <c r="S102" s="30">
        <f t="shared" si="89"/>
        <v>0</v>
      </c>
      <c r="T102" s="30">
        <f t="shared" si="90"/>
        <v>0</v>
      </c>
      <c r="U102" s="44">
        <f t="shared" si="91"/>
        <v>0</v>
      </c>
      <c r="V102" s="44">
        <f t="shared" si="92"/>
        <v>0</v>
      </c>
      <c r="W102" s="30">
        <f t="shared" si="93"/>
        <v>0</v>
      </c>
      <c r="X102" s="159">
        <f t="shared" si="94"/>
        <v>0</v>
      </c>
      <c r="Y102" s="159">
        <f t="shared" si="76"/>
        <v>0</v>
      </c>
      <c r="Z102" s="159">
        <f t="shared" si="95"/>
        <v>0</v>
      </c>
      <c r="AA102" s="159">
        <f t="shared" si="77"/>
        <v>0</v>
      </c>
      <c r="AB102" s="159">
        <f t="shared" si="96"/>
        <v>0</v>
      </c>
      <c r="AC102" s="35"/>
      <c r="AD102" s="44" t="b">
        <f t="shared" si="78"/>
        <v>0</v>
      </c>
      <c r="AE102" s="44" t="b">
        <f t="shared" si="79"/>
        <v>0</v>
      </c>
      <c r="AF102" s="44" t="b">
        <f t="shared" si="97"/>
        <v>0</v>
      </c>
      <c r="AG102" s="44" t="b">
        <f t="shared" si="98"/>
        <v>0</v>
      </c>
      <c r="AH102" s="35"/>
      <c r="AI102" s="35"/>
      <c r="AJ102" s="3"/>
      <c r="AL102" s="36"/>
      <c r="AM102" s="3"/>
      <c r="AO102" s="13"/>
      <c r="AS102" s="3"/>
    </row>
    <row r="103" spans="1:45" x14ac:dyDescent="0.25">
      <c r="A103" s="30">
        <v>4</v>
      </c>
      <c r="B103" s="47"/>
      <c r="C103" s="47"/>
      <c r="D103" s="47"/>
      <c r="E103" s="47"/>
      <c r="F103" s="47"/>
      <c r="G103" s="47"/>
      <c r="H103" s="30">
        <f t="shared" si="80"/>
        <v>0</v>
      </c>
      <c r="I103" s="25">
        <f t="shared" si="81"/>
        <v>0</v>
      </c>
      <c r="J103" s="30">
        <f t="shared" si="82"/>
        <v>0</v>
      </c>
      <c r="K103" s="30">
        <f t="shared" si="75"/>
        <v>0</v>
      </c>
      <c r="L103" s="25">
        <f t="shared" si="83"/>
        <v>0</v>
      </c>
      <c r="M103" s="25">
        <f t="shared" si="84"/>
        <v>0</v>
      </c>
      <c r="N103" s="44">
        <f t="shared" si="85"/>
        <v>0</v>
      </c>
      <c r="O103" s="44">
        <f t="shared" si="86"/>
        <v>0</v>
      </c>
      <c r="P103" s="401"/>
      <c r="Q103" s="30">
        <f t="shared" si="87"/>
        <v>0</v>
      </c>
      <c r="R103" s="30">
        <f t="shared" si="88"/>
        <v>0</v>
      </c>
      <c r="S103" s="30">
        <f t="shared" si="89"/>
        <v>0</v>
      </c>
      <c r="T103" s="30">
        <f t="shared" si="90"/>
        <v>0</v>
      </c>
      <c r="U103" s="44">
        <f t="shared" si="91"/>
        <v>0</v>
      </c>
      <c r="V103" s="44">
        <f t="shared" si="92"/>
        <v>0</v>
      </c>
      <c r="W103" s="30">
        <f t="shared" si="93"/>
        <v>0</v>
      </c>
      <c r="X103" s="159">
        <f t="shared" si="94"/>
        <v>0</v>
      </c>
      <c r="Y103" s="159">
        <f t="shared" si="76"/>
        <v>0</v>
      </c>
      <c r="Z103" s="159">
        <f t="shared" si="95"/>
        <v>0</v>
      </c>
      <c r="AA103" s="159">
        <f t="shared" si="77"/>
        <v>0</v>
      </c>
      <c r="AB103" s="159">
        <f t="shared" si="96"/>
        <v>0</v>
      </c>
      <c r="AC103" s="35"/>
      <c r="AD103" s="44" t="b">
        <f t="shared" si="78"/>
        <v>0</v>
      </c>
      <c r="AE103" s="44" t="b">
        <f t="shared" si="79"/>
        <v>0</v>
      </c>
      <c r="AF103" s="44" t="b">
        <f t="shared" si="97"/>
        <v>0</v>
      </c>
      <c r="AG103" s="44" t="b">
        <f t="shared" si="98"/>
        <v>0</v>
      </c>
      <c r="AH103" s="35"/>
      <c r="AI103" s="35"/>
      <c r="AJ103" s="3"/>
      <c r="AL103" s="36"/>
      <c r="AM103" s="3"/>
      <c r="AO103" s="13"/>
      <c r="AS103" s="3"/>
    </row>
    <row r="104" spans="1:45" x14ac:dyDescent="0.25">
      <c r="A104" s="30">
        <v>4</v>
      </c>
      <c r="B104" s="47"/>
      <c r="C104" s="47"/>
      <c r="D104" s="47"/>
      <c r="E104" s="47"/>
      <c r="F104" s="47"/>
      <c r="G104" s="47"/>
      <c r="H104" s="30">
        <f t="shared" si="80"/>
        <v>0</v>
      </c>
      <c r="I104" s="25">
        <f t="shared" si="81"/>
        <v>0</v>
      </c>
      <c r="J104" s="30">
        <f t="shared" si="82"/>
        <v>0</v>
      </c>
      <c r="K104" s="30">
        <f t="shared" si="75"/>
        <v>0</v>
      </c>
      <c r="L104" s="25">
        <f t="shared" si="83"/>
        <v>0</v>
      </c>
      <c r="M104" s="25">
        <f t="shared" si="84"/>
        <v>0</v>
      </c>
      <c r="N104" s="44">
        <f t="shared" si="85"/>
        <v>0</v>
      </c>
      <c r="O104" s="44">
        <f t="shared" si="86"/>
        <v>0</v>
      </c>
      <c r="P104" s="401"/>
      <c r="Q104" s="30">
        <f t="shared" si="87"/>
        <v>0</v>
      </c>
      <c r="R104" s="30">
        <f t="shared" si="88"/>
        <v>0</v>
      </c>
      <c r="S104" s="30">
        <f t="shared" si="89"/>
        <v>0</v>
      </c>
      <c r="T104" s="30">
        <f t="shared" si="90"/>
        <v>0</v>
      </c>
      <c r="U104" s="44">
        <f t="shared" si="91"/>
        <v>0</v>
      </c>
      <c r="V104" s="44">
        <f t="shared" si="92"/>
        <v>0</v>
      </c>
      <c r="W104" s="30">
        <f t="shared" si="93"/>
        <v>0</v>
      </c>
      <c r="X104" s="159">
        <f t="shared" si="94"/>
        <v>0</v>
      </c>
      <c r="Y104" s="159">
        <f t="shared" si="76"/>
        <v>0</v>
      </c>
      <c r="Z104" s="159">
        <f t="shared" si="95"/>
        <v>0</v>
      </c>
      <c r="AA104" s="159">
        <f t="shared" si="77"/>
        <v>0</v>
      </c>
      <c r="AB104" s="159">
        <f t="shared" si="96"/>
        <v>0</v>
      </c>
      <c r="AC104" s="35"/>
      <c r="AD104" s="44" t="b">
        <f t="shared" si="78"/>
        <v>0</v>
      </c>
      <c r="AE104" s="44" t="b">
        <f t="shared" si="79"/>
        <v>0</v>
      </c>
      <c r="AF104" s="44" t="b">
        <f t="shared" si="97"/>
        <v>0</v>
      </c>
      <c r="AG104" s="44" t="b">
        <f t="shared" si="98"/>
        <v>0</v>
      </c>
      <c r="AH104" s="35"/>
      <c r="AI104" s="35"/>
      <c r="AJ104" s="3"/>
      <c r="AL104" s="36"/>
      <c r="AM104" s="3"/>
      <c r="AO104" s="13"/>
      <c r="AS104" s="3"/>
    </row>
    <row r="105" spans="1:45" x14ac:dyDescent="0.25">
      <c r="A105" s="30">
        <v>4</v>
      </c>
      <c r="B105" s="47"/>
      <c r="C105" s="47"/>
      <c r="D105" s="47"/>
      <c r="E105" s="47"/>
      <c r="F105" s="47"/>
      <c r="G105" s="47"/>
      <c r="H105" s="30">
        <f t="shared" si="80"/>
        <v>0</v>
      </c>
      <c r="I105" s="25">
        <f t="shared" si="81"/>
        <v>0</v>
      </c>
      <c r="J105" s="30">
        <f t="shared" si="82"/>
        <v>0</v>
      </c>
      <c r="K105" s="30">
        <f t="shared" si="75"/>
        <v>0</v>
      </c>
      <c r="L105" s="25">
        <f t="shared" si="83"/>
        <v>0</v>
      </c>
      <c r="M105" s="25">
        <f t="shared" si="84"/>
        <v>0</v>
      </c>
      <c r="N105" s="44">
        <f t="shared" si="85"/>
        <v>0</v>
      </c>
      <c r="O105" s="44">
        <f t="shared" si="86"/>
        <v>0</v>
      </c>
      <c r="P105" s="401"/>
      <c r="Q105" s="30">
        <f t="shared" si="87"/>
        <v>0</v>
      </c>
      <c r="R105" s="30">
        <f t="shared" si="88"/>
        <v>0</v>
      </c>
      <c r="S105" s="30">
        <f t="shared" si="89"/>
        <v>0</v>
      </c>
      <c r="T105" s="30">
        <f t="shared" si="90"/>
        <v>0</v>
      </c>
      <c r="U105" s="44">
        <f t="shared" si="91"/>
        <v>0</v>
      </c>
      <c r="V105" s="44">
        <f t="shared" si="92"/>
        <v>0</v>
      </c>
      <c r="W105" s="30">
        <f t="shared" si="93"/>
        <v>0</v>
      </c>
      <c r="X105" s="159">
        <f t="shared" si="94"/>
        <v>0</v>
      </c>
      <c r="Y105" s="159">
        <f t="shared" si="76"/>
        <v>0</v>
      </c>
      <c r="Z105" s="159">
        <f t="shared" si="95"/>
        <v>0</v>
      </c>
      <c r="AA105" s="159">
        <f t="shared" si="77"/>
        <v>0</v>
      </c>
      <c r="AB105" s="159">
        <f t="shared" si="96"/>
        <v>0</v>
      </c>
      <c r="AC105" s="35"/>
      <c r="AD105" s="44" t="b">
        <f t="shared" si="78"/>
        <v>0</v>
      </c>
      <c r="AE105" s="44" t="b">
        <f t="shared" si="79"/>
        <v>0</v>
      </c>
      <c r="AF105" s="44" t="b">
        <f t="shared" si="97"/>
        <v>0</v>
      </c>
      <c r="AG105" s="44" t="b">
        <f t="shared" si="98"/>
        <v>0</v>
      </c>
      <c r="AH105" s="35"/>
      <c r="AI105" s="35"/>
      <c r="AJ105" s="3"/>
      <c r="AL105" s="36"/>
      <c r="AM105" s="3"/>
      <c r="AO105" s="13"/>
      <c r="AS105" s="3"/>
    </row>
    <row r="106" spans="1:45" x14ac:dyDescent="0.25">
      <c r="A106" s="30">
        <v>4</v>
      </c>
      <c r="B106" s="47"/>
      <c r="C106" s="47"/>
      <c r="D106" s="47"/>
      <c r="E106" s="47"/>
      <c r="F106" s="47"/>
      <c r="G106" s="47"/>
      <c r="H106" s="30">
        <f t="shared" si="80"/>
        <v>0</v>
      </c>
      <c r="I106" s="25">
        <f t="shared" si="81"/>
        <v>0</v>
      </c>
      <c r="J106" s="30">
        <f t="shared" si="82"/>
        <v>0</v>
      </c>
      <c r="K106" s="30">
        <f t="shared" si="75"/>
        <v>0</v>
      </c>
      <c r="L106" s="25">
        <f t="shared" si="83"/>
        <v>0</v>
      </c>
      <c r="M106" s="25">
        <f t="shared" si="84"/>
        <v>0</v>
      </c>
      <c r="N106" s="44">
        <f t="shared" si="85"/>
        <v>0</v>
      </c>
      <c r="O106" s="44">
        <f t="shared" si="86"/>
        <v>0</v>
      </c>
      <c r="P106" s="401"/>
      <c r="Q106" s="30">
        <f t="shared" si="87"/>
        <v>0</v>
      </c>
      <c r="R106" s="30">
        <f t="shared" si="88"/>
        <v>0</v>
      </c>
      <c r="S106" s="30">
        <f t="shared" si="89"/>
        <v>0</v>
      </c>
      <c r="T106" s="30">
        <f t="shared" si="90"/>
        <v>0</v>
      </c>
      <c r="U106" s="44">
        <f t="shared" si="91"/>
        <v>0</v>
      </c>
      <c r="V106" s="44">
        <f t="shared" si="92"/>
        <v>0</v>
      </c>
      <c r="W106" s="30">
        <f t="shared" si="93"/>
        <v>0</v>
      </c>
      <c r="X106" s="159">
        <f t="shared" si="94"/>
        <v>0</v>
      </c>
      <c r="Y106" s="159">
        <f t="shared" si="76"/>
        <v>0</v>
      </c>
      <c r="Z106" s="159">
        <f t="shared" si="95"/>
        <v>0</v>
      </c>
      <c r="AA106" s="159">
        <f t="shared" si="77"/>
        <v>0</v>
      </c>
      <c r="AB106" s="159">
        <f t="shared" si="96"/>
        <v>0</v>
      </c>
      <c r="AC106" s="35"/>
      <c r="AD106" s="44" t="b">
        <f t="shared" si="78"/>
        <v>0</v>
      </c>
      <c r="AE106" s="44" t="b">
        <f t="shared" si="79"/>
        <v>0</v>
      </c>
      <c r="AF106" s="44" t="b">
        <f t="shared" si="97"/>
        <v>0</v>
      </c>
      <c r="AG106" s="44" t="b">
        <f t="shared" si="98"/>
        <v>0</v>
      </c>
      <c r="AH106" s="35"/>
      <c r="AI106" s="35"/>
      <c r="AJ106" s="3"/>
      <c r="AL106" s="36"/>
      <c r="AM106" s="3"/>
      <c r="AO106" s="13"/>
      <c r="AS106" s="3"/>
    </row>
    <row r="107" spans="1:45" x14ac:dyDescent="0.25">
      <c r="A107" s="30">
        <v>4</v>
      </c>
      <c r="B107" s="47"/>
      <c r="C107" s="47"/>
      <c r="D107" s="47"/>
      <c r="E107" s="47"/>
      <c r="F107" s="47"/>
      <c r="G107" s="47"/>
      <c r="H107" s="30">
        <f t="shared" si="80"/>
        <v>0</v>
      </c>
      <c r="I107" s="25">
        <f t="shared" si="81"/>
        <v>0</v>
      </c>
      <c r="J107" s="30">
        <f t="shared" si="82"/>
        <v>0</v>
      </c>
      <c r="K107" s="30">
        <f t="shared" si="75"/>
        <v>0</v>
      </c>
      <c r="L107" s="25">
        <f t="shared" si="83"/>
        <v>0</v>
      </c>
      <c r="M107" s="25">
        <f t="shared" si="84"/>
        <v>0</v>
      </c>
      <c r="N107" s="44">
        <f t="shared" si="85"/>
        <v>0</v>
      </c>
      <c r="O107" s="44">
        <f t="shared" si="86"/>
        <v>0</v>
      </c>
      <c r="P107" s="401"/>
      <c r="Q107" s="30">
        <f t="shared" si="87"/>
        <v>0</v>
      </c>
      <c r="R107" s="30">
        <f t="shared" si="88"/>
        <v>0</v>
      </c>
      <c r="S107" s="30">
        <f t="shared" si="89"/>
        <v>0</v>
      </c>
      <c r="T107" s="30">
        <f t="shared" si="90"/>
        <v>0</v>
      </c>
      <c r="U107" s="44">
        <f t="shared" si="91"/>
        <v>0</v>
      </c>
      <c r="V107" s="44">
        <f t="shared" si="92"/>
        <v>0</v>
      </c>
      <c r="W107" s="30">
        <f t="shared" si="93"/>
        <v>0</v>
      </c>
      <c r="X107" s="159">
        <f t="shared" si="94"/>
        <v>0</v>
      </c>
      <c r="Y107" s="159">
        <f t="shared" si="76"/>
        <v>0</v>
      </c>
      <c r="Z107" s="159">
        <f t="shared" si="95"/>
        <v>0</v>
      </c>
      <c r="AA107" s="159">
        <f t="shared" si="77"/>
        <v>0</v>
      </c>
      <c r="AB107" s="159">
        <f t="shared" si="96"/>
        <v>0</v>
      </c>
      <c r="AC107" s="35"/>
      <c r="AD107" s="44" t="b">
        <f t="shared" si="78"/>
        <v>0</v>
      </c>
      <c r="AE107" s="44" t="b">
        <f t="shared" si="79"/>
        <v>0</v>
      </c>
      <c r="AF107" s="44" t="b">
        <f t="shared" si="97"/>
        <v>0</v>
      </c>
      <c r="AG107" s="44" t="b">
        <f t="shared" si="98"/>
        <v>0</v>
      </c>
      <c r="AH107" s="35"/>
      <c r="AI107" s="35"/>
      <c r="AJ107" s="3"/>
      <c r="AL107" s="36"/>
      <c r="AM107" s="3"/>
      <c r="AO107" s="13"/>
      <c r="AS107" s="3"/>
    </row>
    <row r="108" spans="1:45" x14ac:dyDescent="0.25">
      <c r="A108" s="30">
        <v>4</v>
      </c>
      <c r="B108" s="47"/>
      <c r="C108" s="47"/>
      <c r="D108" s="47"/>
      <c r="E108" s="47"/>
      <c r="F108" s="47"/>
      <c r="G108" s="47"/>
      <c r="H108" s="30">
        <f t="shared" si="80"/>
        <v>0</v>
      </c>
      <c r="I108" s="25">
        <f t="shared" si="81"/>
        <v>0</v>
      </c>
      <c r="J108" s="30">
        <f t="shared" si="82"/>
        <v>0</v>
      </c>
      <c r="K108" s="30">
        <f t="shared" si="75"/>
        <v>0</v>
      </c>
      <c r="L108" s="25">
        <f t="shared" si="83"/>
        <v>0</v>
      </c>
      <c r="M108" s="25">
        <f t="shared" si="84"/>
        <v>0</v>
      </c>
      <c r="N108" s="44">
        <f t="shared" si="85"/>
        <v>0</v>
      </c>
      <c r="O108" s="44">
        <f t="shared" si="86"/>
        <v>0</v>
      </c>
      <c r="P108" s="401"/>
      <c r="Q108" s="30">
        <f t="shared" si="87"/>
        <v>0</v>
      </c>
      <c r="R108" s="30">
        <f t="shared" si="88"/>
        <v>0</v>
      </c>
      <c r="S108" s="30">
        <f t="shared" si="89"/>
        <v>0</v>
      </c>
      <c r="T108" s="30">
        <f t="shared" si="90"/>
        <v>0</v>
      </c>
      <c r="U108" s="44">
        <f t="shared" si="91"/>
        <v>0</v>
      </c>
      <c r="V108" s="44">
        <f t="shared" si="92"/>
        <v>0</v>
      </c>
      <c r="W108" s="30">
        <f t="shared" si="93"/>
        <v>0</v>
      </c>
      <c r="X108" s="159">
        <f t="shared" si="94"/>
        <v>0</v>
      </c>
      <c r="Y108" s="159">
        <f t="shared" si="76"/>
        <v>0</v>
      </c>
      <c r="Z108" s="159">
        <f t="shared" si="95"/>
        <v>0</v>
      </c>
      <c r="AA108" s="159">
        <f t="shared" si="77"/>
        <v>0</v>
      </c>
      <c r="AB108" s="159">
        <f t="shared" si="96"/>
        <v>0</v>
      </c>
      <c r="AC108" s="35"/>
      <c r="AD108" s="44" t="b">
        <f t="shared" si="78"/>
        <v>0</v>
      </c>
      <c r="AE108" s="44" t="b">
        <f t="shared" si="79"/>
        <v>0</v>
      </c>
      <c r="AF108" s="44" t="b">
        <f t="shared" si="97"/>
        <v>0</v>
      </c>
      <c r="AG108" s="44" t="b">
        <f t="shared" si="98"/>
        <v>0</v>
      </c>
      <c r="AH108" s="35"/>
      <c r="AI108" s="35"/>
      <c r="AJ108" s="3"/>
      <c r="AL108" s="36"/>
      <c r="AM108" s="3"/>
      <c r="AO108" s="13"/>
      <c r="AS108" s="3"/>
    </row>
    <row r="109" spans="1:45" x14ac:dyDescent="0.25">
      <c r="A109" s="30">
        <v>4</v>
      </c>
      <c r="B109" s="47"/>
      <c r="C109" s="47"/>
      <c r="D109" s="47"/>
      <c r="E109" s="47"/>
      <c r="F109" s="47"/>
      <c r="G109" s="47"/>
      <c r="H109" s="30">
        <f t="shared" si="80"/>
        <v>0</v>
      </c>
      <c r="I109" s="25">
        <f t="shared" si="81"/>
        <v>0</v>
      </c>
      <c r="J109" s="30">
        <f t="shared" si="82"/>
        <v>0</v>
      </c>
      <c r="K109" s="30">
        <f t="shared" si="75"/>
        <v>0</v>
      </c>
      <c r="L109" s="25">
        <f t="shared" si="83"/>
        <v>0</v>
      </c>
      <c r="M109" s="25">
        <f t="shared" si="84"/>
        <v>0</v>
      </c>
      <c r="N109" s="44">
        <f t="shared" si="85"/>
        <v>0</v>
      </c>
      <c r="O109" s="44">
        <f t="shared" si="86"/>
        <v>0</v>
      </c>
      <c r="P109" s="401"/>
      <c r="Q109" s="30">
        <f t="shared" si="87"/>
        <v>0</v>
      </c>
      <c r="R109" s="30">
        <f t="shared" si="88"/>
        <v>0</v>
      </c>
      <c r="S109" s="30">
        <f t="shared" si="89"/>
        <v>0</v>
      </c>
      <c r="T109" s="30">
        <f t="shared" si="90"/>
        <v>0</v>
      </c>
      <c r="U109" s="44">
        <f t="shared" si="91"/>
        <v>0</v>
      </c>
      <c r="V109" s="44">
        <f t="shared" si="92"/>
        <v>0</v>
      </c>
      <c r="W109" s="30">
        <f t="shared" si="93"/>
        <v>0</v>
      </c>
      <c r="X109" s="159">
        <f t="shared" si="94"/>
        <v>0</v>
      </c>
      <c r="Y109" s="159">
        <f t="shared" si="76"/>
        <v>0</v>
      </c>
      <c r="Z109" s="159">
        <f t="shared" si="95"/>
        <v>0</v>
      </c>
      <c r="AA109" s="159">
        <f t="shared" si="77"/>
        <v>0</v>
      </c>
      <c r="AB109" s="159">
        <f t="shared" si="96"/>
        <v>0</v>
      </c>
      <c r="AC109" s="35"/>
      <c r="AD109" s="44" t="b">
        <f t="shared" si="78"/>
        <v>0</v>
      </c>
      <c r="AE109" s="44" t="b">
        <f t="shared" si="79"/>
        <v>0</v>
      </c>
      <c r="AF109" s="44" t="b">
        <f t="shared" si="97"/>
        <v>0</v>
      </c>
      <c r="AG109" s="44" t="b">
        <f t="shared" si="98"/>
        <v>0</v>
      </c>
      <c r="AH109" s="35"/>
      <c r="AI109" s="35"/>
      <c r="AJ109" s="3"/>
      <c r="AL109" s="36"/>
      <c r="AM109" s="3"/>
      <c r="AO109" s="13"/>
      <c r="AS109" s="3"/>
    </row>
    <row r="110" spans="1:45" x14ac:dyDescent="0.25">
      <c r="A110" s="30">
        <v>4</v>
      </c>
      <c r="B110" s="47"/>
      <c r="C110" s="47"/>
      <c r="D110" s="47"/>
      <c r="E110" s="47"/>
      <c r="F110" s="47"/>
      <c r="G110" s="47"/>
      <c r="H110" s="30">
        <f t="shared" si="80"/>
        <v>0</v>
      </c>
      <c r="I110" s="25">
        <f t="shared" si="81"/>
        <v>0</v>
      </c>
      <c r="J110" s="30">
        <f t="shared" si="82"/>
        <v>0</v>
      </c>
      <c r="K110" s="30">
        <f t="shared" si="75"/>
        <v>0</v>
      </c>
      <c r="L110" s="25">
        <f t="shared" si="83"/>
        <v>0</v>
      </c>
      <c r="M110" s="25">
        <f t="shared" si="84"/>
        <v>0</v>
      </c>
      <c r="N110" s="44">
        <f t="shared" si="85"/>
        <v>0</v>
      </c>
      <c r="O110" s="44">
        <f t="shared" si="86"/>
        <v>0</v>
      </c>
      <c r="P110" s="401"/>
      <c r="Q110" s="30">
        <f t="shared" si="87"/>
        <v>0</v>
      </c>
      <c r="R110" s="30">
        <f t="shared" si="88"/>
        <v>0</v>
      </c>
      <c r="S110" s="30">
        <f t="shared" si="89"/>
        <v>0</v>
      </c>
      <c r="T110" s="30">
        <f t="shared" si="90"/>
        <v>0</v>
      </c>
      <c r="U110" s="44">
        <f t="shared" si="91"/>
        <v>0</v>
      </c>
      <c r="V110" s="44">
        <f t="shared" si="92"/>
        <v>0</v>
      </c>
      <c r="W110" s="30">
        <f t="shared" si="93"/>
        <v>0</v>
      </c>
      <c r="X110" s="159">
        <f t="shared" si="94"/>
        <v>0</v>
      </c>
      <c r="Y110" s="159">
        <f t="shared" si="76"/>
        <v>0</v>
      </c>
      <c r="Z110" s="159">
        <f t="shared" si="95"/>
        <v>0</v>
      </c>
      <c r="AA110" s="159">
        <f t="shared" si="77"/>
        <v>0</v>
      </c>
      <c r="AB110" s="159">
        <f t="shared" si="96"/>
        <v>0</v>
      </c>
      <c r="AC110" s="35"/>
      <c r="AD110" s="44" t="b">
        <f t="shared" si="78"/>
        <v>0</v>
      </c>
      <c r="AE110" s="44" t="b">
        <f t="shared" si="79"/>
        <v>0</v>
      </c>
      <c r="AF110" s="44" t="b">
        <f t="shared" si="97"/>
        <v>0</v>
      </c>
      <c r="AG110" s="44" t="b">
        <f t="shared" si="98"/>
        <v>0</v>
      </c>
      <c r="AH110" s="35"/>
      <c r="AI110" s="35"/>
      <c r="AJ110" s="3"/>
      <c r="AL110" s="36"/>
      <c r="AM110" s="3"/>
      <c r="AO110" s="13"/>
      <c r="AS110" s="3"/>
    </row>
    <row r="111" spans="1:45" x14ac:dyDescent="0.25">
      <c r="A111" s="30">
        <v>4</v>
      </c>
      <c r="B111" s="47"/>
      <c r="C111" s="47"/>
      <c r="D111" s="47"/>
      <c r="E111" s="47"/>
      <c r="F111" s="47"/>
      <c r="G111" s="47"/>
      <c r="H111" s="30">
        <f t="shared" si="80"/>
        <v>0</v>
      </c>
      <c r="I111" s="25">
        <f t="shared" si="81"/>
        <v>0</v>
      </c>
      <c r="J111" s="30">
        <f t="shared" si="82"/>
        <v>0</v>
      </c>
      <c r="K111" s="30">
        <f t="shared" si="75"/>
        <v>0</v>
      </c>
      <c r="L111" s="25">
        <f t="shared" si="83"/>
        <v>0</v>
      </c>
      <c r="M111" s="25">
        <f t="shared" si="84"/>
        <v>0</v>
      </c>
      <c r="N111" s="44">
        <f t="shared" si="85"/>
        <v>0</v>
      </c>
      <c r="O111" s="44">
        <f t="shared" si="86"/>
        <v>0</v>
      </c>
      <c r="P111" s="401"/>
      <c r="Q111" s="30">
        <f t="shared" si="87"/>
        <v>0</v>
      </c>
      <c r="R111" s="30">
        <f t="shared" si="88"/>
        <v>0</v>
      </c>
      <c r="S111" s="30">
        <f t="shared" si="89"/>
        <v>0</v>
      </c>
      <c r="T111" s="30">
        <f t="shared" si="90"/>
        <v>0</v>
      </c>
      <c r="U111" s="44">
        <f t="shared" si="91"/>
        <v>0</v>
      </c>
      <c r="V111" s="44">
        <f t="shared" si="92"/>
        <v>0</v>
      </c>
      <c r="W111" s="30">
        <f t="shared" si="93"/>
        <v>0</v>
      </c>
      <c r="X111" s="159">
        <f t="shared" si="94"/>
        <v>0</v>
      </c>
      <c r="Y111" s="159">
        <f t="shared" si="76"/>
        <v>0</v>
      </c>
      <c r="Z111" s="159">
        <f t="shared" si="95"/>
        <v>0</v>
      </c>
      <c r="AA111" s="159">
        <f t="shared" si="77"/>
        <v>0</v>
      </c>
      <c r="AB111" s="159">
        <f t="shared" si="96"/>
        <v>0</v>
      </c>
      <c r="AC111" s="35"/>
      <c r="AD111" s="44" t="b">
        <f t="shared" si="78"/>
        <v>0</v>
      </c>
      <c r="AE111" s="44" t="b">
        <f t="shared" si="79"/>
        <v>0</v>
      </c>
      <c r="AF111" s="44" t="b">
        <f t="shared" si="97"/>
        <v>0</v>
      </c>
      <c r="AG111" s="44" t="b">
        <f t="shared" si="98"/>
        <v>0</v>
      </c>
      <c r="AH111" s="35"/>
      <c r="AI111" s="35"/>
      <c r="AJ111" s="3"/>
      <c r="AL111" s="36"/>
      <c r="AM111" s="3"/>
      <c r="AO111" s="13"/>
      <c r="AS111" s="3"/>
    </row>
    <row r="112" spans="1:45" x14ac:dyDescent="0.25">
      <c r="A112" s="30">
        <v>4</v>
      </c>
      <c r="B112" s="47"/>
      <c r="C112" s="47"/>
      <c r="D112" s="47"/>
      <c r="E112" s="47"/>
      <c r="F112" s="47"/>
      <c r="G112" s="47"/>
      <c r="H112" s="30">
        <f t="shared" si="80"/>
        <v>0</v>
      </c>
      <c r="I112" s="25">
        <f t="shared" si="81"/>
        <v>0</v>
      </c>
      <c r="J112" s="30">
        <f t="shared" si="82"/>
        <v>0</v>
      </c>
      <c r="K112" s="30">
        <f t="shared" si="75"/>
        <v>0</v>
      </c>
      <c r="L112" s="25">
        <f t="shared" si="83"/>
        <v>0</v>
      </c>
      <c r="M112" s="25">
        <f t="shared" si="84"/>
        <v>0</v>
      </c>
      <c r="N112" s="44">
        <f t="shared" si="85"/>
        <v>0</v>
      </c>
      <c r="O112" s="44">
        <f t="shared" si="86"/>
        <v>0</v>
      </c>
      <c r="P112" s="401"/>
      <c r="Q112" s="30">
        <f t="shared" si="87"/>
        <v>0</v>
      </c>
      <c r="R112" s="30">
        <f t="shared" si="88"/>
        <v>0</v>
      </c>
      <c r="S112" s="30">
        <f t="shared" si="89"/>
        <v>0</v>
      </c>
      <c r="T112" s="30">
        <f t="shared" si="90"/>
        <v>0</v>
      </c>
      <c r="U112" s="44">
        <f t="shared" si="91"/>
        <v>0</v>
      </c>
      <c r="V112" s="44">
        <f t="shared" si="92"/>
        <v>0</v>
      </c>
      <c r="W112" s="30">
        <f t="shared" si="93"/>
        <v>0</v>
      </c>
      <c r="X112" s="159">
        <f t="shared" si="94"/>
        <v>0</v>
      </c>
      <c r="Y112" s="159">
        <f t="shared" si="76"/>
        <v>0</v>
      </c>
      <c r="Z112" s="159">
        <f t="shared" si="95"/>
        <v>0</v>
      </c>
      <c r="AA112" s="159">
        <f t="shared" si="77"/>
        <v>0</v>
      </c>
      <c r="AB112" s="159">
        <f t="shared" si="96"/>
        <v>0</v>
      </c>
      <c r="AC112" s="35"/>
      <c r="AD112" s="44" t="b">
        <f t="shared" si="78"/>
        <v>0</v>
      </c>
      <c r="AE112" s="44" t="b">
        <f t="shared" si="79"/>
        <v>0</v>
      </c>
      <c r="AF112" s="44" t="b">
        <f t="shared" si="97"/>
        <v>0</v>
      </c>
      <c r="AG112" s="44" t="b">
        <f t="shared" si="98"/>
        <v>0</v>
      </c>
      <c r="AH112" s="35"/>
      <c r="AI112" s="35"/>
      <c r="AJ112" s="3"/>
      <c r="AK112" s="3"/>
      <c r="AL112" s="3"/>
      <c r="AM112" s="3"/>
      <c r="AP112" s="3"/>
      <c r="AQ112" s="3"/>
      <c r="AR112" s="3"/>
      <c r="AS112" s="3"/>
    </row>
    <row r="113" spans="1:49" x14ac:dyDescent="0.25">
      <c r="A113" s="30">
        <v>4</v>
      </c>
      <c r="B113" s="47"/>
      <c r="C113" s="47"/>
      <c r="D113" s="47"/>
      <c r="E113" s="47"/>
      <c r="F113" s="47"/>
      <c r="G113" s="47"/>
      <c r="H113" s="30">
        <f t="shared" si="80"/>
        <v>0</v>
      </c>
      <c r="I113" s="25">
        <f t="shared" si="81"/>
        <v>0</v>
      </c>
      <c r="J113" s="30">
        <f t="shared" si="82"/>
        <v>0</v>
      </c>
      <c r="K113" s="30">
        <f t="shared" si="75"/>
        <v>0</v>
      </c>
      <c r="L113" s="25">
        <f t="shared" si="83"/>
        <v>0</v>
      </c>
      <c r="M113" s="25">
        <f t="shared" si="84"/>
        <v>0</v>
      </c>
      <c r="N113" s="44">
        <f t="shared" si="85"/>
        <v>0</v>
      </c>
      <c r="O113" s="44">
        <f t="shared" si="86"/>
        <v>0</v>
      </c>
      <c r="P113" s="401"/>
      <c r="Q113" s="30">
        <f t="shared" si="87"/>
        <v>0</v>
      </c>
      <c r="R113" s="30">
        <f t="shared" si="88"/>
        <v>0</v>
      </c>
      <c r="S113" s="30">
        <f t="shared" si="89"/>
        <v>0</v>
      </c>
      <c r="T113" s="30">
        <f t="shared" si="90"/>
        <v>0</v>
      </c>
      <c r="U113" s="44">
        <f t="shared" si="91"/>
        <v>0</v>
      </c>
      <c r="V113" s="44">
        <f t="shared" si="92"/>
        <v>0</v>
      </c>
      <c r="W113" s="30">
        <f t="shared" si="93"/>
        <v>0</v>
      </c>
      <c r="X113" s="159">
        <f t="shared" si="94"/>
        <v>0</v>
      </c>
      <c r="Y113" s="159">
        <f t="shared" si="76"/>
        <v>0</v>
      </c>
      <c r="Z113" s="159">
        <f t="shared" si="95"/>
        <v>0</v>
      </c>
      <c r="AA113" s="159">
        <f t="shared" si="77"/>
        <v>0</v>
      </c>
      <c r="AB113" s="159">
        <f t="shared" si="96"/>
        <v>0</v>
      </c>
      <c r="AC113" s="35"/>
      <c r="AD113" s="44" t="b">
        <f t="shared" si="78"/>
        <v>0</v>
      </c>
      <c r="AE113" s="44" t="b">
        <f t="shared" si="79"/>
        <v>0</v>
      </c>
      <c r="AF113" s="44" t="b">
        <f t="shared" si="97"/>
        <v>0</v>
      </c>
      <c r="AG113" s="44" t="b">
        <f t="shared" si="98"/>
        <v>0</v>
      </c>
      <c r="AH113" s="35"/>
      <c r="AI113" s="35"/>
      <c r="AJ113" s="3"/>
      <c r="AL113" s="36"/>
      <c r="AM113" s="3"/>
      <c r="AO113" s="13"/>
      <c r="AS113" s="3"/>
    </row>
    <row r="114" spans="1:49" x14ac:dyDescent="0.25">
      <c r="A114" s="30">
        <v>4</v>
      </c>
      <c r="B114" s="47"/>
      <c r="C114" s="47"/>
      <c r="D114" s="47"/>
      <c r="E114" s="47"/>
      <c r="F114" s="47"/>
      <c r="G114" s="47"/>
      <c r="H114" s="30">
        <f t="shared" si="80"/>
        <v>0</v>
      </c>
      <c r="I114" s="25">
        <f t="shared" si="81"/>
        <v>0</v>
      </c>
      <c r="J114" s="30">
        <f t="shared" si="82"/>
        <v>0</v>
      </c>
      <c r="K114" s="30">
        <f t="shared" si="75"/>
        <v>0</v>
      </c>
      <c r="L114" s="25">
        <f t="shared" si="83"/>
        <v>0</v>
      </c>
      <c r="M114" s="25">
        <f t="shared" si="84"/>
        <v>0</v>
      </c>
      <c r="N114" s="44">
        <f t="shared" si="85"/>
        <v>0</v>
      </c>
      <c r="O114" s="44">
        <f t="shared" si="86"/>
        <v>0</v>
      </c>
      <c r="P114" s="401"/>
      <c r="Q114" s="30">
        <f t="shared" si="87"/>
        <v>0</v>
      </c>
      <c r="R114" s="30">
        <f t="shared" si="88"/>
        <v>0</v>
      </c>
      <c r="S114" s="30">
        <f t="shared" si="89"/>
        <v>0</v>
      </c>
      <c r="T114" s="30">
        <f t="shared" si="90"/>
        <v>0</v>
      </c>
      <c r="U114" s="44">
        <f t="shared" si="91"/>
        <v>0</v>
      </c>
      <c r="V114" s="44">
        <f t="shared" si="92"/>
        <v>0</v>
      </c>
      <c r="W114" s="30">
        <f t="shared" si="93"/>
        <v>0</v>
      </c>
      <c r="X114" s="159">
        <f t="shared" si="94"/>
        <v>0</v>
      </c>
      <c r="Y114" s="159">
        <f t="shared" si="76"/>
        <v>0</v>
      </c>
      <c r="Z114" s="159">
        <f t="shared" si="95"/>
        <v>0</v>
      </c>
      <c r="AA114" s="159">
        <f t="shared" si="77"/>
        <v>0</v>
      </c>
      <c r="AB114" s="159">
        <f t="shared" si="96"/>
        <v>0</v>
      </c>
      <c r="AC114" s="35"/>
      <c r="AD114" s="44" t="b">
        <f t="shared" si="78"/>
        <v>0</v>
      </c>
      <c r="AE114" s="44" t="b">
        <f t="shared" si="79"/>
        <v>0</v>
      </c>
      <c r="AF114" s="44" t="b">
        <f t="shared" si="97"/>
        <v>0</v>
      </c>
      <c r="AG114" s="44" t="b">
        <f t="shared" si="98"/>
        <v>0</v>
      </c>
      <c r="AH114" s="35"/>
      <c r="AI114" s="35"/>
      <c r="AJ114" s="3"/>
      <c r="AK114" s="3"/>
      <c r="AL114" s="3"/>
      <c r="AM114" s="3"/>
      <c r="AP114" s="3"/>
      <c r="AQ114" s="3"/>
      <c r="AR114" s="3"/>
      <c r="AS114" s="3"/>
    </row>
    <row r="115" spans="1:49" x14ac:dyDescent="0.25">
      <c r="A115" s="30">
        <v>4</v>
      </c>
      <c r="B115" s="47"/>
      <c r="C115" s="47"/>
      <c r="D115" s="47"/>
      <c r="E115" s="47"/>
      <c r="F115" s="47"/>
      <c r="G115" s="47"/>
      <c r="H115" s="30">
        <f t="shared" si="80"/>
        <v>0</v>
      </c>
      <c r="I115" s="25">
        <f t="shared" si="81"/>
        <v>0</v>
      </c>
      <c r="J115" s="30">
        <f t="shared" si="82"/>
        <v>0</v>
      </c>
      <c r="K115" s="30">
        <f t="shared" si="75"/>
        <v>0</v>
      </c>
      <c r="L115" s="25">
        <f t="shared" si="83"/>
        <v>0</v>
      </c>
      <c r="M115" s="25">
        <f t="shared" si="84"/>
        <v>0</v>
      </c>
      <c r="N115" s="44">
        <f t="shared" si="85"/>
        <v>0</v>
      </c>
      <c r="O115" s="44">
        <f t="shared" si="86"/>
        <v>0</v>
      </c>
      <c r="P115" s="401"/>
      <c r="Q115" s="30">
        <f t="shared" si="87"/>
        <v>0</v>
      </c>
      <c r="R115" s="30">
        <f t="shared" si="88"/>
        <v>0</v>
      </c>
      <c r="S115" s="30">
        <f t="shared" si="89"/>
        <v>0</v>
      </c>
      <c r="T115" s="30">
        <f t="shared" si="90"/>
        <v>0</v>
      </c>
      <c r="U115" s="44">
        <f t="shared" si="91"/>
        <v>0</v>
      </c>
      <c r="V115" s="44">
        <f t="shared" si="92"/>
        <v>0</v>
      </c>
      <c r="W115" s="30">
        <f t="shared" si="93"/>
        <v>0</v>
      </c>
      <c r="X115" s="159">
        <f t="shared" si="94"/>
        <v>0</v>
      </c>
      <c r="Y115" s="159">
        <f t="shared" si="76"/>
        <v>0</v>
      </c>
      <c r="Z115" s="159">
        <f t="shared" si="95"/>
        <v>0</v>
      </c>
      <c r="AA115" s="159">
        <f t="shared" si="77"/>
        <v>0</v>
      </c>
      <c r="AB115" s="159">
        <f t="shared" si="96"/>
        <v>0</v>
      </c>
      <c r="AC115" s="35"/>
      <c r="AD115" s="44" t="b">
        <f t="shared" si="78"/>
        <v>0</v>
      </c>
      <c r="AE115" s="44" t="b">
        <f t="shared" si="79"/>
        <v>0</v>
      </c>
      <c r="AF115" s="44" t="b">
        <f t="shared" si="97"/>
        <v>0</v>
      </c>
      <c r="AG115" s="44" t="b">
        <f t="shared" si="98"/>
        <v>0</v>
      </c>
      <c r="AH115" s="35"/>
      <c r="AI115" s="35"/>
      <c r="AJ115" s="3"/>
      <c r="AK115" s="3"/>
      <c r="AL115" s="3"/>
      <c r="AM115" s="3"/>
      <c r="AP115" s="3"/>
      <c r="AQ115" s="3"/>
      <c r="AR115" s="3"/>
      <c r="AS115" s="3"/>
    </row>
    <row r="116" spans="1:49" x14ac:dyDescent="0.25">
      <c r="A116" s="30">
        <v>4</v>
      </c>
      <c r="B116" s="47"/>
      <c r="C116" s="47"/>
      <c r="D116" s="47"/>
      <c r="E116" s="47"/>
      <c r="F116" s="47"/>
      <c r="G116" s="47"/>
      <c r="H116" s="30">
        <f t="shared" si="80"/>
        <v>0</v>
      </c>
      <c r="I116" s="25">
        <f t="shared" si="81"/>
        <v>0</v>
      </c>
      <c r="J116" s="30">
        <f t="shared" si="82"/>
        <v>0</v>
      </c>
      <c r="K116" s="30">
        <f t="shared" si="75"/>
        <v>0</v>
      </c>
      <c r="L116" s="25">
        <f t="shared" si="83"/>
        <v>0</v>
      </c>
      <c r="M116" s="25">
        <f t="shared" si="84"/>
        <v>0</v>
      </c>
      <c r="N116" s="44">
        <f t="shared" si="85"/>
        <v>0</v>
      </c>
      <c r="O116" s="44">
        <f t="shared" si="86"/>
        <v>0</v>
      </c>
      <c r="P116" s="401"/>
      <c r="Q116" s="30">
        <f t="shared" si="87"/>
        <v>0</v>
      </c>
      <c r="R116" s="30">
        <f t="shared" si="88"/>
        <v>0</v>
      </c>
      <c r="S116" s="30">
        <f t="shared" si="89"/>
        <v>0</v>
      </c>
      <c r="T116" s="30">
        <f t="shared" si="90"/>
        <v>0</v>
      </c>
      <c r="U116" s="44">
        <f t="shared" si="91"/>
        <v>0</v>
      </c>
      <c r="V116" s="44">
        <f t="shared" si="92"/>
        <v>0</v>
      </c>
      <c r="W116" s="30">
        <f t="shared" si="93"/>
        <v>0</v>
      </c>
      <c r="X116" s="159">
        <f t="shared" si="94"/>
        <v>0</v>
      </c>
      <c r="Y116" s="159">
        <f t="shared" si="76"/>
        <v>0</v>
      </c>
      <c r="Z116" s="159">
        <f t="shared" si="95"/>
        <v>0</v>
      </c>
      <c r="AA116" s="159">
        <f t="shared" si="77"/>
        <v>0</v>
      </c>
      <c r="AB116" s="159">
        <f t="shared" si="96"/>
        <v>0</v>
      </c>
      <c r="AC116" s="35"/>
      <c r="AD116" s="44" t="b">
        <f t="shared" si="78"/>
        <v>0</v>
      </c>
      <c r="AE116" s="44" t="b">
        <f t="shared" si="79"/>
        <v>0</v>
      </c>
      <c r="AF116" s="44" t="b">
        <f t="shared" si="97"/>
        <v>0</v>
      </c>
      <c r="AG116" s="44" t="b">
        <f t="shared" si="98"/>
        <v>0</v>
      </c>
      <c r="AH116" s="35"/>
      <c r="AI116" s="35"/>
      <c r="AJ116" s="3"/>
      <c r="AK116" s="3"/>
      <c r="AL116" s="3"/>
      <c r="AM116" s="3"/>
      <c r="AP116" s="3"/>
      <c r="AQ116" s="3"/>
      <c r="AR116" s="3"/>
      <c r="AS116" s="3"/>
    </row>
    <row r="117" spans="1:49" x14ac:dyDescent="0.25">
      <c r="A117" s="30">
        <v>4</v>
      </c>
      <c r="B117" s="47"/>
      <c r="C117" s="47"/>
      <c r="D117" s="47"/>
      <c r="E117" s="47"/>
      <c r="F117" s="47"/>
      <c r="G117" s="47"/>
      <c r="H117" s="30">
        <f t="shared" si="80"/>
        <v>0</v>
      </c>
      <c r="I117" s="25">
        <f t="shared" si="81"/>
        <v>0</v>
      </c>
      <c r="J117" s="30">
        <f t="shared" si="82"/>
        <v>0</v>
      </c>
      <c r="K117" s="30">
        <f t="shared" si="75"/>
        <v>0</v>
      </c>
      <c r="L117" s="25">
        <f t="shared" si="83"/>
        <v>0</v>
      </c>
      <c r="M117" s="25">
        <f t="shared" si="84"/>
        <v>0</v>
      </c>
      <c r="N117" s="44">
        <f t="shared" si="85"/>
        <v>0</v>
      </c>
      <c r="O117" s="44">
        <f t="shared" si="86"/>
        <v>0</v>
      </c>
      <c r="P117" s="401"/>
      <c r="Q117" s="30">
        <f t="shared" si="87"/>
        <v>0</v>
      </c>
      <c r="R117" s="30">
        <f t="shared" si="88"/>
        <v>0</v>
      </c>
      <c r="S117" s="30">
        <f t="shared" si="89"/>
        <v>0</v>
      </c>
      <c r="T117" s="30">
        <f t="shared" si="90"/>
        <v>0</v>
      </c>
      <c r="U117" s="44">
        <f t="shared" si="91"/>
        <v>0</v>
      </c>
      <c r="V117" s="44">
        <f t="shared" si="92"/>
        <v>0</v>
      </c>
      <c r="W117" s="30">
        <f t="shared" si="93"/>
        <v>0</v>
      </c>
      <c r="X117" s="159">
        <f t="shared" si="94"/>
        <v>0</v>
      </c>
      <c r="Y117" s="159">
        <f t="shared" si="76"/>
        <v>0</v>
      </c>
      <c r="Z117" s="159">
        <f t="shared" si="95"/>
        <v>0</v>
      </c>
      <c r="AA117" s="159">
        <f t="shared" si="77"/>
        <v>0</v>
      </c>
      <c r="AB117" s="159">
        <f t="shared" si="96"/>
        <v>0</v>
      </c>
      <c r="AC117" s="35"/>
      <c r="AD117" s="44" t="b">
        <f t="shared" si="78"/>
        <v>0</v>
      </c>
      <c r="AE117" s="44" t="b">
        <f t="shared" si="79"/>
        <v>0</v>
      </c>
      <c r="AF117" s="44" t="b">
        <f t="shared" si="97"/>
        <v>0</v>
      </c>
      <c r="AG117" s="44" t="b">
        <f t="shared" si="98"/>
        <v>0</v>
      </c>
      <c r="AH117" s="35"/>
      <c r="AI117" s="35"/>
      <c r="AJ117" s="3"/>
      <c r="AK117" s="3"/>
      <c r="AL117" s="3"/>
      <c r="AM117" s="3"/>
      <c r="AP117" s="3"/>
      <c r="AQ117" s="3"/>
      <c r="AR117" s="3"/>
      <c r="AS117" s="3"/>
    </row>
    <row r="118" spans="1:49" x14ac:dyDescent="0.25">
      <c r="A118" s="30">
        <v>4</v>
      </c>
      <c r="B118" s="47"/>
      <c r="C118" s="47"/>
      <c r="D118" s="47"/>
      <c r="E118" s="47"/>
      <c r="F118" s="47"/>
      <c r="G118" s="47"/>
      <c r="H118" s="30">
        <f t="shared" si="80"/>
        <v>0</v>
      </c>
      <c r="I118" s="25">
        <f t="shared" si="81"/>
        <v>0</v>
      </c>
      <c r="J118" s="30">
        <f t="shared" si="82"/>
        <v>0</v>
      </c>
      <c r="K118" s="30">
        <f t="shared" si="75"/>
        <v>0</v>
      </c>
      <c r="L118" s="25">
        <f t="shared" si="83"/>
        <v>0</v>
      </c>
      <c r="M118" s="25">
        <f t="shared" si="84"/>
        <v>0</v>
      </c>
      <c r="N118" s="44">
        <f t="shared" si="85"/>
        <v>0</v>
      </c>
      <c r="O118" s="44">
        <f t="shared" si="86"/>
        <v>0</v>
      </c>
      <c r="P118" s="330"/>
      <c r="Q118" s="30">
        <f t="shared" si="87"/>
        <v>0</v>
      </c>
      <c r="R118" s="30">
        <f t="shared" si="88"/>
        <v>0</v>
      </c>
      <c r="S118" s="30">
        <f t="shared" si="89"/>
        <v>0</v>
      </c>
      <c r="T118" s="30">
        <f t="shared" si="90"/>
        <v>0</v>
      </c>
      <c r="U118" s="44">
        <f t="shared" si="91"/>
        <v>0</v>
      </c>
      <c r="V118" s="44">
        <f t="shared" si="92"/>
        <v>0</v>
      </c>
      <c r="W118" s="30">
        <f t="shared" si="93"/>
        <v>0</v>
      </c>
      <c r="X118" s="159">
        <f t="shared" si="94"/>
        <v>0</v>
      </c>
      <c r="Y118" s="159">
        <f t="shared" si="76"/>
        <v>0</v>
      </c>
      <c r="Z118" s="159">
        <f t="shared" si="95"/>
        <v>0</v>
      </c>
      <c r="AA118" s="159">
        <f t="shared" si="77"/>
        <v>0</v>
      </c>
      <c r="AB118" s="159">
        <f t="shared" si="96"/>
        <v>0</v>
      </c>
      <c r="AC118" s="35"/>
      <c r="AD118" s="44" t="b">
        <f t="shared" si="78"/>
        <v>0</v>
      </c>
      <c r="AE118" s="44" t="b">
        <f t="shared" si="79"/>
        <v>0</v>
      </c>
      <c r="AF118" s="44" t="b">
        <f t="shared" si="97"/>
        <v>0</v>
      </c>
      <c r="AG118" s="44" t="b">
        <f t="shared" si="98"/>
        <v>0</v>
      </c>
      <c r="AH118" s="35"/>
      <c r="AI118" s="35"/>
      <c r="AJ118" s="3"/>
      <c r="AL118" s="36"/>
      <c r="AM118" s="3"/>
      <c r="AO118" s="13"/>
      <c r="AS118" s="3"/>
    </row>
    <row r="119" spans="1:49" x14ac:dyDescent="0.25">
      <c r="B119" s="4" t="s">
        <v>99</v>
      </c>
      <c r="C119" s="4"/>
      <c r="D119" s="4"/>
      <c r="E119" s="37">
        <f>COUNT(B99:B118)</f>
        <v>0</v>
      </c>
      <c r="F119" s="37"/>
      <c r="G119" s="37"/>
      <c r="H119" s="37"/>
      <c r="I119" s="86"/>
      <c r="J119" s="37"/>
      <c r="K119" s="37"/>
      <c r="L119" s="86"/>
      <c r="X119" s="161">
        <f>SUM(X99:X118)</f>
        <v>0</v>
      </c>
      <c r="Y119" s="161">
        <f>SUM(Y99:Y118)</f>
        <v>0</v>
      </c>
      <c r="Z119" s="161">
        <f>SUM(Z99:Z118)</f>
        <v>0</v>
      </c>
      <c r="AA119" s="161">
        <f>SUM(AA99:AA118)</f>
        <v>0</v>
      </c>
      <c r="AB119" s="161">
        <f>SUM(AB99:AB118)</f>
        <v>0</v>
      </c>
      <c r="AC119" s="35"/>
      <c r="AD119" s="163">
        <f>SUM(AD99:AD118)</f>
        <v>0</v>
      </c>
      <c r="AE119" s="164">
        <f t="shared" ref="AE119:AG119" si="99">SUM(AE99:AE118)</f>
        <v>0</v>
      </c>
      <c r="AF119" s="164">
        <f t="shared" si="99"/>
        <v>0</v>
      </c>
      <c r="AG119" s="164">
        <f t="shared" si="99"/>
        <v>0</v>
      </c>
      <c r="AH119" s="35"/>
      <c r="AI119" s="35"/>
      <c r="AJ119" s="35"/>
      <c r="AM119" s="3"/>
      <c r="AP119" s="3"/>
      <c r="AQ119" s="3"/>
      <c r="AR119" s="3"/>
      <c r="AS119" s="3"/>
    </row>
    <row r="120" spans="1:49" x14ac:dyDescent="0.25">
      <c r="AD120" s="156"/>
      <c r="AE120" s="156"/>
      <c r="AF120" s="156"/>
      <c r="AG120" s="156"/>
      <c r="AH120" s="64"/>
      <c r="AI120" s="64"/>
      <c r="AJ120" s="64"/>
      <c r="AV120" s="34"/>
      <c r="AW120" s="34"/>
    </row>
    <row r="121" spans="1:49" ht="35.25" customHeight="1" x14ac:dyDescent="0.25">
      <c r="A121" s="312" t="s">
        <v>95</v>
      </c>
      <c r="B121" s="312" t="s">
        <v>101</v>
      </c>
      <c r="C121" s="289" t="s">
        <v>456</v>
      </c>
      <c r="D121" s="289"/>
      <c r="E121" s="317" t="s">
        <v>93</v>
      </c>
      <c r="F121" s="318"/>
      <c r="G121" s="319"/>
      <c r="H121" s="289" t="s">
        <v>491</v>
      </c>
      <c r="I121" s="289"/>
      <c r="J121" s="289"/>
      <c r="K121" s="289"/>
      <c r="L121" s="289"/>
      <c r="M121" s="289"/>
      <c r="N121" s="326" t="s">
        <v>757</v>
      </c>
      <c r="O121" s="328"/>
      <c r="P121" s="329"/>
      <c r="Q121" s="289" t="s">
        <v>755</v>
      </c>
      <c r="R121" s="289"/>
      <c r="S121" s="289"/>
      <c r="T121" s="289"/>
      <c r="U121" s="326" t="s">
        <v>756</v>
      </c>
      <c r="V121" s="328"/>
      <c r="W121" s="329" t="s">
        <v>90</v>
      </c>
      <c r="X121" s="399" t="s">
        <v>492</v>
      </c>
      <c r="Y121" s="400"/>
      <c r="Z121" s="399" t="s">
        <v>493</v>
      </c>
      <c r="AA121" s="400"/>
      <c r="AB121" s="169" t="s">
        <v>494</v>
      </c>
      <c r="AC121" s="90"/>
      <c r="AD121" s="326" t="s">
        <v>235</v>
      </c>
      <c r="AE121" s="327"/>
      <c r="AF121" s="327"/>
      <c r="AG121" s="328"/>
      <c r="AH121" s="39"/>
      <c r="AI121" s="39"/>
      <c r="AJ121" s="39"/>
      <c r="AK121" s="3"/>
      <c r="AL121" s="3"/>
      <c r="AM121" s="3"/>
      <c r="AP121" s="3"/>
      <c r="AQ121" s="3"/>
      <c r="AR121" s="3"/>
      <c r="AS121" s="3"/>
    </row>
    <row r="122" spans="1:49" ht="43.8" x14ac:dyDescent="0.25">
      <c r="A122" s="312"/>
      <c r="B122" s="312"/>
      <c r="C122" s="48" t="s">
        <v>638</v>
      </c>
      <c r="D122" s="48" t="s">
        <v>622</v>
      </c>
      <c r="E122" s="48" t="s">
        <v>621</v>
      </c>
      <c r="F122" s="48" t="s">
        <v>623</v>
      </c>
      <c r="G122" s="48" t="s">
        <v>624</v>
      </c>
      <c r="H122" s="59" t="s">
        <v>453</v>
      </c>
      <c r="I122" s="60" t="s">
        <v>745</v>
      </c>
      <c r="J122" s="59" t="s">
        <v>452</v>
      </c>
      <c r="K122" s="59" t="s">
        <v>451</v>
      </c>
      <c r="L122" s="60" t="s">
        <v>746</v>
      </c>
      <c r="M122" s="60" t="s">
        <v>739</v>
      </c>
      <c r="N122" s="168" t="s">
        <v>744</v>
      </c>
      <c r="O122" s="168" t="s">
        <v>741</v>
      </c>
      <c r="P122" s="401"/>
      <c r="Q122" s="59" t="s">
        <v>453</v>
      </c>
      <c r="R122" s="59" t="s">
        <v>745</v>
      </c>
      <c r="S122" s="60" t="s">
        <v>754</v>
      </c>
      <c r="T122" s="60" t="s">
        <v>739</v>
      </c>
      <c r="U122" s="168" t="s">
        <v>744</v>
      </c>
      <c r="V122" s="168" t="s">
        <v>741</v>
      </c>
      <c r="W122" s="330"/>
      <c r="X122" s="158" t="s">
        <v>742</v>
      </c>
      <c r="Y122" s="158" t="s">
        <v>743</v>
      </c>
      <c r="Z122" s="158" t="s">
        <v>742</v>
      </c>
      <c r="AA122" s="158" t="s">
        <v>743</v>
      </c>
      <c r="AB122" s="158" t="s">
        <v>743</v>
      </c>
      <c r="AC122" s="64"/>
      <c r="AD122" s="162" t="s">
        <v>227</v>
      </c>
      <c r="AE122" s="162" t="s">
        <v>228</v>
      </c>
      <c r="AF122" s="162" t="s">
        <v>229</v>
      </c>
      <c r="AG122" s="162" t="s">
        <v>230</v>
      </c>
      <c r="AH122" s="64"/>
      <c r="AI122" s="64"/>
      <c r="AJ122" s="3"/>
      <c r="AK122" s="3"/>
      <c r="AL122" s="3"/>
      <c r="AM122" s="3"/>
      <c r="AP122" s="3"/>
      <c r="AQ122" s="3"/>
      <c r="AR122" s="3"/>
      <c r="AS122" s="3"/>
    </row>
    <row r="123" spans="1:49" x14ac:dyDescent="0.25">
      <c r="A123" s="30">
        <v>5</v>
      </c>
      <c r="B123" s="47"/>
      <c r="C123" s="47"/>
      <c r="D123" s="47"/>
      <c r="E123" s="47"/>
      <c r="F123" s="47"/>
      <c r="G123" s="47"/>
      <c r="H123" s="30">
        <f>D123*0.5</f>
        <v>0</v>
      </c>
      <c r="I123" s="25">
        <f>(3.14*(H123*H123)*C123)/1000</f>
        <v>0</v>
      </c>
      <c r="J123" s="30">
        <f>(F123+G123)/2</f>
        <v>0</v>
      </c>
      <c r="K123" s="30">
        <f t="shared" ref="K123:K142" si="100">J123/2</f>
        <v>0</v>
      </c>
      <c r="L123" s="25">
        <f>((3.14*(K123*K123))*(E123/3))/1000</f>
        <v>0</v>
      </c>
      <c r="M123" s="25">
        <f>I123+L123</f>
        <v>0</v>
      </c>
      <c r="N123" s="44">
        <f>IF(B123=1,$E$11,IF(B123=2,$E$12,IF(B123=3,0,IF(B123=4,0,))))</f>
        <v>0</v>
      </c>
      <c r="O123" s="44">
        <f>(M123*N123)*W123</f>
        <v>0</v>
      </c>
      <c r="P123" s="401"/>
      <c r="Q123" s="30">
        <f>D123*0.5</f>
        <v>0</v>
      </c>
      <c r="R123" s="30">
        <f>(3.14*(Q123*Q123)*C123)/1000</f>
        <v>0</v>
      </c>
      <c r="S123" s="30">
        <f>(((E123*F123)*G123)*0.5)/1000</f>
        <v>0</v>
      </c>
      <c r="T123" s="30">
        <f>R123+S123</f>
        <v>0</v>
      </c>
      <c r="U123" s="44">
        <f>IF(B123=1,0,IF(B123=2,0,IF(B123=3,$E$13,IF(B123=4,$E$14,))))</f>
        <v>0</v>
      </c>
      <c r="V123" s="44">
        <f>(T123*U123)*W123</f>
        <v>0</v>
      </c>
      <c r="W123" s="30">
        <f>IF(B123=1,$H$11,IF(B123=2,$H$12,IF(B123=3,$H$13,IF(B123=4,$H$14,))))</f>
        <v>0</v>
      </c>
      <c r="X123" s="159">
        <f>O123*(1/$B$6)</f>
        <v>0</v>
      </c>
      <c r="Y123" s="159">
        <f t="shared" ref="Y123:Y142" si="101">X123/1000</f>
        <v>0</v>
      </c>
      <c r="Z123" s="159">
        <f>V123*(1/$B$6)</f>
        <v>0</v>
      </c>
      <c r="AA123" s="159">
        <f t="shared" ref="AA123:AA142" si="102">Z123/1000</f>
        <v>0</v>
      </c>
      <c r="AB123" s="159">
        <f>Y123+AA123</f>
        <v>0</v>
      </c>
      <c r="AC123" s="35"/>
      <c r="AD123" s="44" t="b">
        <f t="shared" ref="AD123:AD142" si="103">IF(B123=1, Y123)</f>
        <v>0</v>
      </c>
      <c r="AE123" s="44" t="b">
        <f t="shared" ref="AE123:AE142" si="104">IF(B123=2, Y123)</f>
        <v>0</v>
      </c>
      <c r="AF123" s="44" t="b">
        <f>IF(B123=3, AA123)</f>
        <v>0</v>
      </c>
      <c r="AG123" s="44" t="b">
        <f>IF(B123=4, AA123)</f>
        <v>0</v>
      </c>
      <c r="AH123" s="35"/>
      <c r="AI123" s="35"/>
      <c r="AJ123" s="3"/>
      <c r="AL123" s="36"/>
      <c r="AM123" s="3"/>
      <c r="AO123" s="13"/>
      <c r="AS123" s="3"/>
    </row>
    <row r="124" spans="1:49" x14ac:dyDescent="0.25">
      <c r="A124" s="30">
        <v>5</v>
      </c>
      <c r="B124" s="47"/>
      <c r="C124" s="47"/>
      <c r="D124" s="47"/>
      <c r="E124" s="47"/>
      <c r="F124" s="47"/>
      <c r="G124" s="47"/>
      <c r="H124" s="30">
        <f t="shared" ref="H124:H142" si="105">D124*0.5</f>
        <v>0</v>
      </c>
      <c r="I124" s="25">
        <f t="shared" ref="I124:I142" si="106">(3.14*(H124*H124)*C124)/1000</f>
        <v>0</v>
      </c>
      <c r="J124" s="30">
        <f t="shared" ref="J124:J142" si="107">(F124+G124)/2</f>
        <v>0</v>
      </c>
      <c r="K124" s="30">
        <f t="shared" si="100"/>
        <v>0</v>
      </c>
      <c r="L124" s="25">
        <f t="shared" ref="L124:L142" si="108">((3.14*(K124*K124))*(E124/3))/1000</f>
        <v>0</v>
      </c>
      <c r="M124" s="25">
        <f t="shared" ref="M124:M142" si="109">I124+L124</f>
        <v>0</v>
      </c>
      <c r="N124" s="44">
        <f t="shared" ref="N124:N142" si="110">IF(B124=1,$E$11,IF(B124=2,$E$12,IF(B124=3,0,IF(B124=4,0,))))</f>
        <v>0</v>
      </c>
      <c r="O124" s="44">
        <f t="shared" ref="O124:O142" si="111">(M124*N124)*W124</f>
        <v>0</v>
      </c>
      <c r="P124" s="401"/>
      <c r="Q124" s="30">
        <f t="shared" ref="Q124:Q142" si="112">D124*0.5</f>
        <v>0</v>
      </c>
      <c r="R124" s="30">
        <f t="shared" ref="R124:R142" si="113">(3.14*(Q124*Q124)*C124)/1000</f>
        <v>0</v>
      </c>
      <c r="S124" s="30">
        <f t="shared" ref="S124:S142" si="114">(((E124*F124)*G124)*0.5)/1000</f>
        <v>0</v>
      </c>
      <c r="T124" s="30">
        <f t="shared" ref="T124:T142" si="115">R124+S124</f>
        <v>0</v>
      </c>
      <c r="U124" s="44">
        <f t="shared" ref="U124:U142" si="116">IF(B124=1,0,IF(B124=2,0,IF(B124=3,$E$13,IF(B124=4,$E$14,))))</f>
        <v>0</v>
      </c>
      <c r="V124" s="44">
        <f t="shared" ref="V124:V142" si="117">(T124*U124)*W124</f>
        <v>0</v>
      </c>
      <c r="W124" s="30">
        <f t="shared" ref="W124:W142" si="118">IF(B124=1,$H$11,IF(B124=2,$H$12,IF(B124=3,$H$13,IF(B124=4,$H$14,))))</f>
        <v>0</v>
      </c>
      <c r="X124" s="159">
        <f t="shared" ref="X124:X142" si="119">O124*(1/$B$6)</f>
        <v>0</v>
      </c>
      <c r="Y124" s="159">
        <f t="shared" si="101"/>
        <v>0</v>
      </c>
      <c r="Z124" s="159">
        <f t="shared" ref="Z124:Z142" si="120">V124*(1/$B$6)</f>
        <v>0</v>
      </c>
      <c r="AA124" s="159">
        <f t="shared" si="102"/>
        <v>0</v>
      </c>
      <c r="AB124" s="159">
        <f t="shared" ref="AB124:AB142" si="121">Y124+AA124</f>
        <v>0</v>
      </c>
      <c r="AC124" s="35"/>
      <c r="AD124" s="44" t="b">
        <f t="shared" si="103"/>
        <v>0</v>
      </c>
      <c r="AE124" s="44" t="b">
        <f t="shared" si="104"/>
        <v>0</v>
      </c>
      <c r="AF124" s="44" t="b">
        <f t="shared" ref="AF124:AF142" si="122">IF(B124=3, AA124)</f>
        <v>0</v>
      </c>
      <c r="AG124" s="44" t="b">
        <f t="shared" ref="AG124:AG142" si="123">IF(B124=4, AA124)</f>
        <v>0</v>
      </c>
      <c r="AH124" s="35"/>
      <c r="AI124" s="35"/>
      <c r="AJ124" s="3"/>
      <c r="AL124" s="36"/>
      <c r="AM124" s="3"/>
      <c r="AO124" s="13"/>
      <c r="AS124" s="3"/>
    </row>
    <row r="125" spans="1:49" x14ac:dyDescent="0.25">
      <c r="A125" s="30">
        <v>5</v>
      </c>
      <c r="B125" s="47"/>
      <c r="C125" s="47"/>
      <c r="D125" s="47"/>
      <c r="E125" s="47"/>
      <c r="F125" s="47"/>
      <c r="G125" s="47"/>
      <c r="H125" s="30">
        <f t="shared" si="105"/>
        <v>0</v>
      </c>
      <c r="I125" s="25">
        <f t="shared" si="106"/>
        <v>0</v>
      </c>
      <c r="J125" s="30">
        <f t="shared" si="107"/>
        <v>0</v>
      </c>
      <c r="K125" s="30">
        <f t="shared" si="100"/>
        <v>0</v>
      </c>
      <c r="L125" s="25">
        <f t="shared" si="108"/>
        <v>0</v>
      </c>
      <c r="M125" s="25">
        <f t="shared" si="109"/>
        <v>0</v>
      </c>
      <c r="N125" s="44">
        <f t="shared" si="110"/>
        <v>0</v>
      </c>
      <c r="O125" s="44">
        <f t="shared" si="111"/>
        <v>0</v>
      </c>
      <c r="P125" s="401"/>
      <c r="Q125" s="30">
        <f t="shared" si="112"/>
        <v>0</v>
      </c>
      <c r="R125" s="30">
        <f t="shared" si="113"/>
        <v>0</v>
      </c>
      <c r="S125" s="30">
        <f t="shared" si="114"/>
        <v>0</v>
      </c>
      <c r="T125" s="30">
        <f t="shared" si="115"/>
        <v>0</v>
      </c>
      <c r="U125" s="44">
        <f t="shared" si="116"/>
        <v>0</v>
      </c>
      <c r="V125" s="44">
        <f t="shared" si="117"/>
        <v>0</v>
      </c>
      <c r="W125" s="30">
        <f t="shared" si="118"/>
        <v>0</v>
      </c>
      <c r="X125" s="159">
        <f t="shared" si="119"/>
        <v>0</v>
      </c>
      <c r="Y125" s="159">
        <f t="shared" si="101"/>
        <v>0</v>
      </c>
      <c r="Z125" s="159">
        <f t="shared" si="120"/>
        <v>0</v>
      </c>
      <c r="AA125" s="159">
        <f t="shared" si="102"/>
        <v>0</v>
      </c>
      <c r="AB125" s="159">
        <f t="shared" si="121"/>
        <v>0</v>
      </c>
      <c r="AC125" s="35"/>
      <c r="AD125" s="44" t="b">
        <f t="shared" si="103"/>
        <v>0</v>
      </c>
      <c r="AE125" s="44" t="b">
        <f t="shared" si="104"/>
        <v>0</v>
      </c>
      <c r="AF125" s="44" t="b">
        <f t="shared" si="122"/>
        <v>0</v>
      </c>
      <c r="AG125" s="44" t="b">
        <f t="shared" si="123"/>
        <v>0</v>
      </c>
      <c r="AH125" s="35"/>
      <c r="AI125" s="35"/>
      <c r="AJ125" s="3"/>
      <c r="AL125" s="36"/>
      <c r="AM125" s="3"/>
      <c r="AO125" s="13"/>
      <c r="AS125" s="3"/>
    </row>
    <row r="126" spans="1:49" x14ac:dyDescent="0.25">
      <c r="A126" s="30">
        <v>5</v>
      </c>
      <c r="B126" s="47"/>
      <c r="C126" s="47"/>
      <c r="D126" s="47"/>
      <c r="E126" s="47"/>
      <c r="F126" s="47"/>
      <c r="G126" s="47"/>
      <c r="H126" s="30">
        <f t="shared" si="105"/>
        <v>0</v>
      </c>
      <c r="I126" s="25">
        <f t="shared" si="106"/>
        <v>0</v>
      </c>
      <c r="J126" s="30">
        <f t="shared" si="107"/>
        <v>0</v>
      </c>
      <c r="K126" s="30">
        <f t="shared" si="100"/>
        <v>0</v>
      </c>
      <c r="L126" s="25">
        <f t="shared" si="108"/>
        <v>0</v>
      </c>
      <c r="M126" s="25">
        <f t="shared" si="109"/>
        <v>0</v>
      </c>
      <c r="N126" s="44">
        <f t="shared" si="110"/>
        <v>0</v>
      </c>
      <c r="O126" s="44">
        <f t="shared" si="111"/>
        <v>0</v>
      </c>
      <c r="P126" s="401"/>
      <c r="Q126" s="30">
        <f t="shared" si="112"/>
        <v>0</v>
      </c>
      <c r="R126" s="30">
        <f t="shared" si="113"/>
        <v>0</v>
      </c>
      <c r="S126" s="30">
        <f t="shared" si="114"/>
        <v>0</v>
      </c>
      <c r="T126" s="30">
        <f t="shared" si="115"/>
        <v>0</v>
      </c>
      <c r="U126" s="44">
        <f t="shared" si="116"/>
        <v>0</v>
      </c>
      <c r="V126" s="44">
        <f t="shared" si="117"/>
        <v>0</v>
      </c>
      <c r="W126" s="30">
        <f t="shared" si="118"/>
        <v>0</v>
      </c>
      <c r="X126" s="159">
        <f t="shared" si="119"/>
        <v>0</v>
      </c>
      <c r="Y126" s="159">
        <f t="shared" si="101"/>
        <v>0</v>
      </c>
      <c r="Z126" s="159">
        <f t="shared" si="120"/>
        <v>0</v>
      </c>
      <c r="AA126" s="159">
        <f t="shared" si="102"/>
        <v>0</v>
      </c>
      <c r="AB126" s="159">
        <f t="shared" si="121"/>
        <v>0</v>
      </c>
      <c r="AC126" s="35"/>
      <c r="AD126" s="44" t="b">
        <f t="shared" si="103"/>
        <v>0</v>
      </c>
      <c r="AE126" s="44" t="b">
        <f t="shared" si="104"/>
        <v>0</v>
      </c>
      <c r="AF126" s="44" t="b">
        <f t="shared" si="122"/>
        <v>0</v>
      </c>
      <c r="AG126" s="44" t="b">
        <f t="shared" si="123"/>
        <v>0</v>
      </c>
      <c r="AH126" s="35"/>
      <c r="AI126" s="35"/>
      <c r="AJ126" s="3"/>
      <c r="AL126" s="36"/>
      <c r="AM126" s="3"/>
      <c r="AO126" s="13"/>
      <c r="AS126" s="3"/>
    </row>
    <row r="127" spans="1:49" x14ac:dyDescent="0.25">
      <c r="A127" s="30">
        <v>5</v>
      </c>
      <c r="B127" s="47"/>
      <c r="C127" s="47"/>
      <c r="D127" s="47"/>
      <c r="E127" s="47"/>
      <c r="F127" s="47"/>
      <c r="G127" s="47"/>
      <c r="H127" s="30">
        <f t="shared" si="105"/>
        <v>0</v>
      </c>
      <c r="I127" s="25">
        <f t="shared" si="106"/>
        <v>0</v>
      </c>
      <c r="J127" s="30">
        <f t="shared" si="107"/>
        <v>0</v>
      </c>
      <c r="K127" s="30">
        <f t="shared" si="100"/>
        <v>0</v>
      </c>
      <c r="L127" s="25">
        <f t="shared" si="108"/>
        <v>0</v>
      </c>
      <c r="M127" s="25">
        <f t="shared" si="109"/>
        <v>0</v>
      </c>
      <c r="N127" s="44">
        <f t="shared" si="110"/>
        <v>0</v>
      </c>
      <c r="O127" s="44">
        <f t="shared" si="111"/>
        <v>0</v>
      </c>
      <c r="P127" s="401"/>
      <c r="Q127" s="30">
        <f t="shared" si="112"/>
        <v>0</v>
      </c>
      <c r="R127" s="30">
        <f t="shared" si="113"/>
        <v>0</v>
      </c>
      <c r="S127" s="30">
        <f t="shared" si="114"/>
        <v>0</v>
      </c>
      <c r="T127" s="30">
        <f t="shared" si="115"/>
        <v>0</v>
      </c>
      <c r="U127" s="44">
        <f t="shared" si="116"/>
        <v>0</v>
      </c>
      <c r="V127" s="44">
        <f t="shared" si="117"/>
        <v>0</v>
      </c>
      <c r="W127" s="30">
        <f t="shared" si="118"/>
        <v>0</v>
      </c>
      <c r="X127" s="159">
        <f t="shared" si="119"/>
        <v>0</v>
      </c>
      <c r="Y127" s="159">
        <f t="shared" si="101"/>
        <v>0</v>
      </c>
      <c r="Z127" s="159">
        <f t="shared" si="120"/>
        <v>0</v>
      </c>
      <c r="AA127" s="159">
        <f t="shared" si="102"/>
        <v>0</v>
      </c>
      <c r="AB127" s="159">
        <f t="shared" si="121"/>
        <v>0</v>
      </c>
      <c r="AC127" s="35"/>
      <c r="AD127" s="44" t="b">
        <f t="shared" si="103"/>
        <v>0</v>
      </c>
      <c r="AE127" s="44" t="b">
        <f t="shared" si="104"/>
        <v>0</v>
      </c>
      <c r="AF127" s="44" t="b">
        <f t="shared" si="122"/>
        <v>0</v>
      </c>
      <c r="AG127" s="44" t="b">
        <f t="shared" si="123"/>
        <v>0</v>
      </c>
      <c r="AH127" s="35"/>
      <c r="AI127" s="35"/>
      <c r="AJ127" s="3"/>
      <c r="AL127" s="36"/>
      <c r="AM127" s="3"/>
      <c r="AO127" s="13"/>
      <c r="AS127" s="3"/>
    </row>
    <row r="128" spans="1:49" x14ac:dyDescent="0.25">
      <c r="A128" s="30">
        <v>5</v>
      </c>
      <c r="B128" s="47"/>
      <c r="C128" s="47"/>
      <c r="D128" s="47"/>
      <c r="E128" s="47"/>
      <c r="F128" s="47"/>
      <c r="G128" s="47"/>
      <c r="H128" s="30">
        <f t="shared" si="105"/>
        <v>0</v>
      </c>
      <c r="I128" s="25">
        <f t="shared" si="106"/>
        <v>0</v>
      </c>
      <c r="J128" s="30">
        <f t="shared" si="107"/>
        <v>0</v>
      </c>
      <c r="K128" s="30">
        <f t="shared" si="100"/>
        <v>0</v>
      </c>
      <c r="L128" s="25">
        <f t="shared" si="108"/>
        <v>0</v>
      </c>
      <c r="M128" s="25">
        <f t="shared" si="109"/>
        <v>0</v>
      </c>
      <c r="N128" s="44">
        <f t="shared" si="110"/>
        <v>0</v>
      </c>
      <c r="O128" s="44">
        <f t="shared" si="111"/>
        <v>0</v>
      </c>
      <c r="P128" s="401"/>
      <c r="Q128" s="30">
        <f t="shared" si="112"/>
        <v>0</v>
      </c>
      <c r="R128" s="30">
        <f t="shared" si="113"/>
        <v>0</v>
      </c>
      <c r="S128" s="30">
        <f t="shared" si="114"/>
        <v>0</v>
      </c>
      <c r="T128" s="30">
        <f t="shared" si="115"/>
        <v>0</v>
      </c>
      <c r="U128" s="44">
        <f t="shared" si="116"/>
        <v>0</v>
      </c>
      <c r="V128" s="44">
        <f t="shared" si="117"/>
        <v>0</v>
      </c>
      <c r="W128" s="30">
        <f t="shared" si="118"/>
        <v>0</v>
      </c>
      <c r="X128" s="159">
        <f t="shared" si="119"/>
        <v>0</v>
      </c>
      <c r="Y128" s="159">
        <f t="shared" si="101"/>
        <v>0</v>
      </c>
      <c r="Z128" s="159">
        <f t="shared" si="120"/>
        <v>0</v>
      </c>
      <c r="AA128" s="159">
        <f t="shared" si="102"/>
        <v>0</v>
      </c>
      <c r="AB128" s="159">
        <f t="shared" si="121"/>
        <v>0</v>
      </c>
      <c r="AC128" s="35"/>
      <c r="AD128" s="44" t="b">
        <f t="shared" si="103"/>
        <v>0</v>
      </c>
      <c r="AE128" s="44" t="b">
        <f t="shared" si="104"/>
        <v>0</v>
      </c>
      <c r="AF128" s="44" t="b">
        <f t="shared" si="122"/>
        <v>0</v>
      </c>
      <c r="AG128" s="44" t="b">
        <f t="shared" si="123"/>
        <v>0</v>
      </c>
      <c r="AH128" s="35"/>
      <c r="AI128" s="35"/>
      <c r="AJ128" s="3"/>
      <c r="AL128" s="36"/>
      <c r="AM128" s="3"/>
      <c r="AO128" s="13"/>
      <c r="AS128" s="3"/>
    </row>
    <row r="129" spans="1:49" x14ac:dyDescent="0.25">
      <c r="A129" s="30">
        <v>5</v>
      </c>
      <c r="B129" s="47"/>
      <c r="C129" s="47"/>
      <c r="D129" s="47"/>
      <c r="E129" s="47"/>
      <c r="F129" s="47"/>
      <c r="G129" s="47"/>
      <c r="H129" s="30">
        <f t="shared" si="105"/>
        <v>0</v>
      </c>
      <c r="I129" s="25">
        <f t="shared" si="106"/>
        <v>0</v>
      </c>
      <c r="J129" s="30">
        <f t="shared" si="107"/>
        <v>0</v>
      </c>
      <c r="K129" s="30">
        <f t="shared" si="100"/>
        <v>0</v>
      </c>
      <c r="L129" s="25">
        <f t="shared" si="108"/>
        <v>0</v>
      </c>
      <c r="M129" s="25">
        <f t="shared" si="109"/>
        <v>0</v>
      </c>
      <c r="N129" s="44">
        <f t="shared" si="110"/>
        <v>0</v>
      </c>
      <c r="O129" s="44">
        <f t="shared" si="111"/>
        <v>0</v>
      </c>
      <c r="P129" s="401"/>
      <c r="Q129" s="30">
        <f t="shared" si="112"/>
        <v>0</v>
      </c>
      <c r="R129" s="30">
        <f t="shared" si="113"/>
        <v>0</v>
      </c>
      <c r="S129" s="30">
        <f t="shared" si="114"/>
        <v>0</v>
      </c>
      <c r="T129" s="30">
        <f t="shared" si="115"/>
        <v>0</v>
      </c>
      <c r="U129" s="44">
        <f t="shared" si="116"/>
        <v>0</v>
      </c>
      <c r="V129" s="44">
        <f t="shared" si="117"/>
        <v>0</v>
      </c>
      <c r="W129" s="30">
        <f t="shared" si="118"/>
        <v>0</v>
      </c>
      <c r="X129" s="159">
        <f t="shared" si="119"/>
        <v>0</v>
      </c>
      <c r="Y129" s="159">
        <f t="shared" si="101"/>
        <v>0</v>
      </c>
      <c r="Z129" s="159">
        <f t="shared" si="120"/>
        <v>0</v>
      </c>
      <c r="AA129" s="159">
        <f t="shared" si="102"/>
        <v>0</v>
      </c>
      <c r="AB129" s="159">
        <f t="shared" si="121"/>
        <v>0</v>
      </c>
      <c r="AC129" s="35"/>
      <c r="AD129" s="44" t="b">
        <f t="shared" si="103"/>
        <v>0</v>
      </c>
      <c r="AE129" s="44" t="b">
        <f t="shared" si="104"/>
        <v>0</v>
      </c>
      <c r="AF129" s="44" t="b">
        <f t="shared" si="122"/>
        <v>0</v>
      </c>
      <c r="AG129" s="44" t="b">
        <f t="shared" si="123"/>
        <v>0</v>
      </c>
      <c r="AH129" s="35"/>
      <c r="AI129" s="35"/>
      <c r="AJ129" s="3"/>
      <c r="AL129" s="36"/>
      <c r="AM129" s="3"/>
      <c r="AO129" s="13"/>
      <c r="AS129" s="3"/>
    </row>
    <row r="130" spans="1:49" x14ac:dyDescent="0.25">
      <c r="A130" s="30">
        <v>5</v>
      </c>
      <c r="B130" s="47"/>
      <c r="C130" s="47"/>
      <c r="D130" s="47"/>
      <c r="E130" s="47"/>
      <c r="F130" s="47"/>
      <c r="G130" s="47"/>
      <c r="H130" s="30">
        <f t="shared" si="105"/>
        <v>0</v>
      </c>
      <c r="I130" s="25">
        <f t="shared" si="106"/>
        <v>0</v>
      </c>
      <c r="J130" s="30">
        <f t="shared" si="107"/>
        <v>0</v>
      </c>
      <c r="K130" s="30">
        <f t="shared" si="100"/>
        <v>0</v>
      </c>
      <c r="L130" s="25">
        <f t="shared" si="108"/>
        <v>0</v>
      </c>
      <c r="M130" s="25">
        <f t="shared" si="109"/>
        <v>0</v>
      </c>
      <c r="N130" s="44">
        <f t="shared" si="110"/>
        <v>0</v>
      </c>
      <c r="O130" s="44">
        <f t="shared" si="111"/>
        <v>0</v>
      </c>
      <c r="P130" s="401"/>
      <c r="Q130" s="30">
        <f t="shared" si="112"/>
        <v>0</v>
      </c>
      <c r="R130" s="30">
        <f t="shared" si="113"/>
        <v>0</v>
      </c>
      <c r="S130" s="30">
        <f t="shared" si="114"/>
        <v>0</v>
      </c>
      <c r="T130" s="30">
        <f t="shared" si="115"/>
        <v>0</v>
      </c>
      <c r="U130" s="44">
        <f t="shared" si="116"/>
        <v>0</v>
      </c>
      <c r="V130" s="44">
        <f t="shared" si="117"/>
        <v>0</v>
      </c>
      <c r="W130" s="30">
        <f t="shared" si="118"/>
        <v>0</v>
      </c>
      <c r="X130" s="159">
        <f t="shared" si="119"/>
        <v>0</v>
      </c>
      <c r="Y130" s="159">
        <f t="shared" si="101"/>
        <v>0</v>
      </c>
      <c r="Z130" s="159">
        <f t="shared" si="120"/>
        <v>0</v>
      </c>
      <c r="AA130" s="159">
        <f t="shared" si="102"/>
        <v>0</v>
      </c>
      <c r="AB130" s="159">
        <f t="shared" si="121"/>
        <v>0</v>
      </c>
      <c r="AC130" s="35"/>
      <c r="AD130" s="44" t="b">
        <f t="shared" si="103"/>
        <v>0</v>
      </c>
      <c r="AE130" s="44" t="b">
        <f t="shared" si="104"/>
        <v>0</v>
      </c>
      <c r="AF130" s="44" t="b">
        <f t="shared" si="122"/>
        <v>0</v>
      </c>
      <c r="AG130" s="44" t="b">
        <f t="shared" si="123"/>
        <v>0</v>
      </c>
      <c r="AH130" s="35"/>
      <c r="AI130" s="35"/>
      <c r="AJ130" s="3"/>
      <c r="AL130" s="36"/>
      <c r="AM130" s="3"/>
      <c r="AO130" s="13"/>
      <c r="AS130" s="3"/>
    </row>
    <row r="131" spans="1:49" x14ac:dyDescent="0.25">
      <c r="A131" s="30">
        <v>5</v>
      </c>
      <c r="B131" s="47"/>
      <c r="C131" s="47"/>
      <c r="D131" s="47"/>
      <c r="E131" s="47"/>
      <c r="F131" s="47"/>
      <c r="G131" s="47"/>
      <c r="H131" s="30">
        <f t="shared" si="105"/>
        <v>0</v>
      </c>
      <c r="I131" s="25">
        <f t="shared" si="106"/>
        <v>0</v>
      </c>
      <c r="J131" s="30">
        <f t="shared" si="107"/>
        <v>0</v>
      </c>
      <c r="K131" s="30">
        <f t="shared" si="100"/>
        <v>0</v>
      </c>
      <c r="L131" s="25">
        <f t="shared" si="108"/>
        <v>0</v>
      </c>
      <c r="M131" s="25">
        <f t="shared" si="109"/>
        <v>0</v>
      </c>
      <c r="N131" s="44">
        <f t="shared" si="110"/>
        <v>0</v>
      </c>
      <c r="O131" s="44">
        <f t="shared" si="111"/>
        <v>0</v>
      </c>
      <c r="P131" s="401"/>
      <c r="Q131" s="30">
        <f t="shared" si="112"/>
        <v>0</v>
      </c>
      <c r="R131" s="30">
        <f t="shared" si="113"/>
        <v>0</v>
      </c>
      <c r="S131" s="30">
        <f t="shared" si="114"/>
        <v>0</v>
      </c>
      <c r="T131" s="30">
        <f t="shared" si="115"/>
        <v>0</v>
      </c>
      <c r="U131" s="44">
        <f t="shared" si="116"/>
        <v>0</v>
      </c>
      <c r="V131" s="44">
        <f t="shared" si="117"/>
        <v>0</v>
      </c>
      <c r="W131" s="30">
        <f t="shared" si="118"/>
        <v>0</v>
      </c>
      <c r="X131" s="159">
        <f t="shared" si="119"/>
        <v>0</v>
      </c>
      <c r="Y131" s="159">
        <f t="shared" si="101"/>
        <v>0</v>
      </c>
      <c r="Z131" s="159">
        <f t="shared" si="120"/>
        <v>0</v>
      </c>
      <c r="AA131" s="159">
        <f t="shared" si="102"/>
        <v>0</v>
      </c>
      <c r="AB131" s="159">
        <f t="shared" si="121"/>
        <v>0</v>
      </c>
      <c r="AC131" s="35"/>
      <c r="AD131" s="44" t="b">
        <f t="shared" si="103"/>
        <v>0</v>
      </c>
      <c r="AE131" s="44" t="b">
        <f t="shared" si="104"/>
        <v>0</v>
      </c>
      <c r="AF131" s="44" t="b">
        <f t="shared" si="122"/>
        <v>0</v>
      </c>
      <c r="AG131" s="44" t="b">
        <f t="shared" si="123"/>
        <v>0</v>
      </c>
      <c r="AH131" s="35"/>
      <c r="AI131" s="35"/>
      <c r="AJ131" s="3"/>
      <c r="AL131" s="36"/>
      <c r="AM131" s="3"/>
      <c r="AO131" s="13"/>
      <c r="AS131" s="3"/>
    </row>
    <row r="132" spans="1:49" x14ac:dyDescent="0.25">
      <c r="A132" s="30">
        <v>5</v>
      </c>
      <c r="B132" s="47"/>
      <c r="C132" s="47"/>
      <c r="D132" s="47"/>
      <c r="E132" s="47"/>
      <c r="F132" s="47"/>
      <c r="G132" s="47"/>
      <c r="H132" s="30">
        <f t="shared" si="105"/>
        <v>0</v>
      </c>
      <c r="I132" s="25">
        <f t="shared" si="106"/>
        <v>0</v>
      </c>
      <c r="J132" s="30">
        <f t="shared" si="107"/>
        <v>0</v>
      </c>
      <c r="K132" s="30">
        <f t="shared" si="100"/>
        <v>0</v>
      </c>
      <c r="L132" s="25">
        <f t="shared" si="108"/>
        <v>0</v>
      </c>
      <c r="M132" s="25">
        <f t="shared" si="109"/>
        <v>0</v>
      </c>
      <c r="N132" s="44">
        <f t="shared" si="110"/>
        <v>0</v>
      </c>
      <c r="O132" s="44">
        <f t="shared" si="111"/>
        <v>0</v>
      </c>
      <c r="P132" s="401"/>
      <c r="Q132" s="30">
        <f t="shared" si="112"/>
        <v>0</v>
      </c>
      <c r="R132" s="30">
        <f t="shared" si="113"/>
        <v>0</v>
      </c>
      <c r="S132" s="30">
        <f t="shared" si="114"/>
        <v>0</v>
      </c>
      <c r="T132" s="30">
        <f t="shared" si="115"/>
        <v>0</v>
      </c>
      <c r="U132" s="44">
        <f t="shared" si="116"/>
        <v>0</v>
      </c>
      <c r="V132" s="44">
        <f t="shared" si="117"/>
        <v>0</v>
      </c>
      <c r="W132" s="30">
        <f t="shared" si="118"/>
        <v>0</v>
      </c>
      <c r="X132" s="159">
        <f t="shared" si="119"/>
        <v>0</v>
      </c>
      <c r="Y132" s="159">
        <f t="shared" si="101"/>
        <v>0</v>
      </c>
      <c r="Z132" s="159">
        <f t="shared" si="120"/>
        <v>0</v>
      </c>
      <c r="AA132" s="159">
        <f t="shared" si="102"/>
        <v>0</v>
      </c>
      <c r="AB132" s="159">
        <f t="shared" si="121"/>
        <v>0</v>
      </c>
      <c r="AC132" s="35"/>
      <c r="AD132" s="44" t="b">
        <f t="shared" si="103"/>
        <v>0</v>
      </c>
      <c r="AE132" s="44" t="b">
        <f t="shared" si="104"/>
        <v>0</v>
      </c>
      <c r="AF132" s="44" t="b">
        <f t="shared" si="122"/>
        <v>0</v>
      </c>
      <c r="AG132" s="44" t="b">
        <f t="shared" si="123"/>
        <v>0</v>
      </c>
      <c r="AH132" s="35"/>
      <c r="AI132" s="35"/>
      <c r="AJ132" s="3"/>
      <c r="AL132" s="36"/>
      <c r="AM132" s="3"/>
      <c r="AO132" s="13"/>
      <c r="AS132" s="3"/>
    </row>
    <row r="133" spans="1:49" x14ac:dyDescent="0.25">
      <c r="A133" s="30">
        <v>5</v>
      </c>
      <c r="B133" s="47"/>
      <c r="C133" s="47"/>
      <c r="D133" s="47"/>
      <c r="E133" s="47"/>
      <c r="F133" s="47"/>
      <c r="G133" s="47"/>
      <c r="H133" s="30">
        <f t="shared" si="105"/>
        <v>0</v>
      </c>
      <c r="I133" s="25">
        <f t="shared" si="106"/>
        <v>0</v>
      </c>
      <c r="J133" s="30">
        <f t="shared" si="107"/>
        <v>0</v>
      </c>
      <c r="K133" s="30">
        <f t="shared" si="100"/>
        <v>0</v>
      </c>
      <c r="L133" s="25">
        <f t="shared" si="108"/>
        <v>0</v>
      </c>
      <c r="M133" s="25">
        <f t="shared" si="109"/>
        <v>0</v>
      </c>
      <c r="N133" s="44">
        <f t="shared" si="110"/>
        <v>0</v>
      </c>
      <c r="O133" s="44">
        <f t="shared" si="111"/>
        <v>0</v>
      </c>
      <c r="P133" s="401"/>
      <c r="Q133" s="30">
        <f t="shared" si="112"/>
        <v>0</v>
      </c>
      <c r="R133" s="30">
        <f t="shared" si="113"/>
        <v>0</v>
      </c>
      <c r="S133" s="30">
        <f t="shared" si="114"/>
        <v>0</v>
      </c>
      <c r="T133" s="30">
        <f t="shared" si="115"/>
        <v>0</v>
      </c>
      <c r="U133" s="44">
        <f t="shared" si="116"/>
        <v>0</v>
      </c>
      <c r="V133" s="44">
        <f t="shared" si="117"/>
        <v>0</v>
      </c>
      <c r="W133" s="30">
        <f t="shared" si="118"/>
        <v>0</v>
      </c>
      <c r="X133" s="159">
        <f t="shared" si="119"/>
        <v>0</v>
      </c>
      <c r="Y133" s="159">
        <f t="shared" si="101"/>
        <v>0</v>
      </c>
      <c r="Z133" s="159">
        <f t="shared" si="120"/>
        <v>0</v>
      </c>
      <c r="AA133" s="159">
        <f t="shared" si="102"/>
        <v>0</v>
      </c>
      <c r="AB133" s="159">
        <f t="shared" si="121"/>
        <v>0</v>
      </c>
      <c r="AC133" s="35"/>
      <c r="AD133" s="44" t="b">
        <f t="shared" si="103"/>
        <v>0</v>
      </c>
      <c r="AE133" s="44" t="b">
        <f t="shared" si="104"/>
        <v>0</v>
      </c>
      <c r="AF133" s="44" t="b">
        <f t="shared" si="122"/>
        <v>0</v>
      </c>
      <c r="AG133" s="44" t="b">
        <f t="shared" si="123"/>
        <v>0</v>
      </c>
      <c r="AH133" s="35"/>
      <c r="AI133" s="35"/>
      <c r="AJ133" s="3"/>
      <c r="AL133" s="36"/>
      <c r="AM133" s="3"/>
      <c r="AO133" s="13"/>
      <c r="AS133" s="3"/>
    </row>
    <row r="134" spans="1:49" x14ac:dyDescent="0.25">
      <c r="A134" s="30">
        <v>5</v>
      </c>
      <c r="B134" s="47"/>
      <c r="C134" s="47"/>
      <c r="D134" s="47"/>
      <c r="E134" s="47"/>
      <c r="F134" s="47"/>
      <c r="G134" s="47"/>
      <c r="H134" s="30">
        <f t="shared" si="105"/>
        <v>0</v>
      </c>
      <c r="I134" s="25">
        <f t="shared" si="106"/>
        <v>0</v>
      </c>
      <c r="J134" s="30">
        <f t="shared" si="107"/>
        <v>0</v>
      </c>
      <c r="K134" s="30">
        <f t="shared" si="100"/>
        <v>0</v>
      </c>
      <c r="L134" s="25">
        <f t="shared" si="108"/>
        <v>0</v>
      </c>
      <c r="M134" s="25">
        <f t="shared" si="109"/>
        <v>0</v>
      </c>
      <c r="N134" s="44">
        <f t="shared" si="110"/>
        <v>0</v>
      </c>
      <c r="O134" s="44">
        <f t="shared" si="111"/>
        <v>0</v>
      </c>
      <c r="P134" s="401"/>
      <c r="Q134" s="30">
        <f t="shared" si="112"/>
        <v>0</v>
      </c>
      <c r="R134" s="30">
        <f t="shared" si="113"/>
        <v>0</v>
      </c>
      <c r="S134" s="30">
        <f t="shared" si="114"/>
        <v>0</v>
      </c>
      <c r="T134" s="30">
        <f t="shared" si="115"/>
        <v>0</v>
      </c>
      <c r="U134" s="44">
        <f t="shared" si="116"/>
        <v>0</v>
      </c>
      <c r="V134" s="44">
        <f t="shared" si="117"/>
        <v>0</v>
      </c>
      <c r="W134" s="30">
        <f t="shared" si="118"/>
        <v>0</v>
      </c>
      <c r="X134" s="159">
        <f t="shared" si="119"/>
        <v>0</v>
      </c>
      <c r="Y134" s="159">
        <f t="shared" si="101"/>
        <v>0</v>
      </c>
      <c r="Z134" s="159">
        <f t="shared" si="120"/>
        <v>0</v>
      </c>
      <c r="AA134" s="159">
        <f t="shared" si="102"/>
        <v>0</v>
      </c>
      <c r="AB134" s="159">
        <f t="shared" si="121"/>
        <v>0</v>
      </c>
      <c r="AC134" s="35"/>
      <c r="AD134" s="44" t="b">
        <f t="shared" si="103"/>
        <v>0</v>
      </c>
      <c r="AE134" s="44" t="b">
        <f t="shared" si="104"/>
        <v>0</v>
      </c>
      <c r="AF134" s="44" t="b">
        <f t="shared" si="122"/>
        <v>0</v>
      </c>
      <c r="AG134" s="44" t="b">
        <f t="shared" si="123"/>
        <v>0</v>
      </c>
      <c r="AH134" s="35"/>
      <c r="AI134" s="35"/>
      <c r="AJ134" s="3"/>
      <c r="AL134" s="36"/>
      <c r="AM134" s="3"/>
      <c r="AO134" s="13"/>
      <c r="AS134" s="3"/>
    </row>
    <row r="135" spans="1:49" x14ac:dyDescent="0.25">
      <c r="A135" s="30">
        <v>5</v>
      </c>
      <c r="B135" s="47"/>
      <c r="C135" s="47"/>
      <c r="D135" s="47"/>
      <c r="E135" s="47"/>
      <c r="F135" s="47"/>
      <c r="G135" s="47"/>
      <c r="H135" s="30">
        <f t="shared" si="105"/>
        <v>0</v>
      </c>
      <c r="I135" s="25">
        <f t="shared" si="106"/>
        <v>0</v>
      </c>
      <c r="J135" s="30">
        <f t="shared" si="107"/>
        <v>0</v>
      </c>
      <c r="K135" s="30">
        <f t="shared" si="100"/>
        <v>0</v>
      </c>
      <c r="L135" s="25">
        <f t="shared" si="108"/>
        <v>0</v>
      </c>
      <c r="M135" s="25">
        <f t="shared" si="109"/>
        <v>0</v>
      </c>
      <c r="N135" s="44">
        <f t="shared" si="110"/>
        <v>0</v>
      </c>
      <c r="O135" s="44">
        <f t="shared" si="111"/>
        <v>0</v>
      </c>
      <c r="P135" s="401"/>
      <c r="Q135" s="30">
        <f t="shared" si="112"/>
        <v>0</v>
      </c>
      <c r="R135" s="30">
        <f t="shared" si="113"/>
        <v>0</v>
      </c>
      <c r="S135" s="30">
        <f t="shared" si="114"/>
        <v>0</v>
      </c>
      <c r="T135" s="30">
        <f t="shared" si="115"/>
        <v>0</v>
      </c>
      <c r="U135" s="44">
        <f t="shared" si="116"/>
        <v>0</v>
      </c>
      <c r="V135" s="44">
        <f t="shared" si="117"/>
        <v>0</v>
      </c>
      <c r="W135" s="30">
        <f t="shared" si="118"/>
        <v>0</v>
      </c>
      <c r="X135" s="159">
        <f t="shared" si="119"/>
        <v>0</v>
      </c>
      <c r="Y135" s="159">
        <f t="shared" si="101"/>
        <v>0</v>
      </c>
      <c r="Z135" s="159">
        <f t="shared" si="120"/>
        <v>0</v>
      </c>
      <c r="AA135" s="159">
        <f t="shared" si="102"/>
        <v>0</v>
      </c>
      <c r="AB135" s="159">
        <f t="shared" si="121"/>
        <v>0</v>
      </c>
      <c r="AC135" s="35"/>
      <c r="AD135" s="44" t="b">
        <f t="shared" si="103"/>
        <v>0</v>
      </c>
      <c r="AE135" s="44" t="b">
        <f t="shared" si="104"/>
        <v>0</v>
      </c>
      <c r="AF135" s="44" t="b">
        <f t="shared" si="122"/>
        <v>0</v>
      </c>
      <c r="AG135" s="44" t="b">
        <f t="shared" si="123"/>
        <v>0</v>
      </c>
      <c r="AH135" s="35"/>
      <c r="AI135" s="35"/>
      <c r="AJ135" s="3"/>
      <c r="AL135" s="36"/>
      <c r="AM135" s="3"/>
      <c r="AO135" s="13"/>
      <c r="AS135" s="3"/>
    </row>
    <row r="136" spans="1:49" x14ac:dyDescent="0.25">
      <c r="A136" s="30">
        <v>5</v>
      </c>
      <c r="B136" s="47"/>
      <c r="C136" s="47"/>
      <c r="D136" s="47"/>
      <c r="E136" s="47"/>
      <c r="F136" s="47"/>
      <c r="G136" s="47"/>
      <c r="H136" s="30">
        <f t="shared" si="105"/>
        <v>0</v>
      </c>
      <c r="I136" s="25">
        <f t="shared" si="106"/>
        <v>0</v>
      </c>
      <c r="J136" s="30">
        <f t="shared" si="107"/>
        <v>0</v>
      </c>
      <c r="K136" s="30">
        <f t="shared" si="100"/>
        <v>0</v>
      </c>
      <c r="L136" s="25">
        <f t="shared" si="108"/>
        <v>0</v>
      </c>
      <c r="M136" s="25">
        <f t="shared" si="109"/>
        <v>0</v>
      </c>
      <c r="N136" s="44">
        <f t="shared" si="110"/>
        <v>0</v>
      </c>
      <c r="O136" s="44">
        <f t="shared" si="111"/>
        <v>0</v>
      </c>
      <c r="P136" s="401"/>
      <c r="Q136" s="30">
        <f t="shared" si="112"/>
        <v>0</v>
      </c>
      <c r="R136" s="30">
        <f t="shared" si="113"/>
        <v>0</v>
      </c>
      <c r="S136" s="30">
        <f t="shared" si="114"/>
        <v>0</v>
      </c>
      <c r="T136" s="30">
        <f t="shared" si="115"/>
        <v>0</v>
      </c>
      <c r="U136" s="44">
        <f t="shared" si="116"/>
        <v>0</v>
      </c>
      <c r="V136" s="44">
        <f t="shared" si="117"/>
        <v>0</v>
      </c>
      <c r="W136" s="30">
        <f t="shared" si="118"/>
        <v>0</v>
      </c>
      <c r="X136" s="159">
        <f t="shared" si="119"/>
        <v>0</v>
      </c>
      <c r="Y136" s="159">
        <f t="shared" si="101"/>
        <v>0</v>
      </c>
      <c r="Z136" s="159">
        <f t="shared" si="120"/>
        <v>0</v>
      </c>
      <c r="AA136" s="159">
        <f t="shared" si="102"/>
        <v>0</v>
      </c>
      <c r="AB136" s="159">
        <f t="shared" si="121"/>
        <v>0</v>
      </c>
      <c r="AC136" s="35"/>
      <c r="AD136" s="44" t="b">
        <f t="shared" si="103"/>
        <v>0</v>
      </c>
      <c r="AE136" s="44" t="b">
        <f t="shared" si="104"/>
        <v>0</v>
      </c>
      <c r="AF136" s="44" t="b">
        <f t="shared" si="122"/>
        <v>0</v>
      </c>
      <c r="AG136" s="44" t="b">
        <f t="shared" si="123"/>
        <v>0</v>
      </c>
      <c r="AH136" s="35"/>
      <c r="AI136" s="35"/>
      <c r="AJ136" s="3"/>
      <c r="AK136" s="3"/>
      <c r="AL136" s="3"/>
      <c r="AM136" s="3"/>
      <c r="AP136" s="3"/>
      <c r="AQ136" s="3"/>
      <c r="AR136" s="3"/>
      <c r="AS136" s="3"/>
    </row>
    <row r="137" spans="1:49" x14ac:dyDescent="0.25">
      <c r="A137" s="30">
        <v>5</v>
      </c>
      <c r="B137" s="47"/>
      <c r="C137" s="47"/>
      <c r="D137" s="47"/>
      <c r="E137" s="47"/>
      <c r="F137" s="47"/>
      <c r="G137" s="47"/>
      <c r="H137" s="30">
        <f t="shared" si="105"/>
        <v>0</v>
      </c>
      <c r="I137" s="25">
        <f t="shared" si="106"/>
        <v>0</v>
      </c>
      <c r="J137" s="30">
        <f t="shared" si="107"/>
        <v>0</v>
      </c>
      <c r="K137" s="30">
        <f t="shared" si="100"/>
        <v>0</v>
      </c>
      <c r="L137" s="25">
        <f t="shared" si="108"/>
        <v>0</v>
      </c>
      <c r="M137" s="25">
        <f t="shared" si="109"/>
        <v>0</v>
      </c>
      <c r="N137" s="44">
        <f t="shared" si="110"/>
        <v>0</v>
      </c>
      <c r="O137" s="44">
        <f t="shared" si="111"/>
        <v>0</v>
      </c>
      <c r="P137" s="401"/>
      <c r="Q137" s="30">
        <f t="shared" si="112"/>
        <v>0</v>
      </c>
      <c r="R137" s="30">
        <f t="shared" si="113"/>
        <v>0</v>
      </c>
      <c r="S137" s="30">
        <f t="shared" si="114"/>
        <v>0</v>
      </c>
      <c r="T137" s="30">
        <f t="shared" si="115"/>
        <v>0</v>
      </c>
      <c r="U137" s="44">
        <f t="shared" si="116"/>
        <v>0</v>
      </c>
      <c r="V137" s="44">
        <f t="shared" si="117"/>
        <v>0</v>
      </c>
      <c r="W137" s="30">
        <f t="shared" si="118"/>
        <v>0</v>
      </c>
      <c r="X137" s="159">
        <f t="shared" si="119"/>
        <v>0</v>
      </c>
      <c r="Y137" s="159">
        <f t="shared" si="101"/>
        <v>0</v>
      </c>
      <c r="Z137" s="159">
        <f t="shared" si="120"/>
        <v>0</v>
      </c>
      <c r="AA137" s="159">
        <f t="shared" si="102"/>
        <v>0</v>
      </c>
      <c r="AB137" s="159">
        <f t="shared" si="121"/>
        <v>0</v>
      </c>
      <c r="AC137" s="35"/>
      <c r="AD137" s="44" t="b">
        <f t="shared" si="103"/>
        <v>0</v>
      </c>
      <c r="AE137" s="44" t="b">
        <f t="shared" si="104"/>
        <v>0</v>
      </c>
      <c r="AF137" s="44" t="b">
        <f t="shared" si="122"/>
        <v>0</v>
      </c>
      <c r="AG137" s="44" t="b">
        <f t="shared" si="123"/>
        <v>0</v>
      </c>
      <c r="AH137" s="35"/>
      <c r="AI137" s="35"/>
      <c r="AJ137" s="3"/>
      <c r="AL137" s="36"/>
      <c r="AM137" s="3"/>
      <c r="AO137" s="13"/>
      <c r="AS137" s="3"/>
    </row>
    <row r="138" spans="1:49" x14ac:dyDescent="0.25">
      <c r="A138" s="30">
        <v>5</v>
      </c>
      <c r="B138" s="47"/>
      <c r="C138" s="47"/>
      <c r="D138" s="47"/>
      <c r="E138" s="47"/>
      <c r="F138" s="47"/>
      <c r="G138" s="47"/>
      <c r="H138" s="30">
        <f t="shared" si="105"/>
        <v>0</v>
      </c>
      <c r="I138" s="25">
        <f t="shared" si="106"/>
        <v>0</v>
      </c>
      <c r="J138" s="30">
        <f t="shared" si="107"/>
        <v>0</v>
      </c>
      <c r="K138" s="30">
        <f t="shared" si="100"/>
        <v>0</v>
      </c>
      <c r="L138" s="25">
        <f t="shared" si="108"/>
        <v>0</v>
      </c>
      <c r="M138" s="25">
        <f t="shared" si="109"/>
        <v>0</v>
      </c>
      <c r="N138" s="44">
        <f t="shared" si="110"/>
        <v>0</v>
      </c>
      <c r="O138" s="44">
        <f t="shared" si="111"/>
        <v>0</v>
      </c>
      <c r="P138" s="401"/>
      <c r="Q138" s="30">
        <f t="shared" si="112"/>
        <v>0</v>
      </c>
      <c r="R138" s="30">
        <f t="shared" si="113"/>
        <v>0</v>
      </c>
      <c r="S138" s="30">
        <f t="shared" si="114"/>
        <v>0</v>
      </c>
      <c r="T138" s="30">
        <f t="shared" si="115"/>
        <v>0</v>
      </c>
      <c r="U138" s="44">
        <f t="shared" si="116"/>
        <v>0</v>
      </c>
      <c r="V138" s="44">
        <f t="shared" si="117"/>
        <v>0</v>
      </c>
      <c r="W138" s="30">
        <f t="shared" si="118"/>
        <v>0</v>
      </c>
      <c r="X138" s="159">
        <f t="shared" si="119"/>
        <v>0</v>
      </c>
      <c r="Y138" s="159">
        <f t="shared" si="101"/>
        <v>0</v>
      </c>
      <c r="Z138" s="159">
        <f t="shared" si="120"/>
        <v>0</v>
      </c>
      <c r="AA138" s="159">
        <f t="shared" si="102"/>
        <v>0</v>
      </c>
      <c r="AB138" s="159">
        <f t="shared" si="121"/>
        <v>0</v>
      </c>
      <c r="AC138" s="35"/>
      <c r="AD138" s="44" t="b">
        <f t="shared" si="103"/>
        <v>0</v>
      </c>
      <c r="AE138" s="44" t="b">
        <f t="shared" si="104"/>
        <v>0</v>
      </c>
      <c r="AF138" s="44" t="b">
        <f t="shared" si="122"/>
        <v>0</v>
      </c>
      <c r="AG138" s="44" t="b">
        <f t="shared" si="123"/>
        <v>0</v>
      </c>
      <c r="AH138" s="35"/>
      <c r="AI138" s="35"/>
      <c r="AJ138" s="3"/>
      <c r="AK138" s="3"/>
      <c r="AL138" s="3"/>
      <c r="AM138" s="3"/>
      <c r="AP138" s="3"/>
      <c r="AQ138" s="3"/>
      <c r="AR138" s="3"/>
      <c r="AS138" s="3"/>
    </row>
    <row r="139" spans="1:49" x14ac:dyDescent="0.25">
      <c r="A139" s="30">
        <v>5</v>
      </c>
      <c r="B139" s="47"/>
      <c r="C139" s="47"/>
      <c r="D139" s="47"/>
      <c r="E139" s="47"/>
      <c r="F139" s="47"/>
      <c r="G139" s="47"/>
      <c r="H139" s="30">
        <f t="shared" si="105"/>
        <v>0</v>
      </c>
      <c r="I139" s="25">
        <f t="shared" si="106"/>
        <v>0</v>
      </c>
      <c r="J139" s="30">
        <f t="shared" si="107"/>
        <v>0</v>
      </c>
      <c r="K139" s="30">
        <f t="shared" si="100"/>
        <v>0</v>
      </c>
      <c r="L139" s="25">
        <f t="shared" si="108"/>
        <v>0</v>
      </c>
      <c r="M139" s="25">
        <f t="shared" si="109"/>
        <v>0</v>
      </c>
      <c r="N139" s="44">
        <f t="shared" si="110"/>
        <v>0</v>
      </c>
      <c r="O139" s="44">
        <f t="shared" si="111"/>
        <v>0</v>
      </c>
      <c r="P139" s="401"/>
      <c r="Q139" s="30">
        <f t="shared" si="112"/>
        <v>0</v>
      </c>
      <c r="R139" s="30">
        <f t="shared" si="113"/>
        <v>0</v>
      </c>
      <c r="S139" s="30">
        <f t="shared" si="114"/>
        <v>0</v>
      </c>
      <c r="T139" s="30">
        <f t="shared" si="115"/>
        <v>0</v>
      </c>
      <c r="U139" s="44">
        <f t="shared" si="116"/>
        <v>0</v>
      </c>
      <c r="V139" s="44">
        <f t="shared" si="117"/>
        <v>0</v>
      </c>
      <c r="W139" s="30">
        <f t="shared" si="118"/>
        <v>0</v>
      </c>
      <c r="X139" s="159">
        <f t="shared" si="119"/>
        <v>0</v>
      </c>
      <c r="Y139" s="159">
        <f t="shared" si="101"/>
        <v>0</v>
      </c>
      <c r="Z139" s="159">
        <f t="shared" si="120"/>
        <v>0</v>
      </c>
      <c r="AA139" s="159">
        <f t="shared" si="102"/>
        <v>0</v>
      </c>
      <c r="AB139" s="159">
        <f t="shared" si="121"/>
        <v>0</v>
      </c>
      <c r="AC139" s="35"/>
      <c r="AD139" s="44" t="b">
        <f t="shared" si="103"/>
        <v>0</v>
      </c>
      <c r="AE139" s="44" t="b">
        <f t="shared" si="104"/>
        <v>0</v>
      </c>
      <c r="AF139" s="44" t="b">
        <f t="shared" si="122"/>
        <v>0</v>
      </c>
      <c r="AG139" s="44" t="b">
        <f t="shared" si="123"/>
        <v>0</v>
      </c>
      <c r="AH139" s="35"/>
      <c r="AI139" s="35"/>
      <c r="AJ139" s="3"/>
      <c r="AK139" s="3"/>
      <c r="AL139" s="3"/>
      <c r="AM139" s="3"/>
      <c r="AP139" s="3"/>
      <c r="AQ139" s="3"/>
      <c r="AR139" s="3"/>
      <c r="AS139" s="3"/>
    </row>
    <row r="140" spans="1:49" x14ac:dyDescent="0.25">
      <c r="A140" s="30">
        <v>5</v>
      </c>
      <c r="B140" s="47"/>
      <c r="C140" s="47"/>
      <c r="D140" s="47"/>
      <c r="E140" s="47"/>
      <c r="F140" s="47"/>
      <c r="G140" s="47"/>
      <c r="H140" s="30">
        <f t="shared" si="105"/>
        <v>0</v>
      </c>
      <c r="I140" s="25">
        <f t="shared" si="106"/>
        <v>0</v>
      </c>
      <c r="J140" s="30">
        <f t="shared" si="107"/>
        <v>0</v>
      </c>
      <c r="K140" s="30">
        <f t="shared" si="100"/>
        <v>0</v>
      </c>
      <c r="L140" s="25">
        <f t="shared" si="108"/>
        <v>0</v>
      </c>
      <c r="M140" s="25">
        <f t="shared" si="109"/>
        <v>0</v>
      </c>
      <c r="N140" s="44">
        <f t="shared" si="110"/>
        <v>0</v>
      </c>
      <c r="O140" s="44">
        <f t="shared" si="111"/>
        <v>0</v>
      </c>
      <c r="P140" s="401"/>
      <c r="Q140" s="30">
        <f t="shared" si="112"/>
        <v>0</v>
      </c>
      <c r="R140" s="30">
        <f t="shared" si="113"/>
        <v>0</v>
      </c>
      <c r="S140" s="30">
        <f t="shared" si="114"/>
        <v>0</v>
      </c>
      <c r="T140" s="30">
        <f t="shared" si="115"/>
        <v>0</v>
      </c>
      <c r="U140" s="44">
        <f t="shared" si="116"/>
        <v>0</v>
      </c>
      <c r="V140" s="44">
        <f t="shared" si="117"/>
        <v>0</v>
      </c>
      <c r="W140" s="30">
        <f t="shared" si="118"/>
        <v>0</v>
      </c>
      <c r="X140" s="159">
        <f t="shared" si="119"/>
        <v>0</v>
      </c>
      <c r="Y140" s="159">
        <f t="shared" si="101"/>
        <v>0</v>
      </c>
      <c r="Z140" s="159">
        <f t="shared" si="120"/>
        <v>0</v>
      </c>
      <c r="AA140" s="159">
        <f t="shared" si="102"/>
        <v>0</v>
      </c>
      <c r="AB140" s="159">
        <f t="shared" si="121"/>
        <v>0</v>
      </c>
      <c r="AC140" s="35"/>
      <c r="AD140" s="44" t="b">
        <f t="shared" si="103"/>
        <v>0</v>
      </c>
      <c r="AE140" s="44" t="b">
        <f t="shared" si="104"/>
        <v>0</v>
      </c>
      <c r="AF140" s="44" t="b">
        <f t="shared" si="122"/>
        <v>0</v>
      </c>
      <c r="AG140" s="44" t="b">
        <f t="shared" si="123"/>
        <v>0</v>
      </c>
      <c r="AH140" s="35"/>
      <c r="AI140" s="35"/>
      <c r="AJ140" s="3"/>
      <c r="AK140" s="3"/>
      <c r="AL140" s="3"/>
      <c r="AM140" s="3"/>
      <c r="AP140" s="3"/>
      <c r="AQ140" s="3"/>
      <c r="AR140" s="3"/>
      <c r="AS140" s="3"/>
    </row>
    <row r="141" spans="1:49" x14ac:dyDescent="0.25">
      <c r="A141" s="30">
        <v>5</v>
      </c>
      <c r="B141" s="47"/>
      <c r="C141" s="47"/>
      <c r="D141" s="47"/>
      <c r="E141" s="47"/>
      <c r="F141" s="47"/>
      <c r="G141" s="47"/>
      <c r="H141" s="30">
        <f t="shared" si="105"/>
        <v>0</v>
      </c>
      <c r="I141" s="25">
        <f t="shared" si="106"/>
        <v>0</v>
      </c>
      <c r="J141" s="30">
        <f t="shared" si="107"/>
        <v>0</v>
      </c>
      <c r="K141" s="30">
        <f t="shared" si="100"/>
        <v>0</v>
      </c>
      <c r="L141" s="25">
        <f t="shared" si="108"/>
        <v>0</v>
      </c>
      <c r="M141" s="25">
        <f t="shared" si="109"/>
        <v>0</v>
      </c>
      <c r="N141" s="44">
        <f t="shared" si="110"/>
        <v>0</v>
      </c>
      <c r="O141" s="44">
        <f t="shared" si="111"/>
        <v>0</v>
      </c>
      <c r="P141" s="401"/>
      <c r="Q141" s="30">
        <f t="shared" si="112"/>
        <v>0</v>
      </c>
      <c r="R141" s="30">
        <f t="shared" si="113"/>
        <v>0</v>
      </c>
      <c r="S141" s="30">
        <f t="shared" si="114"/>
        <v>0</v>
      </c>
      <c r="T141" s="30">
        <f t="shared" si="115"/>
        <v>0</v>
      </c>
      <c r="U141" s="44">
        <f t="shared" si="116"/>
        <v>0</v>
      </c>
      <c r="V141" s="44">
        <f t="shared" si="117"/>
        <v>0</v>
      </c>
      <c r="W141" s="30">
        <f t="shared" si="118"/>
        <v>0</v>
      </c>
      <c r="X141" s="159">
        <f t="shared" si="119"/>
        <v>0</v>
      </c>
      <c r="Y141" s="159">
        <f t="shared" si="101"/>
        <v>0</v>
      </c>
      <c r="Z141" s="159">
        <f t="shared" si="120"/>
        <v>0</v>
      </c>
      <c r="AA141" s="159">
        <f t="shared" si="102"/>
        <v>0</v>
      </c>
      <c r="AB141" s="159">
        <f t="shared" si="121"/>
        <v>0</v>
      </c>
      <c r="AC141" s="35"/>
      <c r="AD141" s="44" t="b">
        <f t="shared" si="103"/>
        <v>0</v>
      </c>
      <c r="AE141" s="44" t="b">
        <f t="shared" si="104"/>
        <v>0</v>
      </c>
      <c r="AF141" s="44" t="b">
        <f t="shared" si="122"/>
        <v>0</v>
      </c>
      <c r="AG141" s="44" t="b">
        <f t="shared" si="123"/>
        <v>0</v>
      </c>
      <c r="AH141" s="35"/>
      <c r="AI141" s="35"/>
      <c r="AJ141" s="3"/>
      <c r="AK141" s="3"/>
      <c r="AL141" s="3"/>
      <c r="AM141" s="3"/>
      <c r="AP141" s="3"/>
      <c r="AQ141" s="3"/>
      <c r="AR141" s="3"/>
      <c r="AS141" s="3"/>
    </row>
    <row r="142" spans="1:49" x14ac:dyDescent="0.25">
      <c r="A142" s="30">
        <v>5</v>
      </c>
      <c r="B142" s="47"/>
      <c r="C142" s="47"/>
      <c r="D142" s="47"/>
      <c r="E142" s="47"/>
      <c r="F142" s="47"/>
      <c r="G142" s="47"/>
      <c r="H142" s="30">
        <f t="shared" si="105"/>
        <v>0</v>
      </c>
      <c r="I142" s="25">
        <f t="shared" si="106"/>
        <v>0</v>
      </c>
      <c r="J142" s="30">
        <f t="shared" si="107"/>
        <v>0</v>
      </c>
      <c r="K142" s="30">
        <f t="shared" si="100"/>
        <v>0</v>
      </c>
      <c r="L142" s="25">
        <f t="shared" si="108"/>
        <v>0</v>
      </c>
      <c r="M142" s="25">
        <f t="shared" si="109"/>
        <v>0</v>
      </c>
      <c r="N142" s="44">
        <f t="shared" si="110"/>
        <v>0</v>
      </c>
      <c r="O142" s="44">
        <f t="shared" si="111"/>
        <v>0</v>
      </c>
      <c r="P142" s="330"/>
      <c r="Q142" s="30">
        <f t="shared" si="112"/>
        <v>0</v>
      </c>
      <c r="R142" s="30">
        <f t="shared" si="113"/>
        <v>0</v>
      </c>
      <c r="S142" s="30">
        <f t="shared" si="114"/>
        <v>0</v>
      </c>
      <c r="T142" s="30">
        <f t="shared" si="115"/>
        <v>0</v>
      </c>
      <c r="U142" s="44">
        <f t="shared" si="116"/>
        <v>0</v>
      </c>
      <c r="V142" s="44">
        <f t="shared" si="117"/>
        <v>0</v>
      </c>
      <c r="W142" s="30">
        <f t="shared" si="118"/>
        <v>0</v>
      </c>
      <c r="X142" s="159">
        <f t="shared" si="119"/>
        <v>0</v>
      </c>
      <c r="Y142" s="159">
        <f t="shared" si="101"/>
        <v>0</v>
      </c>
      <c r="Z142" s="159">
        <f t="shared" si="120"/>
        <v>0</v>
      </c>
      <c r="AA142" s="159">
        <f t="shared" si="102"/>
        <v>0</v>
      </c>
      <c r="AB142" s="159">
        <f t="shared" si="121"/>
        <v>0</v>
      </c>
      <c r="AC142" s="35"/>
      <c r="AD142" s="44" t="b">
        <f t="shared" si="103"/>
        <v>0</v>
      </c>
      <c r="AE142" s="44" t="b">
        <f t="shared" si="104"/>
        <v>0</v>
      </c>
      <c r="AF142" s="44" t="b">
        <f t="shared" si="122"/>
        <v>0</v>
      </c>
      <c r="AG142" s="44" t="b">
        <f t="shared" si="123"/>
        <v>0</v>
      </c>
      <c r="AH142" s="35"/>
      <c r="AI142" s="35"/>
      <c r="AJ142" s="3"/>
      <c r="AL142" s="36"/>
      <c r="AM142" s="3"/>
      <c r="AO142" s="13"/>
      <c r="AS142" s="3"/>
    </row>
    <row r="143" spans="1:49" x14ac:dyDescent="0.25">
      <c r="B143" s="4" t="s">
        <v>99</v>
      </c>
      <c r="C143" s="4"/>
      <c r="D143" s="4"/>
      <c r="E143" s="37">
        <f>COUNT(B123:B142)</f>
        <v>0</v>
      </c>
      <c r="F143" s="37"/>
      <c r="G143" s="37"/>
      <c r="H143" s="37"/>
      <c r="I143" s="86"/>
      <c r="J143" s="37"/>
      <c r="K143" s="37"/>
      <c r="L143" s="86"/>
      <c r="X143" s="161">
        <f>SUM(X123:X142)</f>
        <v>0</v>
      </c>
      <c r="Y143" s="161">
        <f>SUM(Y123:Y142)</f>
        <v>0</v>
      </c>
      <c r="Z143" s="161">
        <f>SUM(Z123:Z142)</f>
        <v>0</v>
      </c>
      <c r="AA143" s="161">
        <f>SUM(AA123:AA142)</f>
        <v>0</v>
      </c>
      <c r="AB143" s="161">
        <f>SUM(AB123:AB142)</f>
        <v>0</v>
      </c>
      <c r="AC143" s="35"/>
      <c r="AD143" s="163">
        <f>SUM(AD123:AD142)</f>
        <v>0</v>
      </c>
      <c r="AE143" s="164">
        <f t="shared" ref="AE143:AG143" si="124">SUM(AE123:AE142)</f>
        <v>0</v>
      </c>
      <c r="AF143" s="164">
        <f t="shared" si="124"/>
        <v>0</v>
      </c>
      <c r="AG143" s="164">
        <f t="shared" si="124"/>
        <v>0</v>
      </c>
      <c r="AH143" s="35"/>
      <c r="AI143" s="35"/>
      <c r="AJ143" s="35"/>
      <c r="AM143" s="3"/>
      <c r="AP143" s="3"/>
      <c r="AQ143" s="3"/>
      <c r="AR143" s="3"/>
      <c r="AS143" s="3"/>
    </row>
    <row r="144" spans="1:49" x14ac:dyDescent="0.25">
      <c r="AD144" s="156"/>
      <c r="AE144" s="156"/>
      <c r="AF144" s="156"/>
      <c r="AG144" s="156"/>
      <c r="AH144" s="64"/>
      <c r="AI144" s="64"/>
      <c r="AJ144" s="64"/>
      <c r="AV144" s="34"/>
      <c r="AW144" s="34"/>
    </row>
    <row r="145" spans="1:45" ht="35.25" customHeight="1" x14ac:dyDescent="0.25">
      <c r="A145" s="312" t="s">
        <v>95</v>
      </c>
      <c r="B145" s="312" t="s">
        <v>101</v>
      </c>
      <c r="C145" s="289" t="s">
        <v>456</v>
      </c>
      <c r="D145" s="289"/>
      <c r="E145" s="317" t="s">
        <v>93</v>
      </c>
      <c r="F145" s="318"/>
      <c r="G145" s="319"/>
      <c r="H145" s="289" t="s">
        <v>491</v>
      </c>
      <c r="I145" s="289"/>
      <c r="J145" s="289"/>
      <c r="K145" s="289"/>
      <c r="L145" s="289"/>
      <c r="M145" s="289"/>
      <c r="N145" s="326" t="s">
        <v>757</v>
      </c>
      <c r="O145" s="328"/>
      <c r="P145" s="329"/>
      <c r="Q145" s="289" t="s">
        <v>755</v>
      </c>
      <c r="R145" s="289"/>
      <c r="S145" s="289"/>
      <c r="T145" s="289"/>
      <c r="U145" s="326" t="s">
        <v>756</v>
      </c>
      <c r="V145" s="328"/>
      <c r="W145" s="329" t="s">
        <v>90</v>
      </c>
      <c r="X145" s="399" t="s">
        <v>492</v>
      </c>
      <c r="Y145" s="400"/>
      <c r="Z145" s="399" t="s">
        <v>493</v>
      </c>
      <c r="AA145" s="400"/>
      <c r="AB145" s="169" t="s">
        <v>494</v>
      </c>
      <c r="AC145" s="90"/>
      <c r="AD145" s="326" t="s">
        <v>235</v>
      </c>
      <c r="AE145" s="327"/>
      <c r="AF145" s="327"/>
      <c r="AG145" s="328"/>
      <c r="AH145" s="39"/>
      <c r="AI145" s="39"/>
      <c r="AJ145" s="39"/>
      <c r="AK145" s="3"/>
      <c r="AL145" s="3"/>
      <c r="AM145" s="3"/>
      <c r="AP145" s="3"/>
      <c r="AQ145" s="3"/>
      <c r="AR145" s="3"/>
      <c r="AS145" s="3"/>
    </row>
    <row r="146" spans="1:45" ht="43.8" x14ac:dyDescent="0.25">
      <c r="A146" s="312"/>
      <c r="B146" s="312"/>
      <c r="C146" s="48" t="s">
        <v>638</v>
      </c>
      <c r="D146" s="48" t="s">
        <v>622</v>
      </c>
      <c r="E146" s="48" t="s">
        <v>621</v>
      </c>
      <c r="F146" s="48" t="s">
        <v>623</v>
      </c>
      <c r="G146" s="48" t="s">
        <v>624</v>
      </c>
      <c r="H146" s="59" t="s">
        <v>453</v>
      </c>
      <c r="I146" s="60" t="s">
        <v>745</v>
      </c>
      <c r="J146" s="59" t="s">
        <v>452</v>
      </c>
      <c r="K146" s="59" t="s">
        <v>451</v>
      </c>
      <c r="L146" s="60" t="s">
        <v>746</v>
      </c>
      <c r="M146" s="60" t="s">
        <v>739</v>
      </c>
      <c r="N146" s="168" t="s">
        <v>744</v>
      </c>
      <c r="O146" s="168" t="s">
        <v>741</v>
      </c>
      <c r="P146" s="401"/>
      <c r="Q146" s="59" t="s">
        <v>453</v>
      </c>
      <c r="R146" s="59" t="s">
        <v>745</v>
      </c>
      <c r="S146" s="60" t="s">
        <v>754</v>
      </c>
      <c r="T146" s="60" t="s">
        <v>739</v>
      </c>
      <c r="U146" s="168" t="s">
        <v>744</v>
      </c>
      <c r="V146" s="168" t="s">
        <v>741</v>
      </c>
      <c r="W146" s="330"/>
      <c r="X146" s="158" t="s">
        <v>742</v>
      </c>
      <c r="Y146" s="158" t="s">
        <v>743</v>
      </c>
      <c r="Z146" s="158" t="s">
        <v>742</v>
      </c>
      <c r="AA146" s="158" t="s">
        <v>743</v>
      </c>
      <c r="AB146" s="158" t="s">
        <v>743</v>
      </c>
      <c r="AC146" s="64"/>
      <c r="AD146" s="162" t="s">
        <v>227</v>
      </c>
      <c r="AE146" s="162" t="s">
        <v>228</v>
      </c>
      <c r="AF146" s="162" t="s">
        <v>229</v>
      </c>
      <c r="AG146" s="162" t="s">
        <v>230</v>
      </c>
      <c r="AH146" s="64"/>
      <c r="AI146" s="64"/>
      <c r="AJ146" s="3"/>
      <c r="AK146" s="3"/>
      <c r="AL146" s="3"/>
      <c r="AM146" s="3"/>
      <c r="AP146" s="3"/>
      <c r="AQ146" s="3"/>
      <c r="AR146" s="3"/>
      <c r="AS146" s="3"/>
    </row>
    <row r="147" spans="1:45" x14ac:dyDescent="0.25">
      <c r="A147" s="30">
        <v>6</v>
      </c>
      <c r="B147" s="47"/>
      <c r="C147" s="47"/>
      <c r="D147" s="47"/>
      <c r="E147" s="47"/>
      <c r="F147" s="47"/>
      <c r="G147" s="47"/>
      <c r="H147" s="30">
        <f>D147*0.5</f>
        <v>0</v>
      </c>
      <c r="I147" s="25">
        <f>(3.14*(H147*H147)*C147)/1000</f>
        <v>0</v>
      </c>
      <c r="J147" s="30">
        <f>(F147+G147)/2</f>
        <v>0</v>
      </c>
      <c r="K147" s="30">
        <f t="shared" ref="K147:K166" si="125">J147/2</f>
        <v>0</v>
      </c>
      <c r="L147" s="25">
        <f>((3.14*(K147*K147))*(E147/3))/1000</f>
        <v>0</v>
      </c>
      <c r="M147" s="25">
        <f>I147+L147</f>
        <v>0</v>
      </c>
      <c r="N147" s="44">
        <f>IF(B147=1,$E$11,IF(B147=2,$E$12,IF(B147=3,0,IF(B147=4,0,))))</f>
        <v>0</v>
      </c>
      <c r="O147" s="44">
        <f>(M147*N147)*W147</f>
        <v>0</v>
      </c>
      <c r="P147" s="401"/>
      <c r="Q147" s="30">
        <f>D147*0.5</f>
        <v>0</v>
      </c>
      <c r="R147" s="30">
        <f>(3.14*(Q147*Q147)*C147)/1000</f>
        <v>0</v>
      </c>
      <c r="S147" s="30">
        <f>(((E147*F147)*G147)*0.5)/1000</f>
        <v>0</v>
      </c>
      <c r="T147" s="30">
        <f>R147+S147</f>
        <v>0</v>
      </c>
      <c r="U147" s="44">
        <f>IF(B147=1,0,IF(B147=2,0,IF(B147=3,$E$13,IF(B147=4,$E$14,))))</f>
        <v>0</v>
      </c>
      <c r="V147" s="44">
        <f>(T147*U147)*W147</f>
        <v>0</v>
      </c>
      <c r="W147" s="30">
        <f>IF(B147=1,$H$11,IF(B147=2,$H$12,IF(B147=3,$H$13,IF(B147=4,$H$14,))))</f>
        <v>0</v>
      </c>
      <c r="X147" s="159">
        <f>O147*(1/$B$6)</f>
        <v>0</v>
      </c>
      <c r="Y147" s="159">
        <f t="shared" ref="Y147:Y166" si="126">X147/1000</f>
        <v>0</v>
      </c>
      <c r="Z147" s="159">
        <f>V147*(1/$B$6)</f>
        <v>0</v>
      </c>
      <c r="AA147" s="159">
        <f t="shared" ref="AA147:AA166" si="127">Z147/1000</f>
        <v>0</v>
      </c>
      <c r="AB147" s="159">
        <f>Y147+AA147</f>
        <v>0</v>
      </c>
      <c r="AC147" s="35"/>
      <c r="AD147" s="44" t="b">
        <f t="shared" ref="AD147:AD166" si="128">IF(B147=1, Y147)</f>
        <v>0</v>
      </c>
      <c r="AE147" s="44" t="b">
        <f t="shared" ref="AE147:AE166" si="129">IF(B147=2, Y147)</f>
        <v>0</v>
      </c>
      <c r="AF147" s="44" t="b">
        <f>IF(B147=3, AA147)</f>
        <v>0</v>
      </c>
      <c r="AG147" s="44" t="b">
        <f>IF(B147=4, AA147)</f>
        <v>0</v>
      </c>
      <c r="AH147" s="35"/>
      <c r="AI147" s="35"/>
      <c r="AJ147" s="3"/>
      <c r="AL147" s="36"/>
      <c r="AM147" s="3"/>
      <c r="AO147" s="13"/>
      <c r="AS147" s="3"/>
    </row>
    <row r="148" spans="1:45" x14ac:dyDescent="0.25">
      <c r="A148" s="30">
        <v>6</v>
      </c>
      <c r="B148" s="47"/>
      <c r="C148" s="47"/>
      <c r="D148" s="47"/>
      <c r="E148" s="47"/>
      <c r="F148" s="47"/>
      <c r="G148" s="47"/>
      <c r="H148" s="30">
        <f t="shared" ref="H148:H166" si="130">D148*0.5</f>
        <v>0</v>
      </c>
      <c r="I148" s="25">
        <f t="shared" ref="I148:I166" si="131">(3.14*(H148*H148)*C148)/1000</f>
        <v>0</v>
      </c>
      <c r="J148" s="30">
        <f t="shared" ref="J148:J166" si="132">(F148+G148)/2</f>
        <v>0</v>
      </c>
      <c r="K148" s="30">
        <f t="shared" si="125"/>
        <v>0</v>
      </c>
      <c r="L148" s="25">
        <f t="shared" ref="L148:L166" si="133">((3.14*(K148*K148))*(E148/3))/1000</f>
        <v>0</v>
      </c>
      <c r="M148" s="25">
        <f t="shared" ref="M148:M166" si="134">I148+L148</f>
        <v>0</v>
      </c>
      <c r="N148" s="44">
        <f t="shared" ref="N148:N166" si="135">IF(B148=1,$E$11,IF(B148=2,$E$12,IF(B148=3,0,IF(B148=4,0,))))</f>
        <v>0</v>
      </c>
      <c r="O148" s="44">
        <f t="shared" ref="O148:O166" si="136">(M148*N148)*W148</f>
        <v>0</v>
      </c>
      <c r="P148" s="401"/>
      <c r="Q148" s="30">
        <f t="shared" ref="Q148:Q166" si="137">D148*0.5</f>
        <v>0</v>
      </c>
      <c r="R148" s="30">
        <f t="shared" ref="R148:R166" si="138">(3.14*(Q148*Q148)*C148)/1000</f>
        <v>0</v>
      </c>
      <c r="S148" s="30">
        <f t="shared" ref="S148:S166" si="139">(((E148*F148)*G148)*0.5)/1000</f>
        <v>0</v>
      </c>
      <c r="T148" s="30">
        <f t="shared" ref="T148:T166" si="140">R148+S148</f>
        <v>0</v>
      </c>
      <c r="U148" s="44">
        <f t="shared" ref="U148:U166" si="141">IF(B148=1,0,IF(B148=2,0,IF(B148=3,$E$13,IF(B148=4,$E$14,))))</f>
        <v>0</v>
      </c>
      <c r="V148" s="44">
        <f t="shared" ref="V148:V166" si="142">(T148*U148)*W148</f>
        <v>0</v>
      </c>
      <c r="W148" s="30">
        <f t="shared" ref="W148:W166" si="143">IF(B148=1,$H$11,IF(B148=2,$H$12,IF(B148=3,$H$13,IF(B148=4,$H$14,))))</f>
        <v>0</v>
      </c>
      <c r="X148" s="159">
        <f t="shared" ref="X148:X166" si="144">O148*(1/$B$6)</f>
        <v>0</v>
      </c>
      <c r="Y148" s="159">
        <f t="shared" si="126"/>
        <v>0</v>
      </c>
      <c r="Z148" s="159">
        <f t="shared" ref="Z148:Z166" si="145">V148*(1/$B$6)</f>
        <v>0</v>
      </c>
      <c r="AA148" s="159">
        <f t="shared" si="127"/>
        <v>0</v>
      </c>
      <c r="AB148" s="159">
        <f t="shared" ref="AB148:AB166" si="146">Y148+AA148</f>
        <v>0</v>
      </c>
      <c r="AC148" s="35"/>
      <c r="AD148" s="44" t="b">
        <f t="shared" si="128"/>
        <v>0</v>
      </c>
      <c r="AE148" s="44" t="b">
        <f t="shared" si="129"/>
        <v>0</v>
      </c>
      <c r="AF148" s="44" t="b">
        <f t="shared" ref="AF148:AF166" si="147">IF(B148=3, AA148)</f>
        <v>0</v>
      </c>
      <c r="AG148" s="44" t="b">
        <f t="shared" ref="AG148:AG166" si="148">IF(B148=4, AA148)</f>
        <v>0</v>
      </c>
      <c r="AH148" s="35"/>
      <c r="AI148" s="35"/>
      <c r="AJ148" s="3"/>
      <c r="AL148" s="36"/>
      <c r="AM148" s="3"/>
      <c r="AO148" s="13"/>
      <c r="AS148" s="3"/>
    </row>
    <row r="149" spans="1:45" x14ac:dyDescent="0.25">
      <c r="A149" s="30">
        <v>6</v>
      </c>
      <c r="B149" s="47"/>
      <c r="C149" s="47"/>
      <c r="D149" s="47"/>
      <c r="E149" s="47"/>
      <c r="F149" s="47"/>
      <c r="G149" s="47"/>
      <c r="H149" s="30">
        <f t="shared" si="130"/>
        <v>0</v>
      </c>
      <c r="I149" s="25">
        <f t="shared" si="131"/>
        <v>0</v>
      </c>
      <c r="J149" s="30">
        <f t="shared" si="132"/>
        <v>0</v>
      </c>
      <c r="K149" s="30">
        <f t="shared" si="125"/>
        <v>0</v>
      </c>
      <c r="L149" s="25">
        <f t="shared" si="133"/>
        <v>0</v>
      </c>
      <c r="M149" s="25">
        <f t="shared" si="134"/>
        <v>0</v>
      </c>
      <c r="N149" s="44">
        <f t="shared" si="135"/>
        <v>0</v>
      </c>
      <c r="O149" s="44">
        <f t="shared" si="136"/>
        <v>0</v>
      </c>
      <c r="P149" s="401"/>
      <c r="Q149" s="30">
        <f t="shared" si="137"/>
        <v>0</v>
      </c>
      <c r="R149" s="30">
        <f t="shared" si="138"/>
        <v>0</v>
      </c>
      <c r="S149" s="30">
        <f t="shared" si="139"/>
        <v>0</v>
      </c>
      <c r="T149" s="30">
        <f t="shared" si="140"/>
        <v>0</v>
      </c>
      <c r="U149" s="44">
        <f t="shared" si="141"/>
        <v>0</v>
      </c>
      <c r="V149" s="44">
        <f t="shared" si="142"/>
        <v>0</v>
      </c>
      <c r="W149" s="30">
        <f t="shared" si="143"/>
        <v>0</v>
      </c>
      <c r="X149" s="159">
        <f t="shared" si="144"/>
        <v>0</v>
      </c>
      <c r="Y149" s="159">
        <f t="shared" si="126"/>
        <v>0</v>
      </c>
      <c r="Z149" s="159">
        <f t="shared" si="145"/>
        <v>0</v>
      </c>
      <c r="AA149" s="159">
        <f t="shared" si="127"/>
        <v>0</v>
      </c>
      <c r="AB149" s="159">
        <f t="shared" si="146"/>
        <v>0</v>
      </c>
      <c r="AC149" s="35"/>
      <c r="AD149" s="44" t="b">
        <f t="shared" si="128"/>
        <v>0</v>
      </c>
      <c r="AE149" s="44" t="b">
        <f t="shared" si="129"/>
        <v>0</v>
      </c>
      <c r="AF149" s="44" t="b">
        <f t="shared" si="147"/>
        <v>0</v>
      </c>
      <c r="AG149" s="44" t="b">
        <f t="shared" si="148"/>
        <v>0</v>
      </c>
      <c r="AH149" s="35"/>
      <c r="AI149" s="35"/>
      <c r="AJ149" s="3"/>
      <c r="AL149" s="36"/>
      <c r="AM149" s="3"/>
      <c r="AO149" s="13"/>
      <c r="AS149" s="3"/>
    </row>
    <row r="150" spans="1:45" x14ac:dyDescent="0.25">
      <c r="A150" s="30">
        <v>6</v>
      </c>
      <c r="B150" s="47"/>
      <c r="C150" s="47"/>
      <c r="D150" s="47"/>
      <c r="E150" s="47"/>
      <c r="F150" s="47"/>
      <c r="G150" s="47"/>
      <c r="H150" s="30">
        <f t="shared" si="130"/>
        <v>0</v>
      </c>
      <c r="I150" s="25">
        <f t="shared" si="131"/>
        <v>0</v>
      </c>
      <c r="J150" s="30">
        <f t="shared" si="132"/>
        <v>0</v>
      </c>
      <c r="K150" s="30">
        <f t="shared" si="125"/>
        <v>0</v>
      </c>
      <c r="L150" s="25">
        <f t="shared" si="133"/>
        <v>0</v>
      </c>
      <c r="M150" s="25">
        <f t="shared" si="134"/>
        <v>0</v>
      </c>
      <c r="N150" s="44">
        <f t="shared" si="135"/>
        <v>0</v>
      </c>
      <c r="O150" s="44">
        <f t="shared" si="136"/>
        <v>0</v>
      </c>
      <c r="P150" s="401"/>
      <c r="Q150" s="30">
        <f t="shared" si="137"/>
        <v>0</v>
      </c>
      <c r="R150" s="30">
        <f t="shared" si="138"/>
        <v>0</v>
      </c>
      <c r="S150" s="30">
        <f t="shared" si="139"/>
        <v>0</v>
      </c>
      <c r="T150" s="30">
        <f t="shared" si="140"/>
        <v>0</v>
      </c>
      <c r="U150" s="44">
        <f t="shared" si="141"/>
        <v>0</v>
      </c>
      <c r="V150" s="44">
        <f t="shared" si="142"/>
        <v>0</v>
      </c>
      <c r="W150" s="30">
        <f t="shared" si="143"/>
        <v>0</v>
      </c>
      <c r="X150" s="159">
        <f t="shared" si="144"/>
        <v>0</v>
      </c>
      <c r="Y150" s="159">
        <f t="shared" si="126"/>
        <v>0</v>
      </c>
      <c r="Z150" s="159">
        <f t="shared" si="145"/>
        <v>0</v>
      </c>
      <c r="AA150" s="159">
        <f t="shared" si="127"/>
        <v>0</v>
      </c>
      <c r="AB150" s="159">
        <f t="shared" si="146"/>
        <v>0</v>
      </c>
      <c r="AC150" s="35"/>
      <c r="AD150" s="44" t="b">
        <f t="shared" si="128"/>
        <v>0</v>
      </c>
      <c r="AE150" s="44" t="b">
        <f t="shared" si="129"/>
        <v>0</v>
      </c>
      <c r="AF150" s="44" t="b">
        <f t="shared" si="147"/>
        <v>0</v>
      </c>
      <c r="AG150" s="44" t="b">
        <f t="shared" si="148"/>
        <v>0</v>
      </c>
      <c r="AH150" s="35"/>
      <c r="AI150" s="35"/>
      <c r="AJ150" s="3"/>
      <c r="AL150" s="36"/>
      <c r="AM150" s="3"/>
      <c r="AO150" s="13"/>
      <c r="AS150" s="3"/>
    </row>
    <row r="151" spans="1:45" x14ac:dyDescent="0.25">
      <c r="A151" s="30">
        <v>6</v>
      </c>
      <c r="B151" s="47"/>
      <c r="C151" s="47"/>
      <c r="D151" s="47"/>
      <c r="E151" s="47"/>
      <c r="F151" s="47"/>
      <c r="G151" s="47"/>
      <c r="H151" s="30">
        <f t="shared" si="130"/>
        <v>0</v>
      </c>
      <c r="I151" s="25">
        <f t="shared" si="131"/>
        <v>0</v>
      </c>
      <c r="J151" s="30">
        <f t="shared" si="132"/>
        <v>0</v>
      </c>
      <c r="K151" s="30">
        <f t="shared" si="125"/>
        <v>0</v>
      </c>
      <c r="L151" s="25">
        <f t="shared" si="133"/>
        <v>0</v>
      </c>
      <c r="M151" s="25">
        <f t="shared" si="134"/>
        <v>0</v>
      </c>
      <c r="N151" s="44">
        <f t="shared" si="135"/>
        <v>0</v>
      </c>
      <c r="O151" s="44">
        <f t="shared" si="136"/>
        <v>0</v>
      </c>
      <c r="P151" s="401"/>
      <c r="Q151" s="30">
        <f t="shared" si="137"/>
        <v>0</v>
      </c>
      <c r="R151" s="30">
        <f t="shared" si="138"/>
        <v>0</v>
      </c>
      <c r="S151" s="30">
        <f t="shared" si="139"/>
        <v>0</v>
      </c>
      <c r="T151" s="30">
        <f t="shared" si="140"/>
        <v>0</v>
      </c>
      <c r="U151" s="44">
        <f t="shared" si="141"/>
        <v>0</v>
      </c>
      <c r="V151" s="44">
        <f t="shared" si="142"/>
        <v>0</v>
      </c>
      <c r="W151" s="30">
        <f t="shared" si="143"/>
        <v>0</v>
      </c>
      <c r="X151" s="159">
        <f t="shared" si="144"/>
        <v>0</v>
      </c>
      <c r="Y151" s="159">
        <f t="shared" si="126"/>
        <v>0</v>
      </c>
      <c r="Z151" s="159">
        <f t="shared" si="145"/>
        <v>0</v>
      </c>
      <c r="AA151" s="159">
        <f t="shared" si="127"/>
        <v>0</v>
      </c>
      <c r="AB151" s="159">
        <f t="shared" si="146"/>
        <v>0</v>
      </c>
      <c r="AC151" s="35"/>
      <c r="AD151" s="44" t="b">
        <f t="shared" si="128"/>
        <v>0</v>
      </c>
      <c r="AE151" s="44" t="b">
        <f t="shared" si="129"/>
        <v>0</v>
      </c>
      <c r="AF151" s="44" t="b">
        <f t="shared" si="147"/>
        <v>0</v>
      </c>
      <c r="AG151" s="44" t="b">
        <f t="shared" si="148"/>
        <v>0</v>
      </c>
      <c r="AH151" s="35"/>
      <c r="AI151" s="35"/>
      <c r="AJ151" s="3"/>
      <c r="AL151" s="36"/>
      <c r="AM151" s="3"/>
      <c r="AO151" s="13"/>
      <c r="AS151" s="3"/>
    </row>
    <row r="152" spans="1:45" x14ac:dyDescent="0.25">
      <c r="A152" s="30">
        <v>6</v>
      </c>
      <c r="B152" s="47"/>
      <c r="C152" s="47"/>
      <c r="D152" s="47"/>
      <c r="E152" s="47"/>
      <c r="F152" s="47"/>
      <c r="G152" s="47"/>
      <c r="H152" s="30">
        <f t="shared" si="130"/>
        <v>0</v>
      </c>
      <c r="I152" s="25">
        <f t="shared" si="131"/>
        <v>0</v>
      </c>
      <c r="J152" s="30">
        <f t="shared" si="132"/>
        <v>0</v>
      </c>
      <c r="K152" s="30">
        <f t="shared" si="125"/>
        <v>0</v>
      </c>
      <c r="L152" s="25">
        <f t="shared" si="133"/>
        <v>0</v>
      </c>
      <c r="M152" s="25">
        <f t="shared" si="134"/>
        <v>0</v>
      </c>
      <c r="N152" s="44">
        <f t="shared" si="135"/>
        <v>0</v>
      </c>
      <c r="O152" s="44">
        <f t="shared" si="136"/>
        <v>0</v>
      </c>
      <c r="P152" s="401"/>
      <c r="Q152" s="30">
        <f t="shared" si="137"/>
        <v>0</v>
      </c>
      <c r="R152" s="30">
        <f t="shared" si="138"/>
        <v>0</v>
      </c>
      <c r="S152" s="30">
        <f t="shared" si="139"/>
        <v>0</v>
      </c>
      <c r="T152" s="30">
        <f t="shared" si="140"/>
        <v>0</v>
      </c>
      <c r="U152" s="44">
        <f t="shared" si="141"/>
        <v>0</v>
      </c>
      <c r="V152" s="44">
        <f t="shared" si="142"/>
        <v>0</v>
      </c>
      <c r="W152" s="30">
        <f t="shared" si="143"/>
        <v>0</v>
      </c>
      <c r="X152" s="159">
        <f t="shared" si="144"/>
        <v>0</v>
      </c>
      <c r="Y152" s="159">
        <f t="shared" si="126"/>
        <v>0</v>
      </c>
      <c r="Z152" s="159">
        <f t="shared" si="145"/>
        <v>0</v>
      </c>
      <c r="AA152" s="159">
        <f t="shared" si="127"/>
        <v>0</v>
      </c>
      <c r="AB152" s="159">
        <f t="shared" si="146"/>
        <v>0</v>
      </c>
      <c r="AC152" s="35"/>
      <c r="AD152" s="44" t="b">
        <f t="shared" si="128"/>
        <v>0</v>
      </c>
      <c r="AE152" s="44" t="b">
        <f t="shared" si="129"/>
        <v>0</v>
      </c>
      <c r="AF152" s="44" t="b">
        <f t="shared" si="147"/>
        <v>0</v>
      </c>
      <c r="AG152" s="44" t="b">
        <f t="shared" si="148"/>
        <v>0</v>
      </c>
      <c r="AH152" s="35"/>
      <c r="AI152" s="35"/>
      <c r="AJ152" s="3"/>
      <c r="AL152" s="36"/>
      <c r="AM152" s="3"/>
      <c r="AO152" s="13"/>
      <c r="AS152" s="3"/>
    </row>
    <row r="153" spans="1:45" x14ac:dyDescent="0.25">
      <c r="A153" s="30">
        <v>6</v>
      </c>
      <c r="B153" s="47"/>
      <c r="C153" s="47"/>
      <c r="D153" s="47"/>
      <c r="E153" s="47"/>
      <c r="F153" s="47"/>
      <c r="G153" s="47"/>
      <c r="H153" s="30">
        <f t="shared" si="130"/>
        <v>0</v>
      </c>
      <c r="I153" s="25">
        <f t="shared" si="131"/>
        <v>0</v>
      </c>
      <c r="J153" s="30">
        <f t="shared" si="132"/>
        <v>0</v>
      </c>
      <c r="K153" s="30">
        <f t="shared" si="125"/>
        <v>0</v>
      </c>
      <c r="L153" s="25">
        <f t="shared" si="133"/>
        <v>0</v>
      </c>
      <c r="M153" s="25">
        <f t="shared" si="134"/>
        <v>0</v>
      </c>
      <c r="N153" s="44">
        <f t="shared" si="135"/>
        <v>0</v>
      </c>
      <c r="O153" s="44">
        <f t="shared" si="136"/>
        <v>0</v>
      </c>
      <c r="P153" s="401"/>
      <c r="Q153" s="30">
        <f t="shared" si="137"/>
        <v>0</v>
      </c>
      <c r="R153" s="30">
        <f t="shared" si="138"/>
        <v>0</v>
      </c>
      <c r="S153" s="30">
        <f t="shared" si="139"/>
        <v>0</v>
      </c>
      <c r="T153" s="30">
        <f t="shared" si="140"/>
        <v>0</v>
      </c>
      <c r="U153" s="44">
        <f t="shared" si="141"/>
        <v>0</v>
      </c>
      <c r="V153" s="44">
        <f t="shared" si="142"/>
        <v>0</v>
      </c>
      <c r="W153" s="30">
        <f t="shared" si="143"/>
        <v>0</v>
      </c>
      <c r="X153" s="159">
        <f t="shared" si="144"/>
        <v>0</v>
      </c>
      <c r="Y153" s="159">
        <f t="shared" si="126"/>
        <v>0</v>
      </c>
      <c r="Z153" s="159">
        <f t="shared" si="145"/>
        <v>0</v>
      </c>
      <c r="AA153" s="159">
        <f t="shared" si="127"/>
        <v>0</v>
      </c>
      <c r="AB153" s="159">
        <f t="shared" si="146"/>
        <v>0</v>
      </c>
      <c r="AC153" s="35"/>
      <c r="AD153" s="44" t="b">
        <f t="shared" si="128"/>
        <v>0</v>
      </c>
      <c r="AE153" s="44" t="b">
        <f t="shared" si="129"/>
        <v>0</v>
      </c>
      <c r="AF153" s="44" t="b">
        <f t="shared" si="147"/>
        <v>0</v>
      </c>
      <c r="AG153" s="44" t="b">
        <f t="shared" si="148"/>
        <v>0</v>
      </c>
      <c r="AH153" s="35"/>
      <c r="AI153" s="35"/>
      <c r="AJ153" s="3"/>
      <c r="AL153" s="36"/>
      <c r="AM153" s="3"/>
      <c r="AO153" s="13"/>
      <c r="AS153" s="3"/>
    </row>
    <row r="154" spans="1:45" x14ac:dyDescent="0.25">
      <c r="A154" s="30">
        <v>6</v>
      </c>
      <c r="B154" s="47"/>
      <c r="C154" s="47"/>
      <c r="D154" s="47"/>
      <c r="E154" s="47"/>
      <c r="F154" s="47"/>
      <c r="G154" s="47"/>
      <c r="H154" s="30">
        <f t="shared" si="130"/>
        <v>0</v>
      </c>
      <c r="I154" s="25">
        <f t="shared" si="131"/>
        <v>0</v>
      </c>
      <c r="J154" s="30">
        <f t="shared" si="132"/>
        <v>0</v>
      </c>
      <c r="K154" s="30">
        <f t="shared" si="125"/>
        <v>0</v>
      </c>
      <c r="L154" s="25">
        <f t="shared" si="133"/>
        <v>0</v>
      </c>
      <c r="M154" s="25">
        <f t="shared" si="134"/>
        <v>0</v>
      </c>
      <c r="N154" s="44">
        <f t="shared" si="135"/>
        <v>0</v>
      </c>
      <c r="O154" s="44">
        <f t="shared" si="136"/>
        <v>0</v>
      </c>
      <c r="P154" s="401"/>
      <c r="Q154" s="30">
        <f t="shared" si="137"/>
        <v>0</v>
      </c>
      <c r="R154" s="30">
        <f t="shared" si="138"/>
        <v>0</v>
      </c>
      <c r="S154" s="30">
        <f t="shared" si="139"/>
        <v>0</v>
      </c>
      <c r="T154" s="30">
        <f t="shared" si="140"/>
        <v>0</v>
      </c>
      <c r="U154" s="44">
        <f t="shared" si="141"/>
        <v>0</v>
      </c>
      <c r="V154" s="44">
        <f t="shared" si="142"/>
        <v>0</v>
      </c>
      <c r="W154" s="30">
        <f t="shared" si="143"/>
        <v>0</v>
      </c>
      <c r="X154" s="159">
        <f t="shared" si="144"/>
        <v>0</v>
      </c>
      <c r="Y154" s="159">
        <f t="shared" si="126"/>
        <v>0</v>
      </c>
      <c r="Z154" s="159">
        <f t="shared" si="145"/>
        <v>0</v>
      </c>
      <c r="AA154" s="159">
        <f t="shared" si="127"/>
        <v>0</v>
      </c>
      <c r="AB154" s="159">
        <f t="shared" si="146"/>
        <v>0</v>
      </c>
      <c r="AC154" s="35"/>
      <c r="AD154" s="44" t="b">
        <f t="shared" si="128"/>
        <v>0</v>
      </c>
      <c r="AE154" s="44" t="b">
        <f t="shared" si="129"/>
        <v>0</v>
      </c>
      <c r="AF154" s="44" t="b">
        <f t="shared" si="147"/>
        <v>0</v>
      </c>
      <c r="AG154" s="44" t="b">
        <f t="shared" si="148"/>
        <v>0</v>
      </c>
      <c r="AH154" s="35"/>
      <c r="AI154" s="35"/>
      <c r="AJ154" s="3"/>
      <c r="AL154" s="36"/>
      <c r="AM154" s="3"/>
      <c r="AO154" s="13"/>
      <c r="AS154" s="3"/>
    </row>
    <row r="155" spans="1:45" x14ac:dyDescent="0.25">
      <c r="A155" s="30">
        <v>6</v>
      </c>
      <c r="B155" s="47"/>
      <c r="C155" s="47"/>
      <c r="D155" s="47"/>
      <c r="E155" s="47"/>
      <c r="F155" s="47"/>
      <c r="G155" s="47"/>
      <c r="H155" s="30">
        <f t="shared" si="130"/>
        <v>0</v>
      </c>
      <c r="I155" s="25">
        <f t="shared" si="131"/>
        <v>0</v>
      </c>
      <c r="J155" s="30">
        <f t="shared" si="132"/>
        <v>0</v>
      </c>
      <c r="K155" s="30">
        <f t="shared" si="125"/>
        <v>0</v>
      </c>
      <c r="L155" s="25">
        <f t="shared" si="133"/>
        <v>0</v>
      </c>
      <c r="M155" s="25">
        <f t="shared" si="134"/>
        <v>0</v>
      </c>
      <c r="N155" s="44">
        <f t="shared" si="135"/>
        <v>0</v>
      </c>
      <c r="O155" s="44">
        <f t="shared" si="136"/>
        <v>0</v>
      </c>
      <c r="P155" s="401"/>
      <c r="Q155" s="30">
        <f t="shared" si="137"/>
        <v>0</v>
      </c>
      <c r="R155" s="30">
        <f t="shared" si="138"/>
        <v>0</v>
      </c>
      <c r="S155" s="30">
        <f t="shared" si="139"/>
        <v>0</v>
      </c>
      <c r="T155" s="30">
        <f t="shared" si="140"/>
        <v>0</v>
      </c>
      <c r="U155" s="44">
        <f t="shared" si="141"/>
        <v>0</v>
      </c>
      <c r="V155" s="44">
        <f t="shared" si="142"/>
        <v>0</v>
      </c>
      <c r="W155" s="30">
        <f t="shared" si="143"/>
        <v>0</v>
      </c>
      <c r="X155" s="159">
        <f t="shared" si="144"/>
        <v>0</v>
      </c>
      <c r="Y155" s="159">
        <f t="shared" si="126"/>
        <v>0</v>
      </c>
      <c r="Z155" s="159">
        <f t="shared" si="145"/>
        <v>0</v>
      </c>
      <c r="AA155" s="159">
        <f t="shared" si="127"/>
        <v>0</v>
      </c>
      <c r="AB155" s="159">
        <f t="shared" si="146"/>
        <v>0</v>
      </c>
      <c r="AC155" s="35"/>
      <c r="AD155" s="44" t="b">
        <f t="shared" si="128"/>
        <v>0</v>
      </c>
      <c r="AE155" s="44" t="b">
        <f t="shared" si="129"/>
        <v>0</v>
      </c>
      <c r="AF155" s="44" t="b">
        <f t="shared" si="147"/>
        <v>0</v>
      </c>
      <c r="AG155" s="44" t="b">
        <f t="shared" si="148"/>
        <v>0</v>
      </c>
      <c r="AH155" s="35"/>
      <c r="AI155" s="35"/>
      <c r="AJ155" s="3"/>
      <c r="AL155" s="36"/>
      <c r="AM155" s="3"/>
      <c r="AO155" s="13"/>
      <c r="AS155" s="3"/>
    </row>
    <row r="156" spans="1:45" x14ac:dyDescent="0.25">
      <c r="A156" s="30">
        <v>6</v>
      </c>
      <c r="B156" s="47"/>
      <c r="C156" s="47"/>
      <c r="D156" s="47"/>
      <c r="E156" s="47"/>
      <c r="F156" s="47"/>
      <c r="G156" s="47"/>
      <c r="H156" s="30">
        <f t="shared" si="130"/>
        <v>0</v>
      </c>
      <c r="I156" s="25">
        <f t="shared" si="131"/>
        <v>0</v>
      </c>
      <c r="J156" s="30">
        <f t="shared" si="132"/>
        <v>0</v>
      </c>
      <c r="K156" s="30">
        <f t="shared" si="125"/>
        <v>0</v>
      </c>
      <c r="L156" s="25">
        <f t="shared" si="133"/>
        <v>0</v>
      </c>
      <c r="M156" s="25">
        <f t="shared" si="134"/>
        <v>0</v>
      </c>
      <c r="N156" s="44">
        <f t="shared" si="135"/>
        <v>0</v>
      </c>
      <c r="O156" s="44">
        <f t="shared" si="136"/>
        <v>0</v>
      </c>
      <c r="P156" s="401"/>
      <c r="Q156" s="30">
        <f t="shared" si="137"/>
        <v>0</v>
      </c>
      <c r="R156" s="30">
        <f t="shared" si="138"/>
        <v>0</v>
      </c>
      <c r="S156" s="30">
        <f t="shared" si="139"/>
        <v>0</v>
      </c>
      <c r="T156" s="30">
        <f t="shared" si="140"/>
        <v>0</v>
      </c>
      <c r="U156" s="44">
        <f t="shared" si="141"/>
        <v>0</v>
      </c>
      <c r="V156" s="44">
        <f t="shared" si="142"/>
        <v>0</v>
      </c>
      <c r="W156" s="30">
        <f t="shared" si="143"/>
        <v>0</v>
      </c>
      <c r="X156" s="159">
        <f t="shared" si="144"/>
        <v>0</v>
      </c>
      <c r="Y156" s="159">
        <f t="shared" si="126"/>
        <v>0</v>
      </c>
      <c r="Z156" s="159">
        <f t="shared" si="145"/>
        <v>0</v>
      </c>
      <c r="AA156" s="159">
        <f t="shared" si="127"/>
        <v>0</v>
      </c>
      <c r="AB156" s="159">
        <f t="shared" si="146"/>
        <v>0</v>
      </c>
      <c r="AC156" s="35"/>
      <c r="AD156" s="44" t="b">
        <f t="shared" si="128"/>
        <v>0</v>
      </c>
      <c r="AE156" s="44" t="b">
        <f t="shared" si="129"/>
        <v>0</v>
      </c>
      <c r="AF156" s="44" t="b">
        <f t="shared" si="147"/>
        <v>0</v>
      </c>
      <c r="AG156" s="44" t="b">
        <f t="shared" si="148"/>
        <v>0</v>
      </c>
      <c r="AH156" s="35"/>
      <c r="AI156" s="35"/>
      <c r="AJ156" s="3"/>
      <c r="AL156" s="36"/>
      <c r="AM156" s="3"/>
      <c r="AO156" s="13"/>
      <c r="AS156" s="3"/>
    </row>
    <row r="157" spans="1:45" x14ac:dyDescent="0.25">
      <c r="A157" s="30">
        <v>6</v>
      </c>
      <c r="B157" s="47"/>
      <c r="C157" s="47"/>
      <c r="D157" s="47"/>
      <c r="E157" s="47"/>
      <c r="F157" s="47"/>
      <c r="G157" s="47"/>
      <c r="H157" s="30">
        <f t="shared" si="130"/>
        <v>0</v>
      </c>
      <c r="I157" s="25">
        <f t="shared" si="131"/>
        <v>0</v>
      </c>
      <c r="J157" s="30">
        <f t="shared" si="132"/>
        <v>0</v>
      </c>
      <c r="K157" s="30">
        <f t="shared" si="125"/>
        <v>0</v>
      </c>
      <c r="L157" s="25">
        <f t="shared" si="133"/>
        <v>0</v>
      </c>
      <c r="M157" s="25">
        <f t="shared" si="134"/>
        <v>0</v>
      </c>
      <c r="N157" s="44">
        <f t="shared" si="135"/>
        <v>0</v>
      </c>
      <c r="O157" s="44">
        <f t="shared" si="136"/>
        <v>0</v>
      </c>
      <c r="P157" s="401"/>
      <c r="Q157" s="30">
        <f t="shared" si="137"/>
        <v>0</v>
      </c>
      <c r="R157" s="30">
        <f t="shared" si="138"/>
        <v>0</v>
      </c>
      <c r="S157" s="30">
        <f t="shared" si="139"/>
        <v>0</v>
      </c>
      <c r="T157" s="30">
        <f t="shared" si="140"/>
        <v>0</v>
      </c>
      <c r="U157" s="44">
        <f t="shared" si="141"/>
        <v>0</v>
      </c>
      <c r="V157" s="44">
        <f t="shared" si="142"/>
        <v>0</v>
      </c>
      <c r="W157" s="30">
        <f t="shared" si="143"/>
        <v>0</v>
      </c>
      <c r="X157" s="159">
        <f t="shared" si="144"/>
        <v>0</v>
      </c>
      <c r="Y157" s="159">
        <f t="shared" si="126"/>
        <v>0</v>
      </c>
      <c r="Z157" s="159">
        <f t="shared" si="145"/>
        <v>0</v>
      </c>
      <c r="AA157" s="159">
        <f t="shared" si="127"/>
        <v>0</v>
      </c>
      <c r="AB157" s="159">
        <f t="shared" si="146"/>
        <v>0</v>
      </c>
      <c r="AC157" s="35"/>
      <c r="AD157" s="44" t="b">
        <f t="shared" si="128"/>
        <v>0</v>
      </c>
      <c r="AE157" s="44" t="b">
        <f t="shared" si="129"/>
        <v>0</v>
      </c>
      <c r="AF157" s="44" t="b">
        <f t="shared" si="147"/>
        <v>0</v>
      </c>
      <c r="AG157" s="44" t="b">
        <f t="shared" si="148"/>
        <v>0</v>
      </c>
      <c r="AH157" s="35"/>
      <c r="AI157" s="35"/>
      <c r="AJ157" s="3"/>
      <c r="AL157" s="36"/>
      <c r="AM157" s="3"/>
      <c r="AO157" s="13"/>
      <c r="AS157" s="3"/>
    </row>
    <row r="158" spans="1:45" x14ac:dyDescent="0.25">
      <c r="A158" s="30">
        <v>6</v>
      </c>
      <c r="B158" s="47"/>
      <c r="C158" s="47"/>
      <c r="D158" s="47"/>
      <c r="E158" s="47"/>
      <c r="F158" s="47"/>
      <c r="G158" s="47"/>
      <c r="H158" s="30">
        <f t="shared" si="130"/>
        <v>0</v>
      </c>
      <c r="I158" s="25">
        <f t="shared" si="131"/>
        <v>0</v>
      </c>
      <c r="J158" s="30">
        <f t="shared" si="132"/>
        <v>0</v>
      </c>
      <c r="K158" s="30">
        <f t="shared" si="125"/>
        <v>0</v>
      </c>
      <c r="L158" s="25">
        <f t="shared" si="133"/>
        <v>0</v>
      </c>
      <c r="M158" s="25">
        <f t="shared" si="134"/>
        <v>0</v>
      </c>
      <c r="N158" s="44">
        <f t="shared" si="135"/>
        <v>0</v>
      </c>
      <c r="O158" s="44">
        <f t="shared" si="136"/>
        <v>0</v>
      </c>
      <c r="P158" s="401"/>
      <c r="Q158" s="30">
        <f t="shared" si="137"/>
        <v>0</v>
      </c>
      <c r="R158" s="30">
        <f t="shared" si="138"/>
        <v>0</v>
      </c>
      <c r="S158" s="30">
        <f t="shared" si="139"/>
        <v>0</v>
      </c>
      <c r="T158" s="30">
        <f t="shared" si="140"/>
        <v>0</v>
      </c>
      <c r="U158" s="44">
        <f t="shared" si="141"/>
        <v>0</v>
      </c>
      <c r="V158" s="44">
        <f t="shared" si="142"/>
        <v>0</v>
      </c>
      <c r="W158" s="30">
        <f t="shared" si="143"/>
        <v>0</v>
      </c>
      <c r="X158" s="159">
        <f t="shared" si="144"/>
        <v>0</v>
      </c>
      <c r="Y158" s="159">
        <f t="shared" si="126"/>
        <v>0</v>
      </c>
      <c r="Z158" s="159">
        <f t="shared" si="145"/>
        <v>0</v>
      </c>
      <c r="AA158" s="159">
        <f t="shared" si="127"/>
        <v>0</v>
      </c>
      <c r="AB158" s="159">
        <f t="shared" si="146"/>
        <v>0</v>
      </c>
      <c r="AC158" s="35"/>
      <c r="AD158" s="44" t="b">
        <f t="shared" si="128"/>
        <v>0</v>
      </c>
      <c r="AE158" s="44" t="b">
        <f t="shared" si="129"/>
        <v>0</v>
      </c>
      <c r="AF158" s="44" t="b">
        <f t="shared" si="147"/>
        <v>0</v>
      </c>
      <c r="AG158" s="44" t="b">
        <f t="shared" si="148"/>
        <v>0</v>
      </c>
      <c r="AH158" s="35"/>
      <c r="AI158" s="35"/>
      <c r="AJ158" s="3"/>
      <c r="AL158" s="36"/>
      <c r="AM158" s="3"/>
      <c r="AO158" s="13"/>
      <c r="AS158" s="3"/>
    </row>
    <row r="159" spans="1:45" x14ac:dyDescent="0.25">
      <c r="A159" s="30">
        <v>6</v>
      </c>
      <c r="B159" s="47"/>
      <c r="C159" s="47"/>
      <c r="D159" s="47"/>
      <c r="E159" s="47"/>
      <c r="F159" s="47"/>
      <c r="G159" s="47"/>
      <c r="H159" s="30">
        <f t="shared" si="130"/>
        <v>0</v>
      </c>
      <c r="I159" s="25">
        <f t="shared" si="131"/>
        <v>0</v>
      </c>
      <c r="J159" s="30">
        <f t="shared" si="132"/>
        <v>0</v>
      </c>
      <c r="K159" s="30">
        <f t="shared" si="125"/>
        <v>0</v>
      </c>
      <c r="L159" s="25">
        <f t="shared" si="133"/>
        <v>0</v>
      </c>
      <c r="M159" s="25">
        <f t="shared" si="134"/>
        <v>0</v>
      </c>
      <c r="N159" s="44">
        <f t="shared" si="135"/>
        <v>0</v>
      </c>
      <c r="O159" s="44">
        <f t="shared" si="136"/>
        <v>0</v>
      </c>
      <c r="P159" s="401"/>
      <c r="Q159" s="30">
        <f t="shared" si="137"/>
        <v>0</v>
      </c>
      <c r="R159" s="30">
        <f t="shared" si="138"/>
        <v>0</v>
      </c>
      <c r="S159" s="30">
        <f t="shared" si="139"/>
        <v>0</v>
      </c>
      <c r="T159" s="30">
        <f t="shared" si="140"/>
        <v>0</v>
      </c>
      <c r="U159" s="44">
        <f t="shared" si="141"/>
        <v>0</v>
      </c>
      <c r="V159" s="44">
        <f t="shared" si="142"/>
        <v>0</v>
      </c>
      <c r="W159" s="30">
        <f t="shared" si="143"/>
        <v>0</v>
      </c>
      <c r="X159" s="159">
        <f t="shared" si="144"/>
        <v>0</v>
      </c>
      <c r="Y159" s="159">
        <f t="shared" si="126"/>
        <v>0</v>
      </c>
      <c r="Z159" s="159">
        <f t="shared" si="145"/>
        <v>0</v>
      </c>
      <c r="AA159" s="159">
        <f t="shared" si="127"/>
        <v>0</v>
      </c>
      <c r="AB159" s="159">
        <f t="shared" si="146"/>
        <v>0</v>
      </c>
      <c r="AC159" s="35"/>
      <c r="AD159" s="44" t="b">
        <f t="shared" si="128"/>
        <v>0</v>
      </c>
      <c r="AE159" s="44" t="b">
        <f t="shared" si="129"/>
        <v>0</v>
      </c>
      <c r="AF159" s="44" t="b">
        <f t="shared" si="147"/>
        <v>0</v>
      </c>
      <c r="AG159" s="44" t="b">
        <f t="shared" si="148"/>
        <v>0</v>
      </c>
      <c r="AH159" s="35"/>
      <c r="AI159" s="35"/>
      <c r="AJ159" s="3"/>
      <c r="AL159" s="36"/>
      <c r="AM159" s="3"/>
      <c r="AO159" s="13"/>
      <c r="AS159" s="3"/>
    </row>
    <row r="160" spans="1:45" x14ac:dyDescent="0.25">
      <c r="A160" s="30">
        <v>6</v>
      </c>
      <c r="B160" s="47"/>
      <c r="C160" s="47"/>
      <c r="D160" s="47"/>
      <c r="E160" s="47"/>
      <c r="F160" s="47"/>
      <c r="G160" s="47"/>
      <c r="H160" s="30">
        <f t="shared" si="130"/>
        <v>0</v>
      </c>
      <c r="I160" s="25">
        <f t="shared" si="131"/>
        <v>0</v>
      </c>
      <c r="J160" s="30">
        <f t="shared" si="132"/>
        <v>0</v>
      </c>
      <c r="K160" s="30">
        <f t="shared" si="125"/>
        <v>0</v>
      </c>
      <c r="L160" s="25">
        <f t="shared" si="133"/>
        <v>0</v>
      </c>
      <c r="M160" s="25">
        <f t="shared" si="134"/>
        <v>0</v>
      </c>
      <c r="N160" s="44">
        <f t="shared" si="135"/>
        <v>0</v>
      </c>
      <c r="O160" s="44">
        <f t="shared" si="136"/>
        <v>0</v>
      </c>
      <c r="P160" s="401"/>
      <c r="Q160" s="30">
        <f t="shared" si="137"/>
        <v>0</v>
      </c>
      <c r="R160" s="30">
        <f t="shared" si="138"/>
        <v>0</v>
      </c>
      <c r="S160" s="30">
        <f t="shared" si="139"/>
        <v>0</v>
      </c>
      <c r="T160" s="30">
        <f t="shared" si="140"/>
        <v>0</v>
      </c>
      <c r="U160" s="44">
        <f t="shared" si="141"/>
        <v>0</v>
      </c>
      <c r="V160" s="44">
        <f t="shared" si="142"/>
        <v>0</v>
      </c>
      <c r="W160" s="30">
        <f t="shared" si="143"/>
        <v>0</v>
      </c>
      <c r="X160" s="159">
        <f t="shared" si="144"/>
        <v>0</v>
      </c>
      <c r="Y160" s="159">
        <f t="shared" si="126"/>
        <v>0</v>
      </c>
      <c r="Z160" s="159">
        <f t="shared" si="145"/>
        <v>0</v>
      </c>
      <c r="AA160" s="159">
        <f t="shared" si="127"/>
        <v>0</v>
      </c>
      <c r="AB160" s="159">
        <f t="shared" si="146"/>
        <v>0</v>
      </c>
      <c r="AC160" s="35"/>
      <c r="AD160" s="44" t="b">
        <f t="shared" si="128"/>
        <v>0</v>
      </c>
      <c r="AE160" s="44" t="b">
        <f t="shared" si="129"/>
        <v>0</v>
      </c>
      <c r="AF160" s="44" t="b">
        <f t="shared" si="147"/>
        <v>0</v>
      </c>
      <c r="AG160" s="44" t="b">
        <f t="shared" si="148"/>
        <v>0</v>
      </c>
      <c r="AH160" s="35"/>
      <c r="AI160" s="35"/>
      <c r="AJ160" s="3"/>
      <c r="AK160" s="3"/>
      <c r="AL160" s="3"/>
      <c r="AM160" s="3"/>
      <c r="AP160" s="3"/>
      <c r="AQ160" s="3"/>
      <c r="AR160" s="3"/>
      <c r="AS160" s="3"/>
    </row>
    <row r="161" spans="1:49" x14ac:dyDescent="0.25">
      <c r="A161" s="30">
        <v>6</v>
      </c>
      <c r="B161" s="47"/>
      <c r="C161" s="47"/>
      <c r="D161" s="47"/>
      <c r="E161" s="47"/>
      <c r="F161" s="47"/>
      <c r="G161" s="47"/>
      <c r="H161" s="30">
        <f t="shared" si="130"/>
        <v>0</v>
      </c>
      <c r="I161" s="25">
        <f t="shared" si="131"/>
        <v>0</v>
      </c>
      <c r="J161" s="30">
        <f t="shared" si="132"/>
        <v>0</v>
      </c>
      <c r="K161" s="30">
        <f t="shared" si="125"/>
        <v>0</v>
      </c>
      <c r="L161" s="25">
        <f t="shared" si="133"/>
        <v>0</v>
      </c>
      <c r="M161" s="25">
        <f t="shared" si="134"/>
        <v>0</v>
      </c>
      <c r="N161" s="44">
        <f t="shared" si="135"/>
        <v>0</v>
      </c>
      <c r="O161" s="44">
        <f t="shared" si="136"/>
        <v>0</v>
      </c>
      <c r="P161" s="401"/>
      <c r="Q161" s="30">
        <f t="shared" si="137"/>
        <v>0</v>
      </c>
      <c r="R161" s="30">
        <f t="shared" si="138"/>
        <v>0</v>
      </c>
      <c r="S161" s="30">
        <f t="shared" si="139"/>
        <v>0</v>
      </c>
      <c r="T161" s="30">
        <f t="shared" si="140"/>
        <v>0</v>
      </c>
      <c r="U161" s="44">
        <f t="shared" si="141"/>
        <v>0</v>
      </c>
      <c r="V161" s="44">
        <f t="shared" si="142"/>
        <v>0</v>
      </c>
      <c r="W161" s="30">
        <f t="shared" si="143"/>
        <v>0</v>
      </c>
      <c r="X161" s="159">
        <f t="shared" si="144"/>
        <v>0</v>
      </c>
      <c r="Y161" s="159">
        <f t="shared" si="126"/>
        <v>0</v>
      </c>
      <c r="Z161" s="159">
        <f t="shared" si="145"/>
        <v>0</v>
      </c>
      <c r="AA161" s="159">
        <f t="shared" si="127"/>
        <v>0</v>
      </c>
      <c r="AB161" s="159">
        <f t="shared" si="146"/>
        <v>0</v>
      </c>
      <c r="AC161" s="35"/>
      <c r="AD161" s="44" t="b">
        <f t="shared" si="128"/>
        <v>0</v>
      </c>
      <c r="AE161" s="44" t="b">
        <f t="shared" si="129"/>
        <v>0</v>
      </c>
      <c r="AF161" s="44" t="b">
        <f t="shared" si="147"/>
        <v>0</v>
      </c>
      <c r="AG161" s="44" t="b">
        <f t="shared" si="148"/>
        <v>0</v>
      </c>
      <c r="AH161" s="35"/>
      <c r="AI161" s="35"/>
      <c r="AJ161" s="3"/>
      <c r="AL161" s="36"/>
      <c r="AM161" s="3"/>
      <c r="AO161" s="13"/>
      <c r="AS161" s="3"/>
    </row>
    <row r="162" spans="1:49" x14ac:dyDescent="0.25">
      <c r="A162" s="30">
        <v>6</v>
      </c>
      <c r="B162" s="47"/>
      <c r="C162" s="47"/>
      <c r="D162" s="47"/>
      <c r="E162" s="47"/>
      <c r="F162" s="47"/>
      <c r="G162" s="47"/>
      <c r="H162" s="30">
        <f t="shared" si="130"/>
        <v>0</v>
      </c>
      <c r="I162" s="25">
        <f t="shared" si="131"/>
        <v>0</v>
      </c>
      <c r="J162" s="30">
        <f t="shared" si="132"/>
        <v>0</v>
      </c>
      <c r="K162" s="30">
        <f t="shared" si="125"/>
        <v>0</v>
      </c>
      <c r="L162" s="25">
        <f t="shared" si="133"/>
        <v>0</v>
      </c>
      <c r="M162" s="25">
        <f t="shared" si="134"/>
        <v>0</v>
      </c>
      <c r="N162" s="44">
        <f t="shared" si="135"/>
        <v>0</v>
      </c>
      <c r="O162" s="44">
        <f t="shared" si="136"/>
        <v>0</v>
      </c>
      <c r="P162" s="401"/>
      <c r="Q162" s="30">
        <f t="shared" si="137"/>
        <v>0</v>
      </c>
      <c r="R162" s="30">
        <f t="shared" si="138"/>
        <v>0</v>
      </c>
      <c r="S162" s="30">
        <f t="shared" si="139"/>
        <v>0</v>
      </c>
      <c r="T162" s="30">
        <f t="shared" si="140"/>
        <v>0</v>
      </c>
      <c r="U162" s="44">
        <f t="shared" si="141"/>
        <v>0</v>
      </c>
      <c r="V162" s="44">
        <f t="shared" si="142"/>
        <v>0</v>
      </c>
      <c r="W162" s="30">
        <f t="shared" si="143"/>
        <v>0</v>
      </c>
      <c r="X162" s="159">
        <f t="shared" si="144"/>
        <v>0</v>
      </c>
      <c r="Y162" s="159">
        <f t="shared" si="126"/>
        <v>0</v>
      </c>
      <c r="Z162" s="159">
        <f t="shared" si="145"/>
        <v>0</v>
      </c>
      <c r="AA162" s="159">
        <f t="shared" si="127"/>
        <v>0</v>
      </c>
      <c r="AB162" s="159">
        <f t="shared" si="146"/>
        <v>0</v>
      </c>
      <c r="AC162" s="35"/>
      <c r="AD162" s="44" t="b">
        <f t="shared" si="128"/>
        <v>0</v>
      </c>
      <c r="AE162" s="44" t="b">
        <f t="shared" si="129"/>
        <v>0</v>
      </c>
      <c r="AF162" s="44" t="b">
        <f t="shared" si="147"/>
        <v>0</v>
      </c>
      <c r="AG162" s="44" t="b">
        <f t="shared" si="148"/>
        <v>0</v>
      </c>
      <c r="AH162" s="35"/>
      <c r="AI162" s="35"/>
      <c r="AJ162" s="3"/>
      <c r="AK162" s="3"/>
      <c r="AL162" s="3"/>
      <c r="AM162" s="3"/>
      <c r="AP162" s="3"/>
      <c r="AQ162" s="3"/>
      <c r="AR162" s="3"/>
      <c r="AS162" s="3"/>
    </row>
    <row r="163" spans="1:49" x14ac:dyDescent="0.25">
      <c r="A163" s="30">
        <v>6</v>
      </c>
      <c r="B163" s="47"/>
      <c r="C163" s="47"/>
      <c r="D163" s="47"/>
      <c r="E163" s="47"/>
      <c r="F163" s="47"/>
      <c r="G163" s="47"/>
      <c r="H163" s="30">
        <f t="shared" si="130"/>
        <v>0</v>
      </c>
      <c r="I163" s="25">
        <f t="shared" si="131"/>
        <v>0</v>
      </c>
      <c r="J163" s="30">
        <f t="shared" si="132"/>
        <v>0</v>
      </c>
      <c r="K163" s="30">
        <f t="shared" si="125"/>
        <v>0</v>
      </c>
      <c r="L163" s="25">
        <f t="shared" si="133"/>
        <v>0</v>
      </c>
      <c r="M163" s="25">
        <f t="shared" si="134"/>
        <v>0</v>
      </c>
      <c r="N163" s="44">
        <f t="shared" si="135"/>
        <v>0</v>
      </c>
      <c r="O163" s="44">
        <f t="shared" si="136"/>
        <v>0</v>
      </c>
      <c r="P163" s="401"/>
      <c r="Q163" s="30">
        <f t="shared" si="137"/>
        <v>0</v>
      </c>
      <c r="R163" s="30">
        <f t="shared" si="138"/>
        <v>0</v>
      </c>
      <c r="S163" s="30">
        <f t="shared" si="139"/>
        <v>0</v>
      </c>
      <c r="T163" s="30">
        <f t="shared" si="140"/>
        <v>0</v>
      </c>
      <c r="U163" s="44">
        <f t="shared" si="141"/>
        <v>0</v>
      </c>
      <c r="V163" s="44">
        <f t="shared" si="142"/>
        <v>0</v>
      </c>
      <c r="W163" s="30">
        <f t="shared" si="143"/>
        <v>0</v>
      </c>
      <c r="X163" s="159">
        <f t="shared" si="144"/>
        <v>0</v>
      </c>
      <c r="Y163" s="159">
        <f t="shared" si="126"/>
        <v>0</v>
      </c>
      <c r="Z163" s="159">
        <f t="shared" si="145"/>
        <v>0</v>
      </c>
      <c r="AA163" s="159">
        <f t="shared" si="127"/>
        <v>0</v>
      </c>
      <c r="AB163" s="159">
        <f t="shared" si="146"/>
        <v>0</v>
      </c>
      <c r="AC163" s="35"/>
      <c r="AD163" s="44" t="b">
        <f t="shared" si="128"/>
        <v>0</v>
      </c>
      <c r="AE163" s="44" t="b">
        <f t="shared" si="129"/>
        <v>0</v>
      </c>
      <c r="AF163" s="44" t="b">
        <f t="shared" si="147"/>
        <v>0</v>
      </c>
      <c r="AG163" s="44" t="b">
        <f t="shared" si="148"/>
        <v>0</v>
      </c>
      <c r="AH163" s="35"/>
      <c r="AI163" s="35"/>
      <c r="AJ163" s="3"/>
      <c r="AK163" s="3"/>
      <c r="AL163" s="3"/>
      <c r="AM163" s="3"/>
      <c r="AP163" s="3"/>
      <c r="AQ163" s="3"/>
      <c r="AR163" s="3"/>
      <c r="AS163" s="3"/>
    </row>
    <row r="164" spans="1:49" x14ac:dyDescent="0.25">
      <c r="A164" s="30">
        <v>6</v>
      </c>
      <c r="B164" s="47"/>
      <c r="C164" s="47"/>
      <c r="D164" s="47"/>
      <c r="E164" s="47"/>
      <c r="F164" s="47"/>
      <c r="G164" s="47"/>
      <c r="H164" s="30">
        <f t="shared" si="130"/>
        <v>0</v>
      </c>
      <c r="I164" s="25">
        <f t="shared" si="131"/>
        <v>0</v>
      </c>
      <c r="J164" s="30">
        <f t="shared" si="132"/>
        <v>0</v>
      </c>
      <c r="K164" s="30">
        <f t="shared" si="125"/>
        <v>0</v>
      </c>
      <c r="L164" s="25">
        <f t="shared" si="133"/>
        <v>0</v>
      </c>
      <c r="M164" s="25">
        <f t="shared" si="134"/>
        <v>0</v>
      </c>
      <c r="N164" s="44">
        <f t="shared" si="135"/>
        <v>0</v>
      </c>
      <c r="O164" s="44">
        <f t="shared" si="136"/>
        <v>0</v>
      </c>
      <c r="P164" s="401"/>
      <c r="Q164" s="30">
        <f t="shared" si="137"/>
        <v>0</v>
      </c>
      <c r="R164" s="30">
        <f t="shared" si="138"/>
        <v>0</v>
      </c>
      <c r="S164" s="30">
        <f t="shared" si="139"/>
        <v>0</v>
      </c>
      <c r="T164" s="30">
        <f t="shared" si="140"/>
        <v>0</v>
      </c>
      <c r="U164" s="44">
        <f t="shared" si="141"/>
        <v>0</v>
      </c>
      <c r="V164" s="44">
        <f t="shared" si="142"/>
        <v>0</v>
      </c>
      <c r="W164" s="30">
        <f t="shared" si="143"/>
        <v>0</v>
      </c>
      <c r="X164" s="159">
        <f t="shared" si="144"/>
        <v>0</v>
      </c>
      <c r="Y164" s="159">
        <f t="shared" si="126"/>
        <v>0</v>
      </c>
      <c r="Z164" s="159">
        <f t="shared" si="145"/>
        <v>0</v>
      </c>
      <c r="AA164" s="159">
        <f t="shared" si="127"/>
        <v>0</v>
      </c>
      <c r="AB164" s="159">
        <f t="shared" si="146"/>
        <v>0</v>
      </c>
      <c r="AC164" s="35"/>
      <c r="AD164" s="44" t="b">
        <f t="shared" si="128"/>
        <v>0</v>
      </c>
      <c r="AE164" s="44" t="b">
        <f t="shared" si="129"/>
        <v>0</v>
      </c>
      <c r="AF164" s="44" t="b">
        <f t="shared" si="147"/>
        <v>0</v>
      </c>
      <c r="AG164" s="44" t="b">
        <f t="shared" si="148"/>
        <v>0</v>
      </c>
      <c r="AH164" s="35"/>
      <c r="AI164" s="35"/>
      <c r="AJ164" s="3"/>
      <c r="AK164" s="3"/>
      <c r="AL164" s="3"/>
      <c r="AM164" s="3"/>
      <c r="AP164" s="3"/>
      <c r="AQ164" s="3"/>
      <c r="AR164" s="3"/>
      <c r="AS164" s="3"/>
    </row>
    <row r="165" spans="1:49" x14ac:dyDescent="0.25">
      <c r="A165" s="30">
        <v>6</v>
      </c>
      <c r="B165" s="47"/>
      <c r="C165" s="47"/>
      <c r="D165" s="47"/>
      <c r="E165" s="47"/>
      <c r="F165" s="47"/>
      <c r="G165" s="47"/>
      <c r="H165" s="30">
        <f t="shared" si="130"/>
        <v>0</v>
      </c>
      <c r="I165" s="25">
        <f t="shared" si="131"/>
        <v>0</v>
      </c>
      <c r="J165" s="30">
        <f t="shared" si="132"/>
        <v>0</v>
      </c>
      <c r="K165" s="30">
        <f t="shared" si="125"/>
        <v>0</v>
      </c>
      <c r="L165" s="25">
        <f t="shared" si="133"/>
        <v>0</v>
      </c>
      <c r="M165" s="25">
        <f t="shared" si="134"/>
        <v>0</v>
      </c>
      <c r="N165" s="44">
        <f t="shared" si="135"/>
        <v>0</v>
      </c>
      <c r="O165" s="44">
        <f t="shared" si="136"/>
        <v>0</v>
      </c>
      <c r="P165" s="401"/>
      <c r="Q165" s="30">
        <f t="shared" si="137"/>
        <v>0</v>
      </c>
      <c r="R165" s="30">
        <f t="shared" si="138"/>
        <v>0</v>
      </c>
      <c r="S165" s="30">
        <f t="shared" si="139"/>
        <v>0</v>
      </c>
      <c r="T165" s="30">
        <f t="shared" si="140"/>
        <v>0</v>
      </c>
      <c r="U165" s="44">
        <f t="shared" si="141"/>
        <v>0</v>
      </c>
      <c r="V165" s="44">
        <f t="shared" si="142"/>
        <v>0</v>
      </c>
      <c r="W165" s="30">
        <f t="shared" si="143"/>
        <v>0</v>
      </c>
      <c r="X165" s="159">
        <f t="shared" si="144"/>
        <v>0</v>
      </c>
      <c r="Y165" s="159">
        <f t="shared" si="126"/>
        <v>0</v>
      </c>
      <c r="Z165" s="159">
        <f t="shared" si="145"/>
        <v>0</v>
      </c>
      <c r="AA165" s="159">
        <f t="shared" si="127"/>
        <v>0</v>
      </c>
      <c r="AB165" s="159">
        <f t="shared" si="146"/>
        <v>0</v>
      </c>
      <c r="AC165" s="35"/>
      <c r="AD165" s="44" t="b">
        <f t="shared" si="128"/>
        <v>0</v>
      </c>
      <c r="AE165" s="44" t="b">
        <f t="shared" si="129"/>
        <v>0</v>
      </c>
      <c r="AF165" s="44" t="b">
        <f t="shared" si="147"/>
        <v>0</v>
      </c>
      <c r="AG165" s="44" t="b">
        <f t="shared" si="148"/>
        <v>0</v>
      </c>
      <c r="AH165" s="35"/>
      <c r="AI165" s="35"/>
      <c r="AJ165" s="3"/>
      <c r="AK165" s="3"/>
      <c r="AL165" s="3"/>
      <c r="AM165" s="3"/>
      <c r="AP165" s="3"/>
      <c r="AQ165" s="3"/>
      <c r="AR165" s="3"/>
      <c r="AS165" s="3"/>
    </row>
    <row r="166" spans="1:49" x14ac:dyDescent="0.25">
      <c r="A166" s="30">
        <v>6</v>
      </c>
      <c r="B166" s="47"/>
      <c r="C166" s="47"/>
      <c r="D166" s="47"/>
      <c r="E166" s="47"/>
      <c r="F166" s="47"/>
      <c r="G166" s="47"/>
      <c r="H166" s="30">
        <f t="shared" si="130"/>
        <v>0</v>
      </c>
      <c r="I166" s="25">
        <f t="shared" si="131"/>
        <v>0</v>
      </c>
      <c r="J166" s="30">
        <f t="shared" si="132"/>
        <v>0</v>
      </c>
      <c r="K166" s="30">
        <f t="shared" si="125"/>
        <v>0</v>
      </c>
      <c r="L166" s="25">
        <f t="shared" si="133"/>
        <v>0</v>
      </c>
      <c r="M166" s="25">
        <f t="shared" si="134"/>
        <v>0</v>
      </c>
      <c r="N166" s="44">
        <f t="shared" si="135"/>
        <v>0</v>
      </c>
      <c r="O166" s="44">
        <f t="shared" si="136"/>
        <v>0</v>
      </c>
      <c r="P166" s="330"/>
      <c r="Q166" s="30">
        <f t="shared" si="137"/>
        <v>0</v>
      </c>
      <c r="R166" s="30">
        <f t="shared" si="138"/>
        <v>0</v>
      </c>
      <c r="S166" s="30">
        <f t="shared" si="139"/>
        <v>0</v>
      </c>
      <c r="T166" s="30">
        <f t="shared" si="140"/>
        <v>0</v>
      </c>
      <c r="U166" s="44">
        <f t="shared" si="141"/>
        <v>0</v>
      </c>
      <c r="V166" s="44">
        <f t="shared" si="142"/>
        <v>0</v>
      </c>
      <c r="W166" s="30">
        <f t="shared" si="143"/>
        <v>0</v>
      </c>
      <c r="X166" s="159">
        <f t="shared" si="144"/>
        <v>0</v>
      </c>
      <c r="Y166" s="159">
        <f t="shared" si="126"/>
        <v>0</v>
      </c>
      <c r="Z166" s="159">
        <f t="shared" si="145"/>
        <v>0</v>
      </c>
      <c r="AA166" s="159">
        <f t="shared" si="127"/>
        <v>0</v>
      </c>
      <c r="AB166" s="159">
        <f t="shared" si="146"/>
        <v>0</v>
      </c>
      <c r="AC166" s="35"/>
      <c r="AD166" s="44" t="b">
        <f t="shared" si="128"/>
        <v>0</v>
      </c>
      <c r="AE166" s="44" t="b">
        <f t="shared" si="129"/>
        <v>0</v>
      </c>
      <c r="AF166" s="44" t="b">
        <f t="shared" si="147"/>
        <v>0</v>
      </c>
      <c r="AG166" s="44" t="b">
        <f t="shared" si="148"/>
        <v>0</v>
      </c>
      <c r="AH166" s="35"/>
      <c r="AI166" s="35"/>
      <c r="AJ166" s="3"/>
      <c r="AL166" s="36"/>
      <c r="AM166" s="3"/>
      <c r="AO166" s="13"/>
      <c r="AS166" s="3"/>
    </row>
    <row r="167" spans="1:49" x14ac:dyDescent="0.25">
      <c r="B167" s="4" t="s">
        <v>99</v>
      </c>
      <c r="C167" s="4"/>
      <c r="D167" s="4"/>
      <c r="E167" s="37">
        <f>COUNT(B147:B166)</f>
        <v>0</v>
      </c>
      <c r="F167" s="37"/>
      <c r="G167" s="37"/>
      <c r="H167" s="37"/>
      <c r="I167" s="86"/>
      <c r="J167" s="37"/>
      <c r="K167" s="37"/>
      <c r="L167" s="86"/>
      <c r="X167" s="161">
        <f>SUM(X147:X166)</f>
        <v>0</v>
      </c>
      <c r="Y167" s="161">
        <f>SUM(Y147:Y166)</f>
        <v>0</v>
      </c>
      <c r="Z167" s="161">
        <f>SUM(Z147:Z166)</f>
        <v>0</v>
      </c>
      <c r="AA167" s="161">
        <f>SUM(AA147:AA166)</f>
        <v>0</v>
      </c>
      <c r="AB167" s="161">
        <f>SUM(AB147:AB166)</f>
        <v>0</v>
      </c>
      <c r="AC167" s="35"/>
      <c r="AD167" s="163">
        <f>SUM(AD147:AD166)</f>
        <v>0</v>
      </c>
      <c r="AE167" s="164">
        <f t="shared" ref="AE167:AG167" si="149">SUM(AE147:AE166)</f>
        <v>0</v>
      </c>
      <c r="AF167" s="164">
        <f t="shared" si="149"/>
        <v>0</v>
      </c>
      <c r="AG167" s="164">
        <f t="shared" si="149"/>
        <v>0</v>
      </c>
      <c r="AH167" s="35"/>
      <c r="AI167" s="35"/>
      <c r="AJ167" s="35"/>
      <c r="AM167" s="3"/>
      <c r="AP167" s="3"/>
      <c r="AQ167" s="3"/>
      <c r="AR167" s="3"/>
      <c r="AS167" s="3"/>
    </row>
    <row r="168" spans="1:49" x14ac:dyDescent="0.25">
      <c r="AD168" s="156"/>
      <c r="AE168" s="156"/>
      <c r="AF168" s="156"/>
      <c r="AG168" s="156"/>
      <c r="AH168" s="64"/>
      <c r="AI168" s="64"/>
      <c r="AJ168" s="64"/>
      <c r="AV168" s="34"/>
      <c r="AW168" s="34"/>
    </row>
    <row r="169" spans="1:49" ht="35.25" customHeight="1" x14ac:dyDescent="0.25">
      <c r="A169" s="312" t="s">
        <v>95</v>
      </c>
      <c r="B169" s="312" t="s">
        <v>101</v>
      </c>
      <c r="C169" s="289" t="s">
        <v>456</v>
      </c>
      <c r="D169" s="289"/>
      <c r="E169" s="317" t="s">
        <v>93</v>
      </c>
      <c r="F169" s="318"/>
      <c r="G169" s="319"/>
      <c r="H169" s="289" t="s">
        <v>491</v>
      </c>
      <c r="I169" s="289"/>
      <c r="J169" s="289"/>
      <c r="K169" s="289"/>
      <c r="L169" s="289"/>
      <c r="M169" s="289"/>
      <c r="N169" s="326" t="s">
        <v>757</v>
      </c>
      <c r="O169" s="328"/>
      <c r="P169" s="329"/>
      <c r="Q169" s="289" t="s">
        <v>755</v>
      </c>
      <c r="R169" s="289"/>
      <c r="S169" s="289"/>
      <c r="T169" s="289"/>
      <c r="U169" s="326" t="s">
        <v>756</v>
      </c>
      <c r="V169" s="328"/>
      <c r="W169" s="329" t="s">
        <v>90</v>
      </c>
      <c r="X169" s="399" t="s">
        <v>492</v>
      </c>
      <c r="Y169" s="400"/>
      <c r="Z169" s="399" t="s">
        <v>493</v>
      </c>
      <c r="AA169" s="400"/>
      <c r="AB169" s="169" t="s">
        <v>494</v>
      </c>
      <c r="AC169" s="90"/>
      <c r="AD169" s="326" t="s">
        <v>235</v>
      </c>
      <c r="AE169" s="327"/>
      <c r="AF169" s="327"/>
      <c r="AG169" s="328"/>
      <c r="AH169" s="39"/>
      <c r="AI169" s="39"/>
      <c r="AJ169" s="39"/>
      <c r="AK169" s="3"/>
      <c r="AL169" s="3"/>
      <c r="AM169" s="3"/>
      <c r="AP169" s="3"/>
      <c r="AQ169" s="3"/>
      <c r="AR169" s="3"/>
      <c r="AS169" s="3"/>
    </row>
    <row r="170" spans="1:49" ht="43.8" x14ac:dyDescent="0.25">
      <c r="A170" s="312"/>
      <c r="B170" s="312"/>
      <c r="C170" s="48" t="s">
        <v>638</v>
      </c>
      <c r="D170" s="48" t="s">
        <v>622</v>
      </c>
      <c r="E170" s="48" t="s">
        <v>621</v>
      </c>
      <c r="F170" s="48" t="s">
        <v>623</v>
      </c>
      <c r="G170" s="48" t="s">
        <v>624</v>
      </c>
      <c r="H170" s="59" t="s">
        <v>453</v>
      </c>
      <c r="I170" s="60" t="s">
        <v>745</v>
      </c>
      <c r="J170" s="59" t="s">
        <v>452</v>
      </c>
      <c r="K170" s="59" t="s">
        <v>451</v>
      </c>
      <c r="L170" s="60" t="s">
        <v>746</v>
      </c>
      <c r="M170" s="60" t="s">
        <v>739</v>
      </c>
      <c r="N170" s="168" t="s">
        <v>744</v>
      </c>
      <c r="O170" s="168" t="s">
        <v>741</v>
      </c>
      <c r="P170" s="401"/>
      <c r="Q170" s="59" t="s">
        <v>453</v>
      </c>
      <c r="R170" s="59" t="s">
        <v>745</v>
      </c>
      <c r="S170" s="60" t="s">
        <v>754</v>
      </c>
      <c r="T170" s="60" t="s">
        <v>739</v>
      </c>
      <c r="U170" s="168" t="s">
        <v>744</v>
      </c>
      <c r="V170" s="168" t="s">
        <v>741</v>
      </c>
      <c r="W170" s="330"/>
      <c r="X170" s="158" t="s">
        <v>742</v>
      </c>
      <c r="Y170" s="158" t="s">
        <v>743</v>
      </c>
      <c r="Z170" s="158" t="s">
        <v>742</v>
      </c>
      <c r="AA170" s="158" t="s">
        <v>743</v>
      </c>
      <c r="AB170" s="158" t="s">
        <v>743</v>
      </c>
      <c r="AC170" s="64"/>
      <c r="AD170" s="162" t="s">
        <v>227</v>
      </c>
      <c r="AE170" s="162" t="s">
        <v>228</v>
      </c>
      <c r="AF170" s="162" t="s">
        <v>229</v>
      </c>
      <c r="AG170" s="162" t="s">
        <v>230</v>
      </c>
      <c r="AH170" s="64"/>
      <c r="AI170" s="64"/>
      <c r="AJ170" s="3"/>
      <c r="AK170" s="3"/>
      <c r="AL170" s="3"/>
      <c r="AM170" s="3"/>
      <c r="AP170" s="3"/>
      <c r="AQ170" s="3"/>
      <c r="AR170" s="3"/>
      <c r="AS170" s="3"/>
    </row>
    <row r="171" spans="1:49" x14ac:dyDescent="0.25">
      <c r="A171" s="30">
        <v>7</v>
      </c>
      <c r="B171" s="47"/>
      <c r="C171" s="47"/>
      <c r="D171" s="47"/>
      <c r="E171" s="47"/>
      <c r="F171" s="47"/>
      <c r="G171" s="47"/>
      <c r="H171" s="30">
        <f>D171*0.5</f>
        <v>0</v>
      </c>
      <c r="I171" s="25">
        <f>(3.14*(H171*H171)*C171)/1000</f>
        <v>0</v>
      </c>
      <c r="J171" s="30">
        <f>(F171+G171)/2</f>
        <v>0</v>
      </c>
      <c r="K171" s="30">
        <f t="shared" ref="K171:K190" si="150">J171/2</f>
        <v>0</v>
      </c>
      <c r="L171" s="25">
        <f>((3.14*(K171*K171))*(E171/3))/1000</f>
        <v>0</v>
      </c>
      <c r="M171" s="25">
        <f>I171+L171</f>
        <v>0</v>
      </c>
      <c r="N171" s="44">
        <f>IF(B171=1,$E$11,IF(B171=2,$E$12,IF(B171=3,0,IF(B171=4,0,))))</f>
        <v>0</v>
      </c>
      <c r="O171" s="44">
        <f>(M171*N171)*W171</f>
        <v>0</v>
      </c>
      <c r="P171" s="401"/>
      <c r="Q171" s="30">
        <f>D171*0.5</f>
        <v>0</v>
      </c>
      <c r="R171" s="30">
        <f>(3.14*(Q171*Q171)*C171)/1000</f>
        <v>0</v>
      </c>
      <c r="S171" s="30">
        <f>(((E171*F171)*G171)*0.5)/1000</f>
        <v>0</v>
      </c>
      <c r="T171" s="30">
        <f>R171+S171</f>
        <v>0</v>
      </c>
      <c r="U171" s="44">
        <f>IF(B171=1,0,IF(B171=2,0,IF(B171=3,$E$13,IF(B171=4,$E$14,))))</f>
        <v>0</v>
      </c>
      <c r="V171" s="44">
        <f>(T171*U171)*W171</f>
        <v>0</v>
      </c>
      <c r="W171" s="30">
        <f>IF(B171=1,$H$11,IF(B171=2,$H$12,IF(B171=3,$H$13,IF(B171=4,$H$14,))))</f>
        <v>0</v>
      </c>
      <c r="X171" s="159">
        <f>O171*(1/$B$6)</f>
        <v>0</v>
      </c>
      <c r="Y171" s="159">
        <f t="shared" ref="Y171:Y190" si="151">X171/1000</f>
        <v>0</v>
      </c>
      <c r="Z171" s="159">
        <f>V171*(1/$B$6)</f>
        <v>0</v>
      </c>
      <c r="AA171" s="159">
        <f t="shared" ref="AA171:AA190" si="152">Z171/1000</f>
        <v>0</v>
      </c>
      <c r="AB171" s="159">
        <f>Y171+AA171</f>
        <v>0</v>
      </c>
      <c r="AC171" s="35"/>
      <c r="AD171" s="44" t="b">
        <f t="shared" ref="AD171:AD190" si="153">IF(B171=1, Y171)</f>
        <v>0</v>
      </c>
      <c r="AE171" s="44" t="b">
        <f t="shared" ref="AE171:AE190" si="154">IF(B171=2, Y171)</f>
        <v>0</v>
      </c>
      <c r="AF171" s="44" t="b">
        <f>IF(B171=3, AA171)</f>
        <v>0</v>
      </c>
      <c r="AG171" s="44" t="b">
        <f>IF(B171=4, AA171)</f>
        <v>0</v>
      </c>
      <c r="AH171" s="35"/>
      <c r="AI171" s="35"/>
      <c r="AJ171" s="3"/>
      <c r="AL171" s="36"/>
      <c r="AM171" s="3"/>
      <c r="AO171" s="13"/>
      <c r="AS171" s="3"/>
    </row>
    <row r="172" spans="1:49" x14ac:dyDescent="0.25">
      <c r="A172" s="30">
        <v>7</v>
      </c>
      <c r="B172" s="47"/>
      <c r="C172" s="47"/>
      <c r="D172" s="47"/>
      <c r="E172" s="47"/>
      <c r="F172" s="47"/>
      <c r="G172" s="47"/>
      <c r="H172" s="30">
        <f t="shared" ref="H172:H190" si="155">D172*0.5</f>
        <v>0</v>
      </c>
      <c r="I172" s="25">
        <f t="shared" ref="I172:I190" si="156">(3.14*(H172*H172)*C172)/1000</f>
        <v>0</v>
      </c>
      <c r="J172" s="30">
        <f t="shared" ref="J172:J190" si="157">(F172+G172)/2</f>
        <v>0</v>
      </c>
      <c r="K172" s="30">
        <f t="shared" si="150"/>
        <v>0</v>
      </c>
      <c r="L172" s="25">
        <f t="shared" ref="L172:L190" si="158">((3.14*(K172*K172))*(E172/3))/1000</f>
        <v>0</v>
      </c>
      <c r="M172" s="25">
        <f t="shared" ref="M172:M190" si="159">I172+L172</f>
        <v>0</v>
      </c>
      <c r="N172" s="44">
        <f t="shared" ref="N172:N190" si="160">IF(B172=1,$E$11,IF(B172=2,$E$12,IF(B172=3,0,IF(B172=4,0,))))</f>
        <v>0</v>
      </c>
      <c r="O172" s="44">
        <f t="shared" ref="O172:O190" si="161">(M172*N172)*W172</f>
        <v>0</v>
      </c>
      <c r="P172" s="401"/>
      <c r="Q172" s="30">
        <f t="shared" ref="Q172:Q190" si="162">D172*0.5</f>
        <v>0</v>
      </c>
      <c r="R172" s="30">
        <f t="shared" ref="R172:R190" si="163">(3.14*(Q172*Q172)*C172)/1000</f>
        <v>0</v>
      </c>
      <c r="S172" s="30">
        <f t="shared" ref="S172:S190" si="164">(((E172*F172)*G172)*0.5)/1000</f>
        <v>0</v>
      </c>
      <c r="T172" s="30">
        <f t="shared" ref="T172:T190" si="165">R172+S172</f>
        <v>0</v>
      </c>
      <c r="U172" s="44">
        <f t="shared" ref="U172:U190" si="166">IF(B172=1,0,IF(B172=2,0,IF(B172=3,$E$13,IF(B172=4,$E$14,))))</f>
        <v>0</v>
      </c>
      <c r="V172" s="44">
        <f t="shared" ref="V172:V190" si="167">(T172*U172)*W172</f>
        <v>0</v>
      </c>
      <c r="W172" s="30">
        <f t="shared" ref="W172:W190" si="168">IF(B172=1,$H$11,IF(B172=2,$H$12,IF(B172=3,$H$13,IF(B172=4,$H$14,))))</f>
        <v>0</v>
      </c>
      <c r="X172" s="159">
        <f t="shared" ref="X172:X190" si="169">O172*(1/$B$6)</f>
        <v>0</v>
      </c>
      <c r="Y172" s="159">
        <f t="shared" si="151"/>
        <v>0</v>
      </c>
      <c r="Z172" s="159">
        <f t="shared" ref="Z172:Z189" si="170">V172*(1/$B$6)</f>
        <v>0</v>
      </c>
      <c r="AA172" s="159">
        <f t="shared" si="152"/>
        <v>0</v>
      </c>
      <c r="AB172" s="159">
        <f t="shared" ref="AB172:AB190" si="171">Y172+AA172</f>
        <v>0</v>
      </c>
      <c r="AC172" s="35"/>
      <c r="AD172" s="44" t="b">
        <f t="shared" si="153"/>
        <v>0</v>
      </c>
      <c r="AE172" s="44" t="b">
        <f t="shared" si="154"/>
        <v>0</v>
      </c>
      <c r="AF172" s="44" t="b">
        <f t="shared" ref="AF172:AF190" si="172">IF(B172=3, AA172)</f>
        <v>0</v>
      </c>
      <c r="AG172" s="44" t="b">
        <f t="shared" ref="AG172:AG190" si="173">IF(B172=4, AA172)</f>
        <v>0</v>
      </c>
      <c r="AH172" s="35"/>
      <c r="AI172" s="35"/>
      <c r="AJ172" s="3"/>
      <c r="AL172" s="36"/>
      <c r="AM172" s="3"/>
      <c r="AO172" s="13"/>
      <c r="AS172" s="3"/>
    </row>
    <row r="173" spans="1:49" x14ac:dyDescent="0.25">
      <c r="A173" s="30">
        <v>7</v>
      </c>
      <c r="B173" s="47"/>
      <c r="C173" s="47"/>
      <c r="D173" s="47"/>
      <c r="E173" s="47"/>
      <c r="F173" s="47"/>
      <c r="G173" s="47"/>
      <c r="H173" s="30">
        <f t="shared" si="155"/>
        <v>0</v>
      </c>
      <c r="I173" s="25">
        <f t="shared" si="156"/>
        <v>0</v>
      </c>
      <c r="J173" s="30">
        <f t="shared" si="157"/>
        <v>0</v>
      </c>
      <c r="K173" s="30">
        <f t="shared" si="150"/>
        <v>0</v>
      </c>
      <c r="L173" s="25">
        <f t="shared" si="158"/>
        <v>0</v>
      </c>
      <c r="M173" s="25">
        <f t="shared" si="159"/>
        <v>0</v>
      </c>
      <c r="N173" s="44">
        <f t="shared" si="160"/>
        <v>0</v>
      </c>
      <c r="O173" s="44">
        <f t="shared" si="161"/>
        <v>0</v>
      </c>
      <c r="P173" s="401"/>
      <c r="Q173" s="30">
        <f t="shared" si="162"/>
        <v>0</v>
      </c>
      <c r="R173" s="30">
        <f t="shared" si="163"/>
        <v>0</v>
      </c>
      <c r="S173" s="30">
        <f t="shared" si="164"/>
        <v>0</v>
      </c>
      <c r="T173" s="30">
        <f t="shared" si="165"/>
        <v>0</v>
      </c>
      <c r="U173" s="44">
        <f t="shared" si="166"/>
        <v>0</v>
      </c>
      <c r="V173" s="44">
        <f t="shared" si="167"/>
        <v>0</v>
      </c>
      <c r="W173" s="30">
        <f t="shared" si="168"/>
        <v>0</v>
      </c>
      <c r="X173" s="159">
        <f t="shared" si="169"/>
        <v>0</v>
      </c>
      <c r="Y173" s="159">
        <f t="shared" si="151"/>
        <v>0</v>
      </c>
      <c r="Z173" s="159">
        <f t="shared" si="170"/>
        <v>0</v>
      </c>
      <c r="AA173" s="159">
        <f t="shared" si="152"/>
        <v>0</v>
      </c>
      <c r="AB173" s="159">
        <f t="shared" si="171"/>
        <v>0</v>
      </c>
      <c r="AC173" s="35"/>
      <c r="AD173" s="44" t="b">
        <f t="shared" si="153"/>
        <v>0</v>
      </c>
      <c r="AE173" s="44" t="b">
        <f t="shared" si="154"/>
        <v>0</v>
      </c>
      <c r="AF173" s="44" t="b">
        <f t="shared" si="172"/>
        <v>0</v>
      </c>
      <c r="AG173" s="44" t="b">
        <f t="shared" si="173"/>
        <v>0</v>
      </c>
      <c r="AH173" s="35"/>
      <c r="AI173" s="35"/>
      <c r="AJ173" s="3"/>
      <c r="AL173" s="36"/>
      <c r="AM173" s="3"/>
      <c r="AO173" s="13"/>
      <c r="AS173" s="3"/>
    </row>
    <row r="174" spans="1:49" x14ac:dyDescent="0.25">
      <c r="A174" s="30">
        <v>7</v>
      </c>
      <c r="B174" s="47"/>
      <c r="C174" s="47"/>
      <c r="D174" s="47"/>
      <c r="E174" s="47"/>
      <c r="F174" s="47"/>
      <c r="G174" s="47"/>
      <c r="H174" s="30">
        <f t="shared" si="155"/>
        <v>0</v>
      </c>
      <c r="I174" s="25">
        <f t="shared" si="156"/>
        <v>0</v>
      </c>
      <c r="J174" s="30">
        <f t="shared" si="157"/>
        <v>0</v>
      </c>
      <c r="K174" s="30">
        <f t="shared" si="150"/>
        <v>0</v>
      </c>
      <c r="L174" s="25">
        <f t="shared" si="158"/>
        <v>0</v>
      </c>
      <c r="M174" s="25">
        <f t="shared" si="159"/>
        <v>0</v>
      </c>
      <c r="N174" s="44">
        <f t="shared" si="160"/>
        <v>0</v>
      </c>
      <c r="O174" s="44">
        <f t="shared" si="161"/>
        <v>0</v>
      </c>
      <c r="P174" s="401"/>
      <c r="Q174" s="30">
        <f t="shared" si="162"/>
        <v>0</v>
      </c>
      <c r="R174" s="30">
        <f t="shared" si="163"/>
        <v>0</v>
      </c>
      <c r="S174" s="30">
        <f t="shared" si="164"/>
        <v>0</v>
      </c>
      <c r="T174" s="30">
        <f t="shared" si="165"/>
        <v>0</v>
      </c>
      <c r="U174" s="44">
        <f t="shared" si="166"/>
        <v>0</v>
      </c>
      <c r="V174" s="44">
        <f t="shared" si="167"/>
        <v>0</v>
      </c>
      <c r="W174" s="30">
        <f t="shared" si="168"/>
        <v>0</v>
      </c>
      <c r="X174" s="159">
        <f t="shared" si="169"/>
        <v>0</v>
      </c>
      <c r="Y174" s="159">
        <f t="shared" si="151"/>
        <v>0</v>
      </c>
      <c r="Z174" s="159">
        <f t="shared" si="170"/>
        <v>0</v>
      </c>
      <c r="AA174" s="159">
        <f t="shared" si="152"/>
        <v>0</v>
      </c>
      <c r="AB174" s="159">
        <f t="shared" si="171"/>
        <v>0</v>
      </c>
      <c r="AC174" s="35"/>
      <c r="AD174" s="44" t="b">
        <f t="shared" si="153"/>
        <v>0</v>
      </c>
      <c r="AE174" s="44" t="b">
        <f t="shared" si="154"/>
        <v>0</v>
      </c>
      <c r="AF174" s="44" t="b">
        <f t="shared" si="172"/>
        <v>0</v>
      </c>
      <c r="AG174" s="44" t="b">
        <f t="shared" si="173"/>
        <v>0</v>
      </c>
      <c r="AH174" s="35"/>
      <c r="AI174" s="35"/>
      <c r="AJ174" s="3"/>
      <c r="AL174" s="36"/>
      <c r="AM174" s="3"/>
      <c r="AO174" s="13"/>
      <c r="AS174" s="3"/>
    </row>
    <row r="175" spans="1:49" x14ac:dyDescent="0.25">
      <c r="A175" s="30">
        <v>7</v>
      </c>
      <c r="B175" s="47"/>
      <c r="C175" s="47"/>
      <c r="D175" s="47"/>
      <c r="E175" s="47"/>
      <c r="F175" s="47"/>
      <c r="G175" s="47"/>
      <c r="H175" s="30">
        <f t="shared" si="155"/>
        <v>0</v>
      </c>
      <c r="I175" s="25">
        <f t="shared" si="156"/>
        <v>0</v>
      </c>
      <c r="J175" s="30">
        <f t="shared" si="157"/>
        <v>0</v>
      </c>
      <c r="K175" s="30">
        <f t="shared" si="150"/>
        <v>0</v>
      </c>
      <c r="L175" s="25">
        <f t="shared" si="158"/>
        <v>0</v>
      </c>
      <c r="M175" s="25">
        <f t="shared" si="159"/>
        <v>0</v>
      </c>
      <c r="N175" s="44">
        <f t="shared" si="160"/>
        <v>0</v>
      </c>
      <c r="O175" s="44">
        <f t="shared" si="161"/>
        <v>0</v>
      </c>
      <c r="P175" s="401"/>
      <c r="Q175" s="30">
        <f t="shared" si="162"/>
        <v>0</v>
      </c>
      <c r="R175" s="30">
        <f t="shared" si="163"/>
        <v>0</v>
      </c>
      <c r="S175" s="30">
        <f t="shared" si="164"/>
        <v>0</v>
      </c>
      <c r="T175" s="30">
        <f t="shared" si="165"/>
        <v>0</v>
      </c>
      <c r="U175" s="44">
        <f t="shared" si="166"/>
        <v>0</v>
      </c>
      <c r="V175" s="44">
        <f t="shared" si="167"/>
        <v>0</v>
      </c>
      <c r="W175" s="30">
        <f t="shared" si="168"/>
        <v>0</v>
      </c>
      <c r="X175" s="159">
        <f t="shared" si="169"/>
        <v>0</v>
      </c>
      <c r="Y175" s="159">
        <f t="shared" si="151"/>
        <v>0</v>
      </c>
      <c r="Z175" s="159">
        <f t="shared" si="170"/>
        <v>0</v>
      </c>
      <c r="AA175" s="159">
        <f t="shared" si="152"/>
        <v>0</v>
      </c>
      <c r="AB175" s="159">
        <f t="shared" si="171"/>
        <v>0</v>
      </c>
      <c r="AC175" s="35"/>
      <c r="AD175" s="44" t="b">
        <f t="shared" si="153"/>
        <v>0</v>
      </c>
      <c r="AE175" s="44" t="b">
        <f t="shared" si="154"/>
        <v>0</v>
      </c>
      <c r="AF175" s="44" t="b">
        <f t="shared" si="172"/>
        <v>0</v>
      </c>
      <c r="AG175" s="44" t="b">
        <f t="shared" si="173"/>
        <v>0</v>
      </c>
      <c r="AH175" s="35"/>
      <c r="AI175" s="35"/>
      <c r="AJ175" s="3"/>
      <c r="AL175" s="36"/>
      <c r="AM175" s="3"/>
      <c r="AO175" s="13"/>
      <c r="AS175" s="3"/>
    </row>
    <row r="176" spans="1:49" x14ac:dyDescent="0.25">
      <c r="A176" s="30">
        <v>7</v>
      </c>
      <c r="B176" s="47"/>
      <c r="C176" s="47"/>
      <c r="D176" s="47"/>
      <c r="E176" s="47"/>
      <c r="F176" s="47"/>
      <c r="G176" s="47"/>
      <c r="H176" s="30">
        <f t="shared" si="155"/>
        <v>0</v>
      </c>
      <c r="I176" s="25">
        <f t="shared" si="156"/>
        <v>0</v>
      </c>
      <c r="J176" s="30">
        <f t="shared" si="157"/>
        <v>0</v>
      </c>
      <c r="K176" s="30">
        <f t="shared" si="150"/>
        <v>0</v>
      </c>
      <c r="L176" s="25">
        <f t="shared" si="158"/>
        <v>0</v>
      </c>
      <c r="M176" s="25">
        <f t="shared" si="159"/>
        <v>0</v>
      </c>
      <c r="N176" s="44">
        <f t="shared" si="160"/>
        <v>0</v>
      </c>
      <c r="O176" s="44">
        <f t="shared" si="161"/>
        <v>0</v>
      </c>
      <c r="P176" s="401"/>
      <c r="Q176" s="30">
        <f t="shared" si="162"/>
        <v>0</v>
      </c>
      <c r="R176" s="30">
        <f t="shared" si="163"/>
        <v>0</v>
      </c>
      <c r="S176" s="30">
        <f t="shared" si="164"/>
        <v>0</v>
      </c>
      <c r="T176" s="30">
        <f t="shared" si="165"/>
        <v>0</v>
      </c>
      <c r="U176" s="44">
        <f t="shared" si="166"/>
        <v>0</v>
      </c>
      <c r="V176" s="44">
        <f t="shared" si="167"/>
        <v>0</v>
      </c>
      <c r="W176" s="30">
        <f t="shared" si="168"/>
        <v>0</v>
      </c>
      <c r="X176" s="159">
        <f t="shared" si="169"/>
        <v>0</v>
      </c>
      <c r="Y176" s="159">
        <f t="shared" si="151"/>
        <v>0</v>
      </c>
      <c r="Z176" s="159">
        <f t="shared" si="170"/>
        <v>0</v>
      </c>
      <c r="AA176" s="159">
        <f t="shared" si="152"/>
        <v>0</v>
      </c>
      <c r="AB176" s="159">
        <f t="shared" si="171"/>
        <v>0</v>
      </c>
      <c r="AC176" s="35"/>
      <c r="AD176" s="44" t="b">
        <f t="shared" si="153"/>
        <v>0</v>
      </c>
      <c r="AE176" s="44" t="b">
        <f t="shared" si="154"/>
        <v>0</v>
      </c>
      <c r="AF176" s="44" t="b">
        <f t="shared" si="172"/>
        <v>0</v>
      </c>
      <c r="AG176" s="44" t="b">
        <f t="shared" si="173"/>
        <v>0</v>
      </c>
      <c r="AH176" s="35"/>
      <c r="AI176" s="35"/>
      <c r="AJ176" s="3"/>
      <c r="AL176" s="36"/>
      <c r="AM176" s="3"/>
      <c r="AO176" s="13"/>
      <c r="AS176" s="3"/>
    </row>
    <row r="177" spans="1:49" x14ac:dyDescent="0.25">
      <c r="A177" s="30">
        <v>7</v>
      </c>
      <c r="B177" s="47"/>
      <c r="C177" s="47"/>
      <c r="D177" s="47"/>
      <c r="E177" s="47"/>
      <c r="F177" s="47"/>
      <c r="G177" s="47"/>
      <c r="H177" s="30">
        <f t="shared" si="155"/>
        <v>0</v>
      </c>
      <c r="I177" s="25">
        <f t="shared" si="156"/>
        <v>0</v>
      </c>
      <c r="J177" s="30">
        <f t="shared" si="157"/>
        <v>0</v>
      </c>
      <c r="K177" s="30">
        <f t="shared" si="150"/>
        <v>0</v>
      </c>
      <c r="L177" s="25">
        <f t="shared" si="158"/>
        <v>0</v>
      </c>
      <c r="M177" s="25">
        <f t="shared" si="159"/>
        <v>0</v>
      </c>
      <c r="N177" s="44">
        <f t="shared" si="160"/>
        <v>0</v>
      </c>
      <c r="O177" s="44">
        <f t="shared" si="161"/>
        <v>0</v>
      </c>
      <c r="P177" s="401"/>
      <c r="Q177" s="30">
        <f t="shared" si="162"/>
        <v>0</v>
      </c>
      <c r="R177" s="30">
        <f t="shared" si="163"/>
        <v>0</v>
      </c>
      <c r="S177" s="30">
        <f t="shared" si="164"/>
        <v>0</v>
      </c>
      <c r="T177" s="30">
        <f t="shared" si="165"/>
        <v>0</v>
      </c>
      <c r="U177" s="44">
        <f t="shared" si="166"/>
        <v>0</v>
      </c>
      <c r="V177" s="44">
        <f t="shared" si="167"/>
        <v>0</v>
      </c>
      <c r="W177" s="30">
        <f t="shared" si="168"/>
        <v>0</v>
      </c>
      <c r="X177" s="159">
        <f t="shared" si="169"/>
        <v>0</v>
      </c>
      <c r="Y177" s="159">
        <f t="shared" si="151"/>
        <v>0</v>
      </c>
      <c r="Z177" s="159">
        <f t="shared" si="170"/>
        <v>0</v>
      </c>
      <c r="AA177" s="159">
        <f t="shared" si="152"/>
        <v>0</v>
      </c>
      <c r="AB177" s="159">
        <f t="shared" si="171"/>
        <v>0</v>
      </c>
      <c r="AC177" s="35"/>
      <c r="AD177" s="44" t="b">
        <f t="shared" si="153"/>
        <v>0</v>
      </c>
      <c r="AE177" s="44" t="b">
        <f t="shared" si="154"/>
        <v>0</v>
      </c>
      <c r="AF177" s="44" t="b">
        <f t="shared" si="172"/>
        <v>0</v>
      </c>
      <c r="AG177" s="44" t="b">
        <f t="shared" si="173"/>
        <v>0</v>
      </c>
      <c r="AH177" s="35"/>
      <c r="AI177" s="35"/>
      <c r="AJ177" s="3"/>
      <c r="AL177" s="36"/>
      <c r="AM177" s="3"/>
      <c r="AO177" s="13"/>
      <c r="AS177" s="3"/>
    </row>
    <row r="178" spans="1:49" x14ac:dyDescent="0.25">
      <c r="A178" s="30">
        <v>7</v>
      </c>
      <c r="B178" s="47"/>
      <c r="C178" s="47"/>
      <c r="D178" s="47"/>
      <c r="E178" s="47"/>
      <c r="F178" s="47"/>
      <c r="G178" s="47"/>
      <c r="H178" s="30">
        <f t="shared" si="155"/>
        <v>0</v>
      </c>
      <c r="I178" s="25">
        <f t="shared" si="156"/>
        <v>0</v>
      </c>
      <c r="J178" s="30">
        <f t="shared" si="157"/>
        <v>0</v>
      </c>
      <c r="K178" s="30">
        <f t="shared" si="150"/>
        <v>0</v>
      </c>
      <c r="L178" s="25">
        <f t="shared" si="158"/>
        <v>0</v>
      </c>
      <c r="M178" s="25">
        <f t="shared" si="159"/>
        <v>0</v>
      </c>
      <c r="N178" s="44">
        <f t="shared" si="160"/>
        <v>0</v>
      </c>
      <c r="O178" s="44">
        <f t="shared" si="161"/>
        <v>0</v>
      </c>
      <c r="P178" s="401"/>
      <c r="Q178" s="30">
        <f t="shared" si="162"/>
        <v>0</v>
      </c>
      <c r="R178" s="30">
        <f t="shared" si="163"/>
        <v>0</v>
      </c>
      <c r="S178" s="30">
        <f t="shared" si="164"/>
        <v>0</v>
      </c>
      <c r="T178" s="30">
        <f t="shared" si="165"/>
        <v>0</v>
      </c>
      <c r="U178" s="44">
        <f t="shared" si="166"/>
        <v>0</v>
      </c>
      <c r="V178" s="44">
        <f t="shared" si="167"/>
        <v>0</v>
      </c>
      <c r="W178" s="30">
        <f t="shared" si="168"/>
        <v>0</v>
      </c>
      <c r="X178" s="159">
        <f t="shared" si="169"/>
        <v>0</v>
      </c>
      <c r="Y178" s="159">
        <f t="shared" si="151"/>
        <v>0</v>
      </c>
      <c r="Z178" s="159">
        <f t="shared" si="170"/>
        <v>0</v>
      </c>
      <c r="AA178" s="159">
        <f t="shared" si="152"/>
        <v>0</v>
      </c>
      <c r="AB178" s="159">
        <f t="shared" si="171"/>
        <v>0</v>
      </c>
      <c r="AC178" s="35"/>
      <c r="AD178" s="44" t="b">
        <f t="shared" si="153"/>
        <v>0</v>
      </c>
      <c r="AE178" s="44" t="b">
        <f t="shared" si="154"/>
        <v>0</v>
      </c>
      <c r="AF178" s="44" t="b">
        <f t="shared" si="172"/>
        <v>0</v>
      </c>
      <c r="AG178" s="44" t="b">
        <f t="shared" si="173"/>
        <v>0</v>
      </c>
      <c r="AH178" s="35"/>
      <c r="AI178" s="35"/>
      <c r="AJ178" s="3"/>
      <c r="AL178" s="36"/>
      <c r="AM178" s="3"/>
      <c r="AO178" s="13"/>
      <c r="AS178" s="3"/>
    </row>
    <row r="179" spans="1:49" x14ac:dyDescent="0.25">
      <c r="A179" s="30">
        <v>7</v>
      </c>
      <c r="B179" s="47"/>
      <c r="C179" s="47"/>
      <c r="D179" s="47"/>
      <c r="E179" s="47"/>
      <c r="F179" s="47"/>
      <c r="G179" s="47"/>
      <c r="H179" s="30">
        <f t="shared" si="155"/>
        <v>0</v>
      </c>
      <c r="I179" s="25">
        <f t="shared" si="156"/>
        <v>0</v>
      </c>
      <c r="J179" s="30">
        <f t="shared" si="157"/>
        <v>0</v>
      </c>
      <c r="K179" s="30">
        <f t="shared" si="150"/>
        <v>0</v>
      </c>
      <c r="L179" s="25">
        <f t="shared" si="158"/>
        <v>0</v>
      </c>
      <c r="M179" s="25">
        <f t="shared" si="159"/>
        <v>0</v>
      </c>
      <c r="N179" s="44">
        <f t="shared" si="160"/>
        <v>0</v>
      </c>
      <c r="O179" s="44">
        <f t="shared" si="161"/>
        <v>0</v>
      </c>
      <c r="P179" s="401"/>
      <c r="Q179" s="30">
        <f t="shared" si="162"/>
        <v>0</v>
      </c>
      <c r="R179" s="30">
        <f t="shared" si="163"/>
        <v>0</v>
      </c>
      <c r="S179" s="30">
        <f t="shared" si="164"/>
        <v>0</v>
      </c>
      <c r="T179" s="30">
        <f t="shared" si="165"/>
        <v>0</v>
      </c>
      <c r="U179" s="44">
        <f t="shared" si="166"/>
        <v>0</v>
      </c>
      <c r="V179" s="44">
        <f t="shared" si="167"/>
        <v>0</v>
      </c>
      <c r="W179" s="30">
        <f t="shared" si="168"/>
        <v>0</v>
      </c>
      <c r="X179" s="159">
        <f t="shared" si="169"/>
        <v>0</v>
      </c>
      <c r="Y179" s="159">
        <f t="shared" si="151"/>
        <v>0</v>
      </c>
      <c r="Z179" s="159">
        <f t="shared" si="170"/>
        <v>0</v>
      </c>
      <c r="AA179" s="159">
        <f t="shared" si="152"/>
        <v>0</v>
      </c>
      <c r="AB179" s="159">
        <f t="shared" si="171"/>
        <v>0</v>
      </c>
      <c r="AC179" s="35"/>
      <c r="AD179" s="44" t="b">
        <f t="shared" si="153"/>
        <v>0</v>
      </c>
      <c r="AE179" s="44" t="b">
        <f t="shared" si="154"/>
        <v>0</v>
      </c>
      <c r="AF179" s="44" t="b">
        <f t="shared" si="172"/>
        <v>0</v>
      </c>
      <c r="AG179" s="44" t="b">
        <f t="shared" si="173"/>
        <v>0</v>
      </c>
      <c r="AH179" s="35"/>
      <c r="AI179" s="35"/>
      <c r="AJ179" s="3"/>
      <c r="AL179" s="36"/>
      <c r="AM179" s="3"/>
      <c r="AO179" s="13"/>
      <c r="AS179" s="3"/>
    </row>
    <row r="180" spans="1:49" x14ac:dyDescent="0.25">
      <c r="A180" s="30">
        <v>7</v>
      </c>
      <c r="B180" s="47"/>
      <c r="C180" s="47"/>
      <c r="D180" s="47"/>
      <c r="E180" s="47"/>
      <c r="F180" s="47"/>
      <c r="G180" s="47"/>
      <c r="H180" s="30">
        <f t="shared" si="155"/>
        <v>0</v>
      </c>
      <c r="I180" s="25">
        <f t="shared" si="156"/>
        <v>0</v>
      </c>
      <c r="J180" s="30">
        <f t="shared" si="157"/>
        <v>0</v>
      </c>
      <c r="K180" s="30">
        <f t="shared" si="150"/>
        <v>0</v>
      </c>
      <c r="L180" s="25">
        <f t="shared" si="158"/>
        <v>0</v>
      </c>
      <c r="M180" s="25">
        <f t="shared" si="159"/>
        <v>0</v>
      </c>
      <c r="N180" s="44">
        <f t="shared" si="160"/>
        <v>0</v>
      </c>
      <c r="O180" s="44">
        <f t="shared" si="161"/>
        <v>0</v>
      </c>
      <c r="P180" s="401"/>
      <c r="Q180" s="30">
        <f t="shared" si="162"/>
        <v>0</v>
      </c>
      <c r="R180" s="30">
        <f t="shared" si="163"/>
        <v>0</v>
      </c>
      <c r="S180" s="30">
        <f t="shared" si="164"/>
        <v>0</v>
      </c>
      <c r="T180" s="30">
        <f t="shared" si="165"/>
        <v>0</v>
      </c>
      <c r="U180" s="44">
        <f t="shared" si="166"/>
        <v>0</v>
      </c>
      <c r="V180" s="44">
        <f t="shared" si="167"/>
        <v>0</v>
      </c>
      <c r="W180" s="30">
        <f t="shared" si="168"/>
        <v>0</v>
      </c>
      <c r="X180" s="159">
        <f t="shared" si="169"/>
        <v>0</v>
      </c>
      <c r="Y180" s="159">
        <f t="shared" si="151"/>
        <v>0</v>
      </c>
      <c r="Z180" s="159">
        <f t="shared" si="170"/>
        <v>0</v>
      </c>
      <c r="AA180" s="159">
        <f t="shared" si="152"/>
        <v>0</v>
      </c>
      <c r="AB180" s="159">
        <f t="shared" si="171"/>
        <v>0</v>
      </c>
      <c r="AC180" s="35"/>
      <c r="AD180" s="44" t="b">
        <f t="shared" si="153"/>
        <v>0</v>
      </c>
      <c r="AE180" s="44" t="b">
        <f t="shared" si="154"/>
        <v>0</v>
      </c>
      <c r="AF180" s="44" t="b">
        <f t="shared" si="172"/>
        <v>0</v>
      </c>
      <c r="AG180" s="44" t="b">
        <f t="shared" si="173"/>
        <v>0</v>
      </c>
      <c r="AH180" s="35"/>
      <c r="AI180" s="35"/>
      <c r="AJ180" s="3"/>
      <c r="AL180" s="36"/>
      <c r="AM180" s="3"/>
      <c r="AO180" s="13"/>
      <c r="AS180" s="3"/>
    </row>
    <row r="181" spans="1:49" x14ac:dyDescent="0.25">
      <c r="A181" s="30">
        <v>7</v>
      </c>
      <c r="B181" s="47"/>
      <c r="C181" s="47"/>
      <c r="D181" s="47"/>
      <c r="E181" s="47"/>
      <c r="F181" s="47"/>
      <c r="G181" s="47"/>
      <c r="H181" s="30">
        <f t="shared" si="155"/>
        <v>0</v>
      </c>
      <c r="I181" s="25">
        <f t="shared" si="156"/>
        <v>0</v>
      </c>
      <c r="J181" s="30">
        <f t="shared" si="157"/>
        <v>0</v>
      </c>
      <c r="K181" s="30">
        <f t="shared" si="150"/>
        <v>0</v>
      </c>
      <c r="L181" s="25">
        <f t="shared" si="158"/>
        <v>0</v>
      </c>
      <c r="M181" s="25">
        <f t="shared" si="159"/>
        <v>0</v>
      </c>
      <c r="N181" s="44">
        <f t="shared" si="160"/>
        <v>0</v>
      </c>
      <c r="O181" s="44">
        <f t="shared" si="161"/>
        <v>0</v>
      </c>
      <c r="P181" s="401"/>
      <c r="Q181" s="30">
        <f t="shared" si="162"/>
        <v>0</v>
      </c>
      <c r="R181" s="30">
        <f t="shared" si="163"/>
        <v>0</v>
      </c>
      <c r="S181" s="30">
        <f t="shared" si="164"/>
        <v>0</v>
      </c>
      <c r="T181" s="30">
        <f t="shared" si="165"/>
        <v>0</v>
      </c>
      <c r="U181" s="44">
        <f t="shared" si="166"/>
        <v>0</v>
      </c>
      <c r="V181" s="44">
        <f t="shared" si="167"/>
        <v>0</v>
      </c>
      <c r="W181" s="30">
        <f t="shared" si="168"/>
        <v>0</v>
      </c>
      <c r="X181" s="159">
        <f t="shared" si="169"/>
        <v>0</v>
      </c>
      <c r="Y181" s="159">
        <f t="shared" si="151"/>
        <v>0</v>
      </c>
      <c r="Z181" s="159">
        <f t="shared" si="170"/>
        <v>0</v>
      </c>
      <c r="AA181" s="159">
        <f t="shared" si="152"/>
        <v>0</v>
      </c>
      <c r="AB181" s="159">
        <f t="shared" si="171"/>
        <v>0</v>
      </c>
      <c r="AC181" s="35"/>
      <c r="AD181" s="44" t="b">
        <f t="shared" si="153"/>
        <v>0</v>
      </c>
      <c r="AE181" s="44" t="b">
        <f t="shared" si="154"/>
        <v>0</v>
      </c>
      <c r="AF181" s="44" t="b">
        <f t="shared" si="172"/>
        <v>0</v>
      </c>
      <c r="AG181" s="44" t="b">
        <f t="shared" si="173"/>
        <v>0</v>
      </c>
      <c r="AH181" s="35"/>
      <c r="AI181" s="35"/>
      <c r="AJ181" s="3"/>
      <c r="AL181" s="36"/>
      <c r="AM181" s="3"/>
      <c r="AO181" s="13"/>
      <c r="AS181" s="3"/>
    </row>
    <row r="182" spans="1:49" x14ac:dyDescent="0.25">
      <c r="A182" s="30">
        <v>7</v>
      </c>
      <c r="B182" s="47"/>
      <c r="C182" s="47"/>
      <c r="D182" s="47"/>
      <c r="E182" s="47"/>
      <c r="F182" s="47"/>
      <c r="G182" s="47"/>
      <c r="H182" s="30">
        <f t="shared" si="155"/>
        <v>0</v>
      </c>
      <c r="I182" s="25">
        <f t="shared" si="156"/>
        <v>0</v>
      </c>
      <c r="J182" s="30">
        <f t="shared" si="157"/>
        <v>0</v>
      </c>
      <c r="K182" s="30">
        <f t="shared" si="150"/>
        <v>0</v>
      </c>
      <c r="L182" s="25">
        <f t="shared" si="158"/>
        <v>0</v>
      </c>
      <c r="M182" s="25">
        <f t="shared" si="159"/>
        <v>0</v>
      </c>
      <c r="N182" s="44">
        <f t="shared" si="160"/>
        <v>0</v>
      </c>
      <c r="O182" s="44">
        <f t="shared" si="161"/>
        <v>0</v>
      </c>
      <c r="P182" s="401"/>
      <c r="Q182" s="30">
        <f t="shared" si="162"/>
        <v>0</v>
      </c>
      <c r="R182" s="30">
        <f t="shared" si="163"/>
        <v>0</v>
      </c>
      <c r="S182" s="30">
        <f t="shared" si="164"/>
        <v>0</v>
      </c>
      <c r="T182" s="30">
        <f t="shared" si="165"/>
        <v>0</v>
      </c>
      <c r="U182" s="44">
        <f t="shared" si="166"/>
        <v>0</v>
      </c>
      <c r="V182" s="44">
        <f t="shared" si="167"/>
        <v>0</v>
      </c>
      <c r="W182" s="30">
        <f t="shared" si="168"/>
        <v>0</v>
      </c>
      <c r="X182" s="159">
        <f t="shared" si="169"/>
        <v>0</v>
      </c>
      <c r="Y182" s="159">
        <f t="shared" si="151"/>
        <v>0</v>
      </c>
      <c r="Z182" s="159">
        <f t="shared" si="170"/>
        <v>0</v>
      </c>
      <c r="AA182" s="159">
        <f t="shared" si="152"/>
        <v>0</v>
      </c>
      <c r="AB182" s="159">
        <f t="shared" si="171"/>
        <v>0</v>
      </c>
      <c r="AC182" s="35"/>
      <c r="AD182" s="44" t="b">
        <f t="shared" si="153"/>
        <v>0</v>
      </c>
      <c r="AE182" s="44" t="b">
        <f t="shared" si="154"/>
        <v>0</v>
      </c>
      <c r="AF182" s="44" t="b">
        <f t="shared" si="172"/>
        <v>0</v>
      </c>
      <c r="AG182" s="44" t="b">
        <f t="shared" si="173"/>
        <v>0</v>
      </c>
      <c r="AH182" s="35"/>
      <c r="AI182" s="35"/>
      <c r="AJ182" s="3"/>
      <c r="AL182" s="36"/>
      <c r="AM182" s="3"/>
      <c r="AO182" s="13"/>
      <c r="AS182" s="3"/>
    </row>
    <row r="183" spans="1:49" x14ac:dyDescent="0.25">
      <c r="A183" s="30">
        <v>7</v>
      </c>
      <c r="B183" s="47"/>
      <c r="C183" s="47"/>
      <c r="D183" s="47"/>
      <c r="E183" s="47"/>
      <c r="F183" s="47"/>
      <c r="G183" s="47"/>
      <c r="H183" s="30">
        <f t="shared" si="155"/>
        <v>0</v>
      </c>
      <c r="I183" s="25">
        <f t="shared" si="156"/>
        <v>0</v>
      </c>
      <c r="J183" s="30">
        <f t="shared" si="157"/>
        <v>0</v>
      </c>
      <c r="K183" s="30">
        <f t="shared" si="150"/>
        <v>0</v>
      </c>
      <c r="L183" s="25">
        <f t="shared" si="158"/>
        <v>0</v>
      </c>
      <c r="M183" s="25">
        <f t="shared" si="159"/>
        <v>0</v>
      </c>
      <c r="N183" s="44">
        <f t="shared" si="160"/>
        <v>0</v>
      </c>
      <c r="O183" s="44">
        <f t="shared" si="161"/>
        <v>0</v>
      </c>
      <c r="P183" s="401"/>
      <c r="Q183" s="30">
        <f t="shared" si="162"/>
        <v>0</v>
      </c>
      <c r="R183" s="30">
        <f t="shared" si="163"/>
        <v>0</v>
      </c>
      <c r="S183" s="30">
        <f t="shared" si="164"/>
        <v>0</v>
      </c>
      <c r="T183" s="30">
        <f t="shared" si="165"/>
        <v>0</v>
      </c>
      <c r="U183" s="44">
        <f t="shared" si="166"/>
        <v>0</v>
      </c>
      <c r="V183" s="44">
        <f t="shared" si="167"/>
        <v>0</v>
      </c>
      <c r="W183" s="30">
        <f t="shared" si="168"/>
        <v>0</v>
      </c>
      <c r="X183" s="159">
        <f t="shared" si="169"/>
        <v>0</v>
      </c>
      <c r="Y183" s="159">
        <f t="shared" si="151"/>
        <v>0</v>
      </c>
      <c r="Z183" s="159">
        <f t="shared" si="170"/>
        <v>0</v>
      </c>
      <c r="AA183" s="159">
        <f t="shared" si="152"/>
        <v>0</v>
      </c>
      <c r="AB183" s="159">
        <f t="shared" si="171"/>
        <v>0</v>
      </c>
      <c r="AC183" s="35"/>
      <c r="AD183" s="44" t="b">
        <f t="shared" si="153"/>
        <v>0</v>
      </c>
      <c r="AE183" s="44" t="b">
        <f t="shared" si="154"/>
        <v>0</v>
      </c>
      <c r="AF183" s="44" t="b">
        <f t="shared" si="172"/>
        <v>0</v>
      </c>
      <c r="AG183" s="44" t="b">
        <f t="shared" si="173"/>
        <v>0</v>
      </c>
      <c r="AH183" s="35"/>
      <c r="AI183" s="35"/>
      <c r="AJ183" s="3"/>
      <c r="AL183" s="36"/>
      <c r="AM183" s="3"/>
      <c r="AO183" s="13"/>
      <c r="AS183" s="3"/>
    </row>
    <row r="184" spans="1:49" x14ac:dyDescent="0.25">
      <c r="A184" s="30">
        <v>7</v>
      </c>
      <c r="B184" s="47"/>
      <c r="C184" s="47"/>
      <c r="D184" s="47"/>
      <c r="E184" s="47"/>
      <c r="F184" s="47"/>
      <c r="G184" s="47"/>
      <c r="H184" s="30">
        <f t="shared" si="155"/>
        <v>0</v>
      </c>
      <c r="I184" s="25">
        <f t="shared" si="156"/>
        <v>0</v>
      </c>
      <c r="J184" s="30">
        <f t="shared" si="157"/>
        <v>0</v>
      </c>
      <c r="K184" s="30">
        <f t="shared" si="150"/>
        <v>0</v>
      </c>
      <c r="L184" s="25">
        <f t="shared" si="158"/>
        <v>0</v>
      </c>
      <c r="M184" s="25">
        <f t="shared" si="159"/>
        <v>0</v>
      </c>
      <c r="N184" s="44">
        <f t="shared" si="160"/>
        <v>0</v>
      </c>
      <c r="O184" s="44">
        <f t="shared" si="161"/>
        <v>0</v>
      </c>
      <c r="P184" s="401"/>
      <c r="Q184" s="30">
        <f t="shared" si="162"/>
        <v>0</v>
      </c>
      <c r="R184" s="30">
        <f t="shared" si="163"/>
        <v>0</v>
      </c>
      <c r="S184" s="30">
        <f t="shared" si="164"/>
        <v>0</v>
      </c>
      <c r="T184" s="30">
        <f t="shared" si="165"/>
        <v>0</v>
      </c>
      <c r="U184" s="44">
        <f t="shared" si="166"/>
        <v>0</v>
      </c>
      <c r="V184" s="44">
        <f t="shared" si="167"/>
        <v>0</v>
      </c>
      <c r="W184" s="30">
        <f t="shared" si="168"/>
        <v>0</v>
      </c>
      <c r="X184" s="159">
        <f t="shared" si="169"/>
        <v>0</v>
      </c>
      <c r="Y184" s="159">
        <f t="shared" si="151"/>
        <v>0</v>
      </c>
      <c r="Z184" s="159">
        <f t="shared" si="170"/>
        <v>0</v>
      </c>
      <c r="AA184" s="159">
        <f t="shared" si="152"/>
        <v>0</v>
      </c>
      <c r="AB184" s="159">
        <f t="shared" si="171"/>
        <v>0</v>
      </c>
      <c r="AC184" s="35"/>
      <c r="AD184" s="44" t="b">
        <f t="shared" si="153"/>
        <v>0</v>
      </c>
      <c r="AE184" s="44" t="b">
        <f t="shared" si="154"/>
        <v>0</v>
      </c>
      <c r="AF184" s="44" t="b">
        <f t="shared" si="172"/>
        <v>0</v>
      </c>
      <c r="AG184" s="44" t="b">
        <f t="shared" si="173"/>
        <v>0</v>
      </c>
      <c r="AH184" s="35"/>
      <c r="AI184" s="35"/>
      <c r="AJ184" s="3"/>
      <c r="AK184" s="3"/>
      <c r="AL184" s="3"/>
      <c r="AM184" s="3"/>
      <c r="AP184" s="3"/>
      <c r="AQ184" s="3"/>
      <c r="AR184" s="3"/>
      <c r="AS184" s="3"/>
    </row>
    <row r="185" spans="1:49" x14ac:dyDescent="0.25">
      <c r="A185" s="30">
        <v>7</v>
      </c>
      <c r="B185" s="47"/>
      <c r="C185" s="47"/>
      <c r="D185" s="47"/>
      <c r="E185" s="47"/>
      <c r="F185" s="47"/>
      <c r="G185" s="47"/>
      <c r="H185" s="30">
        <f t="shared" si="155"/>
        <v>0</v>
      </c>
      <c r="I185" s="25">
        <f t="shared" si="156"/>
        <v>0</v>
      </c>
      <c r="J185" s="30">
        <f t="shared" si="157"/>
        <v>0</v>
      </c>
      <c r="K185" s="30">
        <f t="shared" si="150"/>
        <v>0</v>
      </c>
      <c r="L185" s="25">
        <f t="shared" si="158"/>
        <v>0</v>
      </c>
      <c r="M185" s="25">
        <f t="shared" si="159"/>
        <v>0</v>
      </c>
      <c r="N185" s="44">
        <f t="shared" si="160"/>
        <v>0</v>
      </c>
      <c r="O185" s="44">
        <f t="shared" si="161"/>
        <v>0</v>
      </c>
      <c r="P185" s="401"/>
      <c r="Q185" s="30">
        <f t="shared" si="162"/>
        <v>0</v>
      </c>
      <c r="R185" s="30">
        <f t="shared" si="163"/>
        <v>0</v>
      </c>
      <c r="S185" s="30">
        <f t="shared" si="164"/>
        <v>0</v>
      </c>
      <c r="T185" s="30">
        <f t="shared" si="165"/>
        <v>0</v>
      </c>
      <c r="U185" s="44">
        <f t="shared" si="166"/>
        <v>0</v>
      </c>
      <c r="V185" s="44">
        <f t="shared" si="167"/>
        <v>0</v>
      </c>
      <c r="W185" s="30">
        <f t="shared" si="168"/>
        <v>0</v>
      </c>
      <c r="X185" s="159">
        <f t="shared" si="169"/>
        <v>0</v>
      </c>
      <c r="Y185" s="159">
        <f t="shared" si="151"/>
        <v>0</v>
      </c>
      <c r="Z185" s="159">
        <f t="shared" si="170"/>
        <v>0</v>
      </c>
      <c r="AA185" s="159">
        <f t="shared" si="152"/>
        <v>0</v>
      </c>
      <c r="AB185" s="159">
        <f t="shared" si="171"/>
        <v>0</v>
      </c>
      <c r="AC185" s="35"/>
      <c r="AD185" s="44" t="b">
        <f t="shared" si="153"/>
        <v>0</v>
      </c>
      <c r="AE185" s="44" t="b">
        <f t="shared" si="154"/>
        <v>0</v>
      </c>
      <c r="AF185" s="44" t="b">
        <f t="shared" si="172"/>
        <v>0</v>
      </c>
      <c r="AG185" s="44" t="b">
        <f t="shared" si="173"/>
        <v>0</v>
      </c>
      <c r="AH185" s="35"/>
      <c r="AI185" s="35"/>
      <c r="AJ185" s="3"/>
      <c r="AL185" s="36"/>
      <c r="AM185" s="3"/>
      <c r="AO185" s="13"/>
      <c r="AS185" s="3"/>
    </row>
    <row r="186" spans="1:49" x14ac:dyDescent="0.25">
      <c r="A186" s="30">
        <v>7</v>
      </c>
      <c r="B186" s="47"/>
      <c r="C186" s="47"/>
      <c r="D186" s="47"/>
      <c r="E186" s="47"/>
      <c r="F186" s="47"/>
      <c r="G186" s="47"/>
      <c r="H186" s="30">
        <f t="shared" si="155"/>
        <v>0</v>
      </c>
      <c r="I186" s="25">
        <f t="shared" si="156"/>
        <v>0</v>
      </c>
      <c r="J186" s="30">
        <f t="shared" si="157"/>
        <v>0</v>
      </c>
      <c r="K186" s="30">
        <f t="shared" si="150"/>
        <v>0</v>
      </c>
      <c r="L186" s="25">
        <f t="shared" si="158"/>
        <v>0</v>
      </c>
      <c r="M186" s="25">
        <f t="shared" si="159"/>
        <v>0</v>
      </c>
      <c r="N186" s="44">
        <f t="shared" si="160"/>
        <v>0</v>
      </c>
      <c r="O186" s="44">
        <f t="shared" si="161"/>
        <v>0</v>
      </c>
      <c r="P186" s="401"/>
      <c r="Q186" s="30">
        <f t="shared" si="162"/>
        <v>0</v>
      </c>
      <c r="R186" s="30">
        <f t="shared" si="163"/>
        <v>0</v>
      </c>
      <c r="S186" s="30">
        <f t="shared" si="164"/>
        <v>0</v>
      </c>
      <c r="T186" s="30">
        <f t="shared" si="165"/>
        <v>0</v>
      </c>
      <c r="U186" s="44">
        <f t="shared" si="166"/>
        <v>0</v>
      </c>
      <c r="V186" s="44">
        <f t="shared" si="167"/>
        <v>0</v>
      </c>
      <c r="W186" s="30">
        <f t="shared" si="168"/>
        <v>0</v>
      </c>
      <c r="X186" s="159">
        <f t="shared" si="169"/>
        <v>0</v>
      </c>
      <c r="Y186" s="159">
        <f t="shared" si="151"/>
        <v>0</v>
      </c>
      <c r="Z186" s="159">
        <f t="shared" si="170"/>
        <v>0</v>
      </c>
      <c r="AA186" s="159">
        <f t="shared" si="152"/>
        <v>0</v>
      </c>
      <c r="AB186" s="159">
        <f t="shared" si="171"/>
        <v>0</v>
      </c>
      <c r="AC186" s="35"/>
      <c r="AD186" s="44" t="b">
        <f t="shared" si="153"/>
        <v>0</v>
      </c>
      <c r="AE186" s="44" t="b">
        <f t="shared" si="154"/>
        <v>0</v>
      </c>
      <c r="AF186" s="44" t="b">
        <f t="shared" si="172"/>
        <v>0</v>
      </c>
      <c r="AG186" s="44" t="b">
        <f t="shared" si="173"/>
        <v>0</v>
      </c>
      <c r="AH186" s="35"/>
      <c r="AI186" s="35"/>
      <c r="AJ186" s="3"/>
      <c r="AK186" s="3"/>
      <c r="AL186" s="3"/>
      <c r="AM186" s="3"/>
      <c r="AP186" s="3"/>
      <c r="AQ186" s="3"/>
      <c r="AR186" s="3"/>
      <c r="AS186" s="3"/>
    </row>
    <row r="187" spans="1:49" x14ac:dyDescent="0.25">
      <c r="A187" s="30">
        <v>7</v>
      </c>
      <c r="B187" s="47"/>
      <c r="C187" s="47"/>
      <c r="D187" s="47"/>
      <c r="E187" s="47"/>
      <c r="F187" s="47"/>
      <c r="G187" s="47"/>
      <c r="H187" s="30">
        <f t="shared" si="155"/>
        <v>0</v>
      </c>
      <c r="I187" s="25">
        <f t="shared" si="156"/>
        <v>0</v>
      </c>
      <c r="J187" s="30">
        <f t="shared" si="157"/>
        <v>0</v>
      </c>
      <c r="K187" s="30">
        <f t="shared" si="150"/>
        <v>0</v>
      </c>
      <c r="L187" s="25">
        <f t="shared" si="158"/>
        <v>0</v>
      </c>
      <c r="M187" s="25">
        <f t="shared" si="159"/>
        <v>0</v>
      </c>
      <c r="N187" s="44">
        <f t="shared" si="160"/>
        <v>0</v>
      </c>
      <c r="O187" s="44">
        <f t="shared" si="161"/>
        <v>0</v>
      </c>
      <c r="P187" s="401"/>
      <c r="Q187" s="30">
        <f t="shared" si="162"/>
        <v>0</v>
      </c>
      <c r="R187" s="30">
        <f t="shared" si="163"/>
        <v>0</v>
      </c>
      <c r="S187" s="30">
        <f t="shared" si="164"/>
        <v>0</v>
      </c>
      <c r="T187" s="30">
        <f t="shared" si="165"/>
        <v>0</v>
      </c>
      <c r="U187" s="44">
        <f t="shared" si="166"/>
        <v>0</v>
      </c>
      <c r="V187" s="44">
        <f t="shared" si="167"/>
        <v>0</v>
      </c>
      <c r="W187" s="30">
        <f t="shared" si="168"/>
        <v>0</v>
      </c>
      <c r="X187" s="159">
        <f t="shared" si="169"/>
        <v>0</v>
      </c>
      <c r="Y187" s="159">
        <f t="shared" si="151"/>
        <v>0</v>
      </c>
      <c r="Z187" s="159">
        <f t="shared" si="170"/>
        <v>0</v>
      </c>
      <c r="AA187" s="159">
        <f t="shared" si="152"/>
        <v>0</v>
      </c>
      <c r="AB187" s="159">
        <f t="shared" si="171"/>
        <v>0</v>
      </c>
      <c r="AC187" s="35"/>
      <c r="AD187" s="44" t="b">
        <f t="shared" si="153"/>
        <v>0</v>
      </c>
      <c r="AE187" s="44" t="b">
        <f t="shared" si="154"/>
        <v>0</v>
      </c>
      <c r="AF187" s="44" t="b">
        <f t="shared" si="172"/>
        <v>0</v>
      </c>
      <c r="AG187" s="44" t="b">
        <f t="shared" si="173"/>
        <v>0</v>
      </c>
      <c r="AH187" s="35"/>
      <c r="AI187" s="35"/>
      <c r="AJ187" s="3"/>
      <c r="AK187" s="3"/>
      <c r="AL187" s="3"/>
      <c r="AM187" s="3"/>
      <c r="AP187" s="3"/>
      <c r="AQ187" s="3"/>
      <c r="AR187" s="3"/>
      <c r="AS187" s="3"/>
    </row>
    <row r="188" spans="1:49" x14ac:dyDescent="0.25">
      <c r="A188" s="30">
        <v>7</v>
      </c>
      <c r="B188" s="47"/>
      <c r="C188" s="47"/>
      <c r="D188" s="47"/>
      <c r="E188" s="47"/>
      <c r="F188" s="47"/>
      <c r="G188" s="47"/>
      <c r="H188" s="30">
        <f t="shared" si="155"/>
        <v>0</v>
      </c>
      <c r="I188" s="25">
        <f t="shared" si="156"/>
        <v>0</v>
      </c>
      <c r="J188" s="30">
        <f t="shared" si="157"/>
        <v>0</v>
      </c>
      <c r="K188" s="30">
        <f t="shared" si="150"/>
        <v>0</v>
      </c>
      <c r="L188" s="25">
        <f t="shared" si="158"/>
        <v>0</v>
      </c>
      <c r="M188" s="25">
        <f t="shared" si="159"/>
        <v>0</v>
      </c>
      <c r="N188" s="44">
        <f t="shared" si="160"/>
        <v>0</v>
      </c>
      <c r="O188" s="44">
        <f t="shared" si="161"/>
        <v>0</v>
      </c>
      <c r="P188" s="401"/>
      <c r="Q188" s="30">
        <f t="shared" si="162"/>
        <v>0</v>
      </c>
      <c r="R188" s="30">
        <f t="shared" si="163"/>
        <v>0</v>
      </c>
      <c r="S188" s="30">
        <f t="shared" si="164"/>
        <v>0</v>
      </c>
      <c r="T188" s="30">
        <f t="shared" si="165"/>
        <v>0</v>
      </c>
      <c r="U188" s="44">
        <f t="shared" si="166"/>
        <v>0</v>
      </c>
      <c r="V188" s="44">
        <f t="shared" si="167"/>
        <v>0</v>
      </c>
      <c r="W188" s="30">
        <f t="shared" si="168"/>
        <v>0</v>
      </c>
      <c r="X188" s="159">
        <f t="shared" si="169"/>
        <v>0</v>
      </c>
      <c r="Y188" s="159">
        <f t="shared" si="151"/>
        <v>0</v>
      </c>
      <c r="Z188" s="159">
        <f t="shared" si="170"/>
        <v>0</v>
      </c>
      <c r="AA188" s="159">
        <f t="shared" si="152"/>
        <v>0</v>
      </c>
      <c r="AB188" s="159">
        <f t="shared" si="171"/>
        <v>0</v>
      </c>
      <c r="AC188" s="35"/>
      <c r="AD188" s="44" t="b">
        <f t="shared" si="153"/>
        <v>0</v>
      </c>
      <c r="AE188" s="44" t="b">
        <f t="shared" si="154"/>
        <v>0</v>
      </c>
      <c r="AF188" s="44" t="b">
        <f t="shared" si="172"/>
        <v>0</v>
      </c>
      <c r="AG188" s="44" t="b">
        <f t="shared" si="173"/>
        <v>0</v>
      </c>
      <c r="AH188" s="35"/>
      <c r="AI188" s="35"/>
      <c r="AJ188" s="3"/>
      <c r="AK188" s="3"/>
      <c r="AL188" s="3"/>
      <c r="AM188" s="3"/>
      <c r="AP188" s="3"/>
      <c r="AQ188" s="3"/>
      <c r="AR188" s="3"/>
      <c r="AS188" s="3"/>
    </row>
    <row r="189" spans="1:49" x14ac:dyDescent="0.25">
      <c r="A189" s="30">
        <v>7</v>
      </c>
      <c r="B189" s="47"/>
      <c r="C189" s="47"/>
      <c r="D189" s="47"/>
      <c r="E189" s="47"/>
      <c r="F189" s="47"/>
      <c r="G189" s="47"/>
      <c r="H189" s="30">
        <f t="shared" si="155"/>
        <v>0</v>
      </c>
      <c r="I189" s="25">
        <f t="shared" si="156"/>
        <v>0</v>
      </c>
      <c r="J189" s="30">
        <f t="shared" si="157"/>
        <v>0</v>
      </c>
      <c r="K189" s="30">
        <f t="shared" si="150"/>
        <v>0</v>
      </c>
      <c r="L189" s="25">
        <f t="shared" si="158"/>
        <v>0</v>
      </c>
      <c r="M189" s="25">
        <f t="shared" si="159"/>
        <v>0</v>
      </c>
      <c r="N189" s="44">
        <f t="shared" si="160"/>
        <v>0</v>
      </c>
      <c r="O189" s="44">
        <f t="shared" si="161"/>
        <v>0</v>
      </c>
      <c r="P189" s="401"/>
      <c r="Q189" s="30">
        <f t="shared" si="162"/>
        <v>0</v>
      </c>
      <c r="R189" s="30">
        <f t="shared" si="163"/>
        <v>0</v>
      </c>
      <c r="S189" s="30">
        <f t="shared" si="164"/>
        <v>0</v>
      </c>
      <c r="T189" s="30">
        <f t="shared" si="165"/>
        <v>0</v>
      </c>
      <c r="U189" s="44">
        <f t="shared" si="166"/>
        <v>0</v>
      </c>
      <c r="V189" s="44">
        <f t="shared" si="167"/>
        <v>0</v>
      </c>
      <c r="W189" s="30">
        <f t="shared" si="168"/>
        <v>0</v>
      </c>
      <c r="X189" s="159">
        <f t="shared" si="169"/>
        <v>0</v>
      </c>
      <c r="Y189" s="159">
        <f t="shared" si="151"/>
        <v>0</v>
      </c>
      <c r="Z189" s="159">
        <f t="shared" si="170"/>
        <v>0</v>
      </c>
      <c r="AA189" s="159">
        <f t="shared" si="152"/>
        <v>0</v>
      </c>
      <c r="AB189" s="159">
        <f t="shared" si="171"/>
        <v>0</v>
      </c>
      <c r="AC189" s="35"/>
      <c r="AD189" s="44" t="b">
        <f t="shared" si="153"/>
        <v>0</v>
      </c>
      <c r="AE189" s="44" t="b">
        <f t="shared" si="154"/>
        <v>0</v>
      </c>
      <c r="AF189" s="44" t="b">
        <f t="shared" si="172"/>
        <v>0</v>
      </c>
      <c r="AG189" s="44" t="b">
        <f t="shared" si="173"/>
        <v>0</v>
      </c>
      <c r="AH189" s="35"/>
      <c r="AI189" s="35"/>
      <c r="AJ189" s="3"/>
      <c r="AK189" s="3"/>
      <c r="AL189" s="3"/>
      <c r="AM189" s="3"/>
      <c r="AP189" s="3"/>
      <c r="AQ189" s="3"/>
      <c r="AR189" s="3"/>
      <c r="AS189" s="3"/>
    </row>
    <row r="190" spans="1:49" x14ac:dyDescent="0.25">
      <c r="A190" s="30">
        <v>7</v>
      </c>
      <c r="B190" s="47"/>
      <c r="C190" s="47"/>
      <c r="D190" s="47"/>
      <c r="E190" s="47"/>
      <c r="F190" s="47"/>
      <c r="G190" s="47"/>
      <c r="H190" s="30">
        <f t="shared" si="155"/>
        <v>0</v>
      </c>
      <c r="I190" s="25">
        <f t="shared" si="156"/>
        <v>0</v>
      </c>
      <c r="J190" s="30">
        <f t="shared" si="157"/>
        <v>0</v>
      </c>
      <c r="K190" s="30">
        <f t="shared" si="150"/>
        <v>0</v>
      </c>
      <c r="L190" s="25">
        <f t="shared" si="158"/>
        <v>0</v>
      </c>
      <c r="M190" s="25">
        <f t="shared" si="159"/>
        <v>0</v>
      </c>
      <c r="N190" s="44">
        <f t="shared" si="160"/>
        <v>0</v>
      </c>
      <c r="O190" s="44">
        <f t="shared" si="161"/>
        <v>0</v>
      </c>
      <c r="P190" s="330"/>
      <c r="Q190" s="30">
        <f t="shared" si="162"/>
        <v>0</v>
      </c>
      <c r="R190" s="30">
        <f t="shared" si="163"/>
        <v>0</v>
      </c>
      <c r="S190" s="30">
        <f t="shared" si="164"/>
        <v>0</v>
      </c>
      <c r="T190" s="30">
        <f t="shared" si="165"/>
        <v>0</v>
      </c>
      <c r="U190" s="44">
        <f t="shared" si="166"/>
        <v>0</v>
      </c>
      <c r="V190" s="44">
        <f t="shared" si="167"/>
        <v>0</v>
      </c>
      <c r="W190" s="30">
        <f t="shared" si="168"/>
        <v>0</v>
      </c>
      <c r="X190" s="159">
        <f t="shared" si="169"/>
        <v>0</v>
      </c>
      <c r="Y190" s="159">
        <f t="shared" si="151"/>
        <v>0</v>
      </c>
      <c r="Z190" s="159">
        <f>V190*(1/$B$6)</f>
        <v>0</v>
      </c>
      <c r="AA190" s="159">
        <f t="shared" si="152"/>
        <v>0</v>
      </c>
      <c r="AB190" s="159">
        <f t="shared" si="171"/>
        <v>0</v>
      </c>
      <c r="AC190" s="35"/>
      <c r="AD190" s="44" t="b">
        <f t="shared" si="153"/>
        <v>0</v>
      </c>
      <c r="AE190" s="44" t="b">
        <f t="shared" si="154"/>
        <v>0</v>
      </c>
      <c r="AF190" s="44" t="b">
        <f t="shared" si="172"/>
        <v>0</v>
      </c>
      <c r="AG190" s="44" t="b">
        <f t="shared" si="173"/>
        <v>0</v>
      </c>
      <c r="AH190" s="35"/>
      <c r="AI190" s="35"/>
      <c r="AJ190" s="3"/>
      <c r="AL190" s="36"/>
      <c r="AM190" s="3"/>
      <c r="AO190" s="13"/>
      <c r="AS190" s="3"/>
    </row>
    <row r="191" spans="1:49" x14ac:dyDescent="0.25">
      <c r="B191" s="4" t="s">
        <v>99</v>
      </c>
      <c r="C191" s="4"/>
      <c r="D191" s="4"/>
      <c r="E191" s="37">
        <f>COUNT(B171:B190)</f>
        <v>0</v>
      </c>
      <c r="F191" s="37"/>
      <c r="G191" s="37"/>
      <c r="H191" s="37"/>
      <c r="I191" s="86"/>
      <c r="J191" s="37"/>
      <c r="K191" s="37"/>
      <c r="L191" s="86"/>
      <c r="X191" s="161">
        <f>SUM(X171:X190)</f>
        <v>0</v>
      </c>
      <c r="Y191" s="161">
        <f>SUM(Y171:Y190)</f>
        <v>0</v>
      </c>
      <c r="Z191" s="161">
        <f>SUM(Z171:Z190)</f>
        <v>0</v>
      </c>
      <c r="AA191" s="161">
        <f>SUM(AA171:AA190)</f>
        <v>0</v>
      </c>
      <c r="AB191" s="161">
        <f>SUM(AB171:AB190)</f>
        <v>0</v>
      </c>
      <c r="AC191" s="35"/>
      <c r="AD191" s="163">
        <f>SUM(AD171:AD190)</f>
        <v>0</v>
      </c>
      <c r="AE191" s="164">
        <f t="shared" ref="AE191:AG191" si="174">SUM(AE171:AE190)</f>
        <v>0</v>
      </c>
      <c r="AF191" s="164">
        <f t="shared" si="174"/>
        <v>0</v>
      </c>
      <c r="AG191" s="164">
        <f t="shared" si="174"/>
        <v>0</v>
      </c>
      <c r="AH191" s="35"/>
      <c r="AI191" s="35"/>
      <c r="AJ191" s="35"/>
      <c r="AM191" s="3"/>
      <c r="AP191" s="3"/>
      <c r="AQ191" s="3"/>
      <c r="AR191" s="3"/>
      <c r="AS191" s="3"/>
    </row>
    <row r="192" spans="1:49" x14ac:dyDescent="0.25">
      <c r="AD192" s="156"/>
      <c r="AE192" s="156"/>
      <c r="AF192" s="156"/>
      <c r="AG192" s="156"/>
      <c r="AH192" s="64"/>
      <c r="AI192" s="64"/>
      <c r="AJ192" s="64"/>
      <c r="AV192" s="34"/>
      <c r="AW192" s="34"/>
    </row>
    <row r="193" spans="1:45" ht="35.25" customHeight="1" x14ac:dyDescent="0.25">
      <c r="A193" s="312" t="s">
        <v>95</v>
      </c>
      <c r="B193" s="312" t="s">
        <v>101</v>
      </c>
      <c r="C193" s="289" t="s">
        <v>456</v>
      </c>
      <c r="D193" s="289"/>
      <c r="E193" s="317" t="s">
        <v>93</v>
      </c>
      <c r="F193" s="318"/>
      <c r="G193" s="319"/>
      <c r="H193" s="289" t="s">
        <v>491</v>
      </c>
      <c r="I193" s="289"/>
      <c r="J193" s="289"/>
      <c r="K193" s="289"/>
      <c r="L193" s="289"/>
      <c r="M193" s="289"/>
      <c r="N193" s="326" t="s">
        <v>757</v>
      </c>
      <c r="O193" s="328"/>
      <c r="P193" s="329"/>
      <c r="Q193" s="289" t="s">
        <v>755</v>
      </c>
      <c r="R193" s="289"/>
      <c r="S193" s="289"/>
      <c r="T193" s="289"/>
      <c r="U193" s="326" t="s">
        <v>756</v>
      </c>
      <c r="V193" s="328"/>
      <c r="W193" s="329" t="s">
        <v>90</v>
      </c>
      <c r="X193" s="399" t="s">
        <v>492</v>
      </c>
      <c r="Y193" s="400"/>
      <c r="Z193" s="399" t="s">
        <v>493</v>
      </c>
      <c r="AA193" s="400"/>
      <c r="AB193" s="169" t="s">
        <v>494</v>
      </c>
      <c r="AC193" s="90"/>
      <c r="AD193" s="326" t="s">
        <v>235</v>
      </c>
      <c r="AE193" s="327"/>
      <c r="AF193" s="327"/>
      <c r="AG193" s="328"/>
      <c r="AH193" s="39"/>
      <c r="AI193" s="39"/>
      <c r="AJ193" s="39"/>
      <c r="AK193" s="3"/>
      <c r="AL193" s="3"/>
      <c r="AM193" s="3"/>
      <c r="AP193" s="3"/>
      <c r="AQ193" s="3"/>
      <c r="AR193" s="3"/>
      <c r="AS193" s="3"/>
    </row>
    <row r="194" spans="1:45" ht="43.8" x14ac:dyDescent="0.25">
      <c r="A194" s="312"/>
      <c r="B194" s="312"/>
      <c r="C194" s="48" t="s">
        <v>638</v>
      </c>
      <c r="D194" s="48" t="s">
        <v>622</v>
      </c>
      <c r="E194" s="48" t="s">
        <v>621</v>
      </c>
      <c r="F194" s="48" t="s">
        <v>623</v>
      </c>
      <c r="G194" s="48" t="s">
        <v>624</v>
      </c>
      <c r="H194" s="59" t="s">
        <v>453</v>
      </c>
      <c r="I194" s="60" t="s">
        <v>745</v>
      </c>
      <c r="J194" s="59" t="s">
        <v>452</v>
      </c>
      <c r="K194" s="59" t="s">
        <v>451</v>
      </c>
      <c r="L194" s="60" t="s">
        <v>746</v>
      </c>
      <c r="M194" s="60" t="s">
        <v>739</v>
      </c>
      <c r="N194" s="168" t="s">
        <v>744</v>
      </c>
      <c r="O194" s="168" t="s">
        <v>741</v>
      </c>
      <c r="P194" s="401"/>
      <c r="Q194" s="59" t="s">
        <v>453</v>
      </c>
      <c r="R194" s="59" t="s">
        <v>745</v>
      </c>
      <c r="S194" s="60" t="s">
        <v>754</v>
      </c>
      <c r="T194" s="60" t="s">
        <v>739</v>
      </c>
      <c r="U194" s="168" t="s">
        <v>744</v>
      </c>
      <c r="V194" s="168" t="s">
        <v>741</v>
      </c>
      <c r="W194" s="330"/>
      <c r="X194" s="158" t="s">
        <v>742</v>
      </c>
      <c r="Y194" s="158" t="s">
        <v>743</v>
      </c>
      <c r="Z194" s="158" t="s">
        <v>742</v>
      </c>
      <c r="AA194" s="158" t="s">
        <v>743</v>
      </c>
      <c r="AB194" s="158" t="s">
        <v>743</v>
      </c>
      <c r="AC194" s="64"/>
      <c r="AD194" s="162" t="s">
        <v>227</v>
      </c>
      <c r="AE194" s="162" t="s">
        <v>228</v>
      </c>
      <c r="AF194" s="162" t="s">
        <v>229</v>
      </c>
      <c r="AG194" s="162" t="s">
        <v>230</v>
      </c>
      <c r="AH194" s="64"/>
      <c r="AI194" s="64"/>
      <c r="AJ194" s="3"/>
      <c r="AK194" s="3"/>
      <c r="AL194" s="3"/>
      <c r="AM194" s="3"/>
      <c r="AP194" s="3"/>
      <c r="AQ194" s="3"/>
      <c r="AR194" s="3"/>
      <c r="AS194" s="3"/>
    </row>
    <row r="195" spans="1:45" x14ac:dyDescent="0.25">
      <c r="A195" s="30">
        <v>8</v>
      </c>
      <c r="B195" s="47"/>
      <c r="C195" s="47"/>
      <c r="D195" s="47"/>
      <c r="E195" s="47"/>
      <c r="F195" s="47"/>
      <c r="G195" s="47"/>
      <c r="H195" s="30">
        <f>D195*0.5</f>
        <v>0</v>
      </c>
      <c r="I195" s="25">
        <f>(3.14*(H195*H195)*C195)/1000</f>
        <v>0</v>
      </c>
      <c r="J195" s="30">
        <f>(F195+G195)/2</f>
        <v>0</v>
      </c>
      <c r="K195" s="30">
        <f t="shared" ref="K195:K214" si="175">J195/2</f>
        <v>0</v>
      </c>
      <c r="L195" s="25">
        <f>((3.14*(K195*K195))*(E195/3))/1000</f>
        <v>0</v>
      </c>
      <c r="M195" s="25">
        <f>I195+L195</f>
        <v>0</v>
      </c>
      <c r="N195" s="44">
        <f>IF(B195=1,$E$11,IF(B195=2,$E$12,IF(B195=3,0,IF(B195=4,0,))))</f>
        <v>0</v>
      </c>
      <c r="O195" s="44">
        <f>(M195*N195)*W195</f>
        <v>0</v>
      </c>
      <c r="P195" s="401"/>
      <c r="Q195" s="30">
        <f>D195*0.5</f>
        <v>0</v>
      </c>
      <c r="R195" s="30">
        <f>(3.14*(Q195*Q195)*C195)/1000</f>
        <v>0</v>
      </c>
      <c r="S195" s="30">
        <f>(((E195*F195)*G195)*0.5)/1000</f>
        <v>0</v>
      </c>
      <c r="T195" s="30">
        <f>R195+S195</f>
        <v>0</v>
      </c>
      <c r="U195" s="44">
        <f>IF(B195=1,0,IF(B195=2,0,IF(B195=3,$E$13,IF(B195=4,$E$14,))))</f>
        <v>0</v>
      </c>
      <c r="V195" s="44">
        <f>(T195*U195)*W195</f>
        <v>0</v>
      </c>
      <c r="W195" s="30">
        <f>IF(B195=1,$H$11,IF(B195=2,$H$12,IF(B195=3,$H$13,IF(B195=4,$H$14,))))</f>
        <v>0</v>
      </c>
      <c r="X195" s="159">
        <f>O195*(1/$B$6)</f>
        <v>0</v>
      </c>
      <c r="Y195" s="159">
        <f t="shared" ref="Y195:Y214" si="176">X195/1000</f>
        <v>0</v>
      </c>
      <c r="Z195" s="159">
        <f>V195*(1/$B$6)</f>
        <v>0</v>
      </c>
      <c r="AA195" s="159">
        <f t="shared" ref="AA195:AA214" si="177">Z195/1000</f>
        <v>0</v>
      </c>
      <c r="AB195" s="159">
        <f>Y195+AA195</f>
        <v>0</v>
      </c>
      <c r="AC195" s="35"/>
      <c r="AD195" s="44" t="b">
        <f t="shared" ref="AD195:AD214" si="178">IF(B195=1, Y195)</f>
        <v>0</v>
      </c>
      <c r="AE195" s="44" t="b">
        <f t="shared" ref="AE195:AE214" si="179">IF(B195=2, Y195)</f>
        <v>0</v>
      </c>
      <c r="AF195" s="44" t="b">
        <f>IF(B195=3, AA195)</f>
        <v>0</v>
      </c>
      <c r="AG195" s="44" t="b">
        <f>IF(B195=4, AA195)</f>
        <v>0</v>
      </c>
      <c r="AH195" s="35"/>
      <c r="AI195" s="35"/>
      <c r="AJ195" s="3"/>
      <c r="AL195" s="36"/>
      <c r="AM195" s="3"/>
      <c r="AO195" s="13"/>
      <c r="AS195" s="3"/>
    </row>
    <row r="196" spans="1:45" x14ac:dyDescent="0.25">
      <c r="A196" s="30">
        <v>8</v>
      </c>
      <c r="B196" s="47"/>
      <c r="C196" s="47"/>
      <c r="D196" s="47"/>
      <c r="E196" s="47"/>
      <c r="F196" s="47"/>
      <c r="G196" s="47"/>
      <c r="H196" s="30">
        <f t="shared" ref="H196:H214" si="180">D196*0.5</f>
        <v>0</v>
      </c>
      <c r="I196" s="25">
        <f t="shared" ref="I196:I214" si="181">(3.14*(H196*H196)*C196)/1000</f>
        <v>0</v>
      </c>
      <c r="J196" s="30">
        <f t="shared" ref="J196:J214" si="182">(F196+G196)/2</f>
        <v>0</v>
      </c>
      <c r="K196" s="30">
        <f t="shared" si="175"/>
        <v>0</v>
      </c>
      <c r="L196" s="25">
        <f t="shared" ref="L196:L214" si="183">((3.14*(K196*K196))*(E196/3))/1000</f>
        <v>0</v>
      </c>
      <c r="M196" s="25">
        <f t="shared" ref="M196:M214" si="184">I196+L196</f>
        <v>0</v>
      </c>
      <c r="N196" s="44">
        <f t="shared" ref="N196:N214" si="185">IF(B196=1,$E$11,IF(B196=2,$E$12,IF(B196=3,0,IF(B196=4,0,))))</f>
        <v>0</v>
      </c>
      <c r="O196" s="44">
        <f t="shared" ref="O196:O214" si="186">(M196*N196)*W196</f>
        <v>0</v>
      </c>
      <c r="P196" s="401"/>
      <c r="Q196" s="30">
        <f t="shared" ref="Q196:Q214" si="187">D196*0.5</f>
        <v>0</v>
      </c>
      <c r="R196" s="30">
        <f t="shared" ref="R196:R214" si="188">(3.14*(Q196*Q196)*C196)/1000</f>
        <v>0</v>
      </c>
      <c r="S196" s="30">
        <f t="shared" ref="S196:S214" si="189">(((E196*F196)*G196)*0.5)/1000</f>
        <v>0</v>
      </c>
      <c r="T196" s="30">
        <f t="shared" ref="T196:T214" si="190">R196+S196</f>
        <v>0</v>
      </c>
      <c r="U196" s="44">
        <f t="shared" ref="U196:U214" si="191">IF(B196=1,0,IF(B196=2,0,IF(B196=3,$E$13,IF(B196=4,$E$14,))))</f>
        <v>0</v>
      </c>
      <c r="V196" s="44">
        <f t="shared" ref="V196:V214" si="192">(T196*U196)*W196</f>
        <v>0</v>
      </c>
      <c r="W196" s="30">
        <f t="shared" ref="W196:W214" si="193">IF(B196=1,$H$11,IF(B196=2,$H$12,IF(B196=3,$H$13,IF(B196=4,$H$14,))))</f>
        <v>0</v>
      </c>
      <c r="X196" s="159">
        <f t="shared" ref="X196:X214" si="194">O196*(1/$B$6)</f>
        <v>0</v>
      </c>
      <c r="Y196" s="159">
        <f t="shared" si="176"/>
        <v>0</v>
      </c>
      <c r="Z196" s="159">
        <f t="shared" ref="Z196:Z214" si="195">V196*(1/$B$6)</f>
        <v>0</v>
      </c>
      <c r="AA196" s="159">
        <f t="shared" si="177"/>
        <v>0</v>
      </c>
      <c r="AB196" s="159">
        <f t="shared" ref="AB196:AB214" si="196">Y196+AA196</f>
        <v>0</v>
      </c>
      <c r="AC196" s="35"/>
      <c r="AD196" s="44" t="b">
        <f t="shared" si="178"/>
        <v>0</v>
      </c>
      <c r="AE196" s="44" t="b">
        <f t="shared" si="179"/>
        <v>0</v>
      </c>
      <c r="AF196" s="44" t="b">
        <f t="shared" ref="AF196:AF214" si="197">IF(B196=3, AA196)</f>
        <v>0</v>
      </c>
      <c r="AG196" s="44" t="b">
        <f t="shared" ref="AG196:AG214" si="198">IF(B196=4, AA196)</f>
        <v>0</v>
      </c>
      <c r="AH196" s="35"/>
      <c r="AI196" s="35"/>
      <c r="AJ196" s="3"/>
      <c r="AL196" s="36"/>
      <c r="AM196" s="3"/>
      <c r="AO196" s="13"/>
      <c r="AS196" s="3"/>
    </row>
    <row r="197" spans="1:45" x14ac:dyDescent="0.25">
      <c r="A197" s="30">
        <v>8</v>
      </c>
      <c r="B197" s="47"/>
      <c r="C197" s="47"/>
      <c r="D197" s="47"/>
      <c r="E197" s="47"/>
      <c r="F197" s="47"/>
      <c r="G197" s="47"/>
      <c r="H197" s="30">
        <f t="shared" si="180"/>
        <v>0</v>
      </c>
      <c r="I197" s="25">
        <f t="shared" si="181"/>
        <v>0</v>
      </c>
      <c r="J197" s="30">
        <f t="shared" si="182"/>
        <v>0</v>
      </c>
      <c r="K197" s="30">
        <f t="shared" si="175"/>
        <v>0</v>
      </c>
      <c r="L197" s="25">
        <f t="shared" si="183"/>
        <v>0</v>
      </c>
      <c r="M197" s="25">
        <f t="shared" si="184"/>
        <v>0</v>
      </c>
      <c r="N197" s="44">
        <f t="shared" si="185"/>
        <v>0</v>
      </c>
      <c r="O197" s="44">
        <f t="shared" si="186"/>
        <v>0</v>
      </c>
      <c r="P197" s="401"/>
      <c r="Q197" s="30">
        <f t="shared" si="187"/>
        <v>0</v>
      </c>
      <c r="R197" s="30">
        <f t="shared" si="188"/>
        <v>0</v>
      </c>
      <c r="S197" s="30">
        <f t="shared" si="189"/>
        <v>0</v>
      </c>
      <c r="T197" s="30">
        <f t="shared" si="190"/>
        <v>0</v>
      </c>
      <c r="U197" s="44">
        <f t="shared" si="191"/>
        <v>0</v>
      </c>
      <c r="V197" s="44">
        <f t="shared" si="192"/>
        <v>0</v>
      </c>
      <c r="W197" s="30">
        <f t="shared" si="193"/>
        <v>0</v>
      </c>
      <c r="X197" s="159">
        <f t="shared" si="194"/>
        <v>0</v>
      </c>
      <c r="Y197" s="159">
        <f t="shared" si="176"/>
        <v>0</v>
      </c>
      <c r="Z197" s="159">
        <f t="shared" si="195"/>
        <v>0</v>
      </c>
      <c r="AA197" s="159">
        <f t="shared" si="177"/>
        <v>0</v>
      </c>
      <c r="AB197" s="159">
        <f t="shared" si="196"/>
        <v>0</v>
      </c>
      <c r="AC197" s="35"/>
      <c r="AD197" s="44" t="b">
        <f t="shared" si="178"/>
        <v>0</v>
      </c>
      <c r="AE197" s="44" t="b">
        <f t="shared" si="179"/>
        <v>0</v>
      </c>
      <c r="AF197" s="44" t="b">
        <f t="shared" si="197"/>
        <v>0</v>
      </c>
      <c r="AG197" s="44" t="b">
        <f t="shared" si="198"/>
        <v>0</v>
      </c>
      <c r="AH197" s="35"/>
      <c r="AI197" s="35"/>
      <c r="AJ197" s="3"/>
      <c r="AL197" s="36"/>
      <c r="AM197" s="3"/>
      <c r="AO197" s="13"/>
      <c r="AS197" s="3"/>
    </row>
    <row r="198" spans="1:45" x14ac:dyDescent="0.25">
      <c r="A198" s="30">
        <v>8</v>
      </c>
      <c r="B198" s="47"/>
      <c r="C198" s="47"/>
      <c r="D198" s="47"/>
      <c r="E198" s="47"/>
      <c r="F198" s="47"/>
      <c r="G198" s="47"/>
      <c r="H198" s="30">
        <f t="shared" si="180"/>
        <v>0</v>
      </c>
      <c r="I198" s="25">
        <f t="shared" si="181"/>
        <v>0</v>
      </c>
      <c r="J198" s="30">
        <f t="shared" si="182"/>
        <v>0</v>
      </c>
      <c r="K198" s="30">
        <f t="shared" si="175"/>
        <v>0</v>
      </c>
      <c r="L198" s="25">
        <f t="shared" si="183"/>
        <v>0</v>
      </c>
      <c r="M198" s="25">
        <f t="shared" si="184"/>
        <v>0</v>
      </c>
      <c r="N198" s="44">
        <f t="shared" si="185"/>
        <v>0</v>
      </c>
      <c r="O198" s="44">
        <f t="shared" si="186"/>
        <v>0</v>
      </c>
      <c r="P198" s="401"/>
      <c r="Q198" s="30">
        <f t="shared" si="187"/>
        <v>0</v>
      </c>
      <c r="R198" s="30">
        <f t="shared" si="188"/>
        <v>0</v>
      </c>
      <c r="S198" s="30">
        <f t="shared" si="189"/>
        <v>0</v>
      </c>
      <c r="T198" s="30">
        <f t="shared" si="190"/>
        <v>0</v>
      </c>
      <c r="U198" s="44">
        <f t="shared" si="191"/>
        <v>0</v>
      </c>
      <c r="V198" s="44">
        <f t="shared" si="192"/>
        <v>0</v>
      </c>
      <c r="W198" s="30">
        <f t="shared" si="193"/>
        <v>0</v>
      </c>
      <c r="X198" s="159">
        <f t="shared" si="194"/>
        <v>0</v>
      </c>
      <c r="Y198" s="159">
        <f t="shared" si="176"/>
        <v>0</v>
      </c>
      <c r="Z198" s="159">
        <f t="shared" si="195"/>
        <v>0</v>
      </c>
      <c r="AA198" s="159">
        <f t="shared" si="177"/>
        <v>0</v>
      </c>
      <c r="AB198" s="159">
        <f t="shared" si="196"/>
        <v>0</v>
      </c>
      <c r="AC198" s="35"/>
      <c r="AD198" s="44" t="b">
        <f t="shared" si="178"/>
        <v>0</v>
      </c>
      <c r="AE198" s="44" t="b">
        <f t="shared" si="179"/>
        <v>0</v>
      </c>
      <c r="AF198" s="44" t="b">
        <f t="shared" si="197"/>
        <v>0</v>
      </c>
      <c r="AG198" s="44" t="b">
        <f t="shared" si="198"/>
        <v>0</v>
      </c>
      <c r="AH198" s="35"/>
      <c r="AI198" s="35"/>
      <c r="AJ198" s="3"/>
      <c r="AL198" s="36"/>
      <c r="AM198" s="3"/>
      <c r="AO198" s="13"/>
      <c r="AS198" s="3"/>
    </row>
    <row r="199" spans="1:45" x14ac:dyDescent="0.25">
      <c r="A199" s="30">
        <v>8</v>
      </c>
      <c r="B199" s="47"/>
      <c r="C199" s="47"/>
      <c r="D199" s="47"/>
      <c r="E199" s="47"/>
      <c r="F199" s="47"/>
      <c r="G199" s="47"/>
      <c r="H199" s="30">
        <f t="shared" si="180"/>
        <v>0</v>
      </c>
      <c r="I199" s="25">
        <f t="shared" si="181"/>
        <v>0</v>
      </c>
      <c r="J199" s="30">
        <f t="shared" si="182"/>
        <v>0</v>
      </c>
      <c r="K199" s="30">
        <f t="shared" si="175"/>
        <v>0</v>
      </c>
      <c r="L199" s="25">
        <f t="shared" si="183"/>
        <v>0</v>
      </c>
      <c r="M199" s="25">
        <f t="shared" si="184"/>
        <v>0</v>
      </c>
      <c r="N199" s="44">
        <f t="shared" si="185"/>
        <v>0</v>
      </c>
      <c r="O199" s="44">
        <f t="shared" si="186"/>
        <v>0</v>
      </c>
      <c r="P199" s="401"/>
      <c r="Q199" s="30">
        <f t="shared" si="187"/>
        <v>0</v>
      </c>
      <c r="R199" s="30">
        <f t="shared" si="188"/>
        <v>0</v>
      </c>
      <c r="S199" s="30">
        <f t="shared" si="189"/>
        <v>0</v>
      </c>
      <c r="T199" s="30">
        <f t="shared" si="190"/>
        <v>0</v>
      </c>
      <c r="U199" s="44">
        <f t="shared" si="191"/>
        <v>0</v>
      </c>
      <c r="V199" s="44">
        <f t="shared" si="192"/>
        <v>0</v>
      </c>
      <c r="W199" s="30">
        <f t="shared" si="193"/>
        <v>0</v>
      </c>
      <c r="X199" s="159">
        <f t="shared" si="194"/>
        <v>0</v>
      </c>
      <c r="Y199" s="159">
        <f t="shared" si="176"/>
        <v>0</v>
      </c>
      <c r="Z199" s="159">
        <f t="shared" si="195"/>
        <v>0</v>
      </c>
      <c r="AA199" s="159">
        <f t="shared" si="177"/>
        <v>0</v>
      </c>
      <c r="AB199" s="159">
        <f t="shared" si="196"/>
        <v>0</v>
      </c>
      <c r="AC199" s="35"/>
      <c r="AD199" s="44" t="b">
        <f t="shared" si="178"/>
        <v>0</v>
      </c>
      <c r="AE199" s="44" t="b">
        <f t="shared" si="179"/>
        <v>0</v>
      </c>
      <c r="AF199" s="44" t="b">
        <f t="shared" si="197"/>
        <v>0</v>
      </c>
      <c r="AG199" s="44" t="b">
        <f t="shared" si="198"/>
        <v>0</v>
      </c>
      <c r="AH199" s="35"/>
      <c r="AI199" s="35"/>
      <c r="AJ199" s="3"/>
      <c r="AL199" s="36"/>
      <c r="AM199" s="3"/>
      <c r="AO199" s="13"/>
      <c r="AS199" s="3"/>
    </row>
    <row r="200" spans="1:45" x14ac:dyDescent="0.25">
      <c r="A200" s="30">
        <v>8</v>
      </c>
      <c r="B200" s="47"/>
      <c r="C200" s="47"/>
      <c r="D200" s="47"/>
      <c r="E200" s="47"/>
      <c r="F200" s="47"/>
      <c r="G200" s="47"/>
      <c r="H200" s="30">
        <f t="shared" si="180"/>
        <v>0</v>
      </c>
      <c r="I200" s="25">
        <f t="shared" si="181"/>
        <v>0</v>
      </c>
      <c r="J200" s="30">
        <f t="shared" si="182"/>
        <v>0</v>
      </c>
      <c r="K200" s="30">
        <f t="shared" si="175"/>
        <v>0</v>
      </c>
      <c r="L200" s="25">
        <f t="shared" si="183"/>
        <v>0</v>
      </c>
      <c r="M200" s="25">
        <f t="shared" si="184"/>
        <v>0</v>
      </c>
      <c r="N200" s="44">
        <f t="shared" si="185"/>
        <v>0</v>
      </c>
      <c r="O200" s="44">
        <f t="shared" si="186"/>
        <v>0</v>
      </c>
      <c r="P200" s="401"/>
      <c r="Q200" s="30">
        <f t="shared" si="187"/>
        <v>0</v>
      </c>
      <c r="R200" s="30">
        <f t="shared" si="188"/>
        <v>0</v>
      </c>
      <c r="S200" s="30">
        <f t="shared" si="189"/>
        <v>0</v>
      </c>
      <c r="T200" s="30">
        <f t="shared" si="190"/>
        <v>0</v>
      </c>
      <c r="U200" s="44">
        <f t="shared" si="191"/>
        <v>0</v>
      </c>
      <c r="V200" s="44">
        <f t="shared" si="192"/>
        <v>0</v>
      </c>
      <c r="W200" s="30">
        <f t="shared" si="193"/>
        <v>0</v>
      </c>
      <c r="X200" s="159">
        <f t="shared" si="194"/>
        <v>0</v>
      </c>
      <c r="Y200" s="159">
        <f t="shared" si="176"/>
        <v>0</v>
      </c>
      <c r="Z200" s="159">
        <f t="shared" si="195"/>
        <v>0</v>
      </c>
      <c r="AA200" s="159">
        <f t="shared" si="177"/>
        <v>0</v>
      </c>
      <c r="AB200" s="159">
        <f t="shared" si="196"/>
        <v>0</v>
      </c>
      <c r="AC200" s="35"/>
      <c r="AD200" s="44" t="b">
        <f t="shared" si="178"/>
        <v>0</v>
      </c>
      <c r="AE200" s="44" t="b">
        <f t="shared" si="179"/>
        <v>0</v>
      </c>
      <c r="AF200" s="44" t="b">
        <f t="shared" si="197"/>
        <v>0</v>
      </c>
      <c r="AG200" s="44" t="b">
        <f t="shared" si="198"/>
        <v>0</v>
      </c>
      <c r="AH200" s="35"/>
      <c r="AI200" s="35"/>
      <c r="AJ200" s="3"/>
      <c r="AL200" s="36"/>
      <c r="AM200" s="3"/>
      <c r="AO200" s="13"/>
      <c r="AS200" s="3"/>
    </row>
    <row r="201" spans="1:45" x14ac:dyDescent="0.25">
      <c r="A201" s="30">
        <v>8</v>
      </c>
      <c r="B201" s="47"/>
      <c r="C201" s="47"/>
      <c r="D201" s="47"/>
      <c r="E201" s="47"/>
      <c r="F201" s="47"/>
      <c r="G201" s="47"/>
      <c r="H201" s="30">
        <f t="shared" si="180"/>
        <v>0</v>
      </c>
      <c r="I201" s="25">
        <f t="shared" si="181"/>
        <v>0</v>
      </c>
      <c r="J201" s="30">
        <f t="shared" si="182"/>
        <v>0</v>
      </c>
      <c r="K201" s="30">
        <f t="shared" si="175"/>
        <v>0</v>
      </c>
      <c r="L201" s="25">
        <f t="shared" si="183"/>
        <v>0</v>
      </c>
      <c r="M201" s="25">
        <f t="shared" si="184"/>
        <v>0</v>
      </c>
      <c r="N201" s="44">
        <f t="shared" si="185"/>
        <v>0</v>
      </c>
      <c r="O201" s="44">
        <f t="shared" si="186"/>
        <v>0</v>
      </c>
      <c r="P201" s="401"/>
      <c r="Q201" s="30">
        <f t="shared" si="187"/>
        <v>0</v>
      </c>
      <c r="R201" s="30">
        <f t="shared" si="188"/>
        <v>0</v>
      </c>
      <c r="S201" s="30">
        <f t="shared" si="189"/>
        <v>0</v>
      </c>
      <c r="T201" s="30">
        <f t="shared" si="190"/>
        <v>0</v>
      </c>
      <c r="U201" s="44">
        <f t="shared" si="191"/>
        <v>0</v>
      </c>
      <c r="V201" s="44">
        <f t="shared" si="192"/>
        <v>0</v>
      </c>
      <c r="W201" s="30">
        <f t="shared" si="193"/>
        <v>0</v>
      </c>
      <c r="X201" s="159">
        <f t="shared" si="194"/>
        <v>0</v>
      </c>
      <c r="Y201" s="159">
        <f t="shared" si="176"/>
        <v>0</v>
      </c>
      <c r="Z201" s="159">
        <f t="shared" si="195"/>
        <v>0</v>
      </c>
      <c r="AA201" s="159">
        <f t="shared" si="177"/>
        <v>0</v>
      </c>
      <c r="AB201" s="159">
        <f t="shared" si="196"/>
        <v>0</v>
      </c>
      <c r="AC201" s="35"/>
      <c r="AD201" s="44" t="b">
        <f t="shared" si="178"/>
        <v>0</v>
      </c>
      <c r="AE201" s="44" t="b">
        <f t="shared" si="179"/>
        <v>0</v>
      </c>
      <c r="AF201" s="44" t="b">
        <f t="shared" si="197"/>
        <v>0</v>
      </c>
      <c r="AG201" s="44" t="b">
        <f t="shared" si="198"/>
        <v>0</v>
      </c>
      <c r="AH201" s="35"/>
      <c r="AI201" s="35"/>
      <c r="AJ201" s="3"/>
      <c r="AL201" s="36"/>
      <c r="AM201" s="3"/>
      <c r="AO201" s="13"/>
      <c r="AS201" s="3"/>
    </row>
    <row r="202" spans="1:45" x14ac:dyDescent="0.25">
      <c r="A202" s="30">
        <v>8</v>
      </c>
      <c r="B202" s="47"/>
      <c r="C202" s="47"/>
      <c r="D202" s="47"/>
      <c r="E202" s="47"/>
      <c r="F202" s="47"/>
      <c r="G202" s="47"/>
      <c r="H202" s="30">
        <f t="shared" si="180"/>
        <v>0</v>
      </c>
      <c r="I202" s="25">
        <f t="shared" si="181"/>
        <v>0</v>
      </c>
      <c r="J202" s="30">
        <f t="shared" si="182"/>
        <v>0</v>
      </c>
      <c r="K202" s="30">
        <f t="shared" si="175"/>
        <v>0</v>
      </c>
      <c r="L202" s="25">
        <f t="shared" si="183"/>
        <v>0</v>
      </c>
      <c r="M202" s="25">
        <f t="shared" si="184"/>
        <v>0</v>
      </c>
      <c r="N202" s="44">
        <f t="shared" si="185"/>
        <v>0</v>
      </c>
      <c r="O202" s="44">
        <f t="shared" si="186"/>
        <v>0</v>
      </c>
      <c r="P202" s="401"/>
      <c r="Q202" s="30">
        <f t="shared" si="187"/>
        <v>0</v>
      </c>
      <c r="R202" s="30">
        <f t="shared" si="188"/>
        <v>0</v>
      </c>
      <c r="S202" s="30">
        <f t="shared" si="189"/>
        <v>0</v>
      </c>
      <c r="T202" s="30">
        <f t="shared" si="190"/>
        <v>0</v>
      </c>
      <c r="U202" s="44">
        <f t="shared" si="191"/>
        <v>0</v>
      </c>
      <c r="V202" s="44">
        <f t="shared" si="192"/>
        <v>0</v>
      </c>
      <c r="W202" s="30">
        <f t="shared" si="193"/>
        <v>0</v>
      </c>
      <c r="X202" s="159">
        <f t="shared" si="194"/>
        <v>0</v>
      </c>
      <c r="Y202" s="159">
        <f t="shared" si="176"/>
        <v>0</v>
      </c>
      <c r="Z202" s="159">
        <f t="shared" si="195"/>
        <v>0</v>
      </c>
      <c r="AA202" s="159">
        <f t="shared" si="177"/>
        <v>0</v>
      </c>
      <c r="AB202" s="159">
        <f t="shared" si="196"/>
        <v>0</v>
      </c>
      <c r="AC202" s="35"/>
      <c r="AD202" s="44" t="b">
        <f t="shared" si="178"/>
        <v>0</v>
      </c>
      <c r="AE202" s="44" t="b">
        <f t="shared" si="179"/>
        <v>0</v>
      </c>
      <c r="AF202" s="44" t="b">
        <f t="shared" si="197"/>
        <v>0</v>
      </c>
      <c r="AG202" s="44" t="b">
        <f t="shared" si="198"/>
        <v>0</v>
      </c>
      <c r="AH202" s="35"/>
      <c r="AI202" s="35"/>
      <c r="AJ202" s="3"/>
      <c r="AL202" s="36"/>
      <c r="AM202" s="3"/>
      <c r="AO202" s="13"/>
      <c r="AS202" s="3"/>
    </row>
    <row r="203" spans="1:45" x14ac:dyDescent="0.25">
      <c r="A203" s="30">
        <v>8</v>
      </c>
      <c r="B203" s="47"/>
      <c r="C203" s="47"/>
      <c r="D203" s="47"/>
      <c r="E203" s="47"/>
      <c r="F203" s="47"/>
      <c r="G203" s="47"/>
      <c r="H203" s="30">
        <f t="shared" si="180"/>
        <v>0</v>
      </c>
      <c r="I203" s="25">
        <f t="shared" si="181"/>
        <v>0</v>
      </c>
      <c r="J203" s="30">
        <f t="shared" si="182"/>
        <v>0</v>
      </c>
      <c r="K203" s="30">
        <f t="shared" si="175"/>
        <v>0</v>
      </c>
      <c r="L203" s="25">
        <f t="shared" si="183"/>
        <v>0</v>
      </c>
      <c r="M203" s="25">
        <f t="shared" si="184"/>
        <v>0</v>
      </c>
      <c r="N203" s="44">
        <f t="shared" si="185"/>
        <v>0</v>
      </c>
      <c r="O203" s="44">
        <f t="shared" si="186"/>
        <v>0</v>
      </c>
      <c r="P203" s="401"/>
      <c r="Q203" s="30">
        <f t="shared" si="187"/>
        <v>0</v>
      </c>
      <c r="R203" s="30">
        <f t="shared" si="188"/>
        <v>0</v>
      </c>
      <c r="S203" s="30">
        <f t="shared" si="189"/>
        <v>0</v>
      </c>
      <c r="T203" s="30">
        <f t="shared" si="190"/>
        <v>0</v>
      </c>
      <c r="U203" s="44">
        <f t="shared" si="191"/>
        <v>0</v>
      </c>
      <c r="V203" s="44">
        <f t="shared" si="192"/>
        <v>0</v>
      </c>
      <c r="W203" s="30">
        <f t="shared" si="193"/>
        <v>0</v>
      </c>
      <c r="X203" s="159">
        <f t="shared" si="194"/>
        <v>0</v>
      </c>
      <c r="Y203" s="159">
        <f t="shared" si="176"/>
        <v>0</v>
      </c>
      <c r="Z203" s="159">
        <f t="shared" si="195"/>
        <v>0</v>
      </c>
      <c r="AA203" s="159">
        <f t="shared" si="177"/>
        <v>0</v>
      </c>
      <c r="AB203" s="159">
        <f t="shared" si="196"/>
        <v>0</v>
      </c>
      <c r="AC203" s="35"/>
      <c r="AD203" s="44" t="b">
        <f t="shared" si="178"/>
        <v>0</v>
      </c>
      <c r="AE203" s="44" t="b">
        <f t="shared" si="179"/>
        <v>0</v>
      </c>
      <c r="AF203" s="44" t="b">
        <f t="shared" si="197"/>
        <v>0</v>
      </c>
      <c r="AG203" s="44" t="b">
        <f t="shared" si="198"/>
        <v>0</v>
      </c>
      <c r="AH203" s="35"/>
      <c r="AI203" s="35"/>
      <c r="AJ203" s="3"/>
      <c r="AL203" s="36"/>
      <c r="AM203" s="3"/>
      <c r="AO203" s="13"/>
      <c r="AS203" s="3"/>
    </row>
    <row r="204" spans="1:45" x14ac:dyDescent="0.25">
      <c r="A204" s="30">
        <v>8</v>
      </c>
      <c r="B204" s="47"/>
      <c r="C204" s="47"/>
      <c r="D204" s="47"/>
      <c r="E204" s="47"/>
      <c r="F204" s="47"/>
      <c r="G204" s="47"/>
      <c r="H204" s="30">
        <f t="shared" si="180"/>
        <v>0</v>
      </c>
      <c r="I204" s="25">
        <f t="shared" si="181"/>
        <v>0</v>
      </c>
      <c r="J204" s="30">
        <f t="shared" si="182"/>
        <v>0</v>
      </c>
      <c r="K204" s="30">
        <f t="shared" si="175"/>
        <v>0</v>
      </c>
      <c r="L204" s="25">
        <f t="shared" si="183"/>
        <v>0</v>
      </c>
      <c r="M204" s="25">
        <f t="shared" si="184"/>
        <v>0</v>
      </c>
      <c r="N204" s="44">
        <f t="shared" si="185"/>
        <v>0</v>
      </c>
      <c r="O204" s="44">
        <f t="shared" si="186"/>
        <v>0</v>
      </c>
      <c r="P204" s="401"/>
      <c r="Q204" s="30">
        <f t="shared" si="187"/>
        <v>0</v>
      </c>
      <c r="R204" s="30">
        <f t="shared" si="188"/>
        <v>0</v>
      </c>
      <c r="S204" s="30">
        <f t="shared" si="189"/>
        <v>0</v>
      </c>
      <c r="T204" s="30">
        <f t="shared" si="190"/>
        <v>0</v>
      </c>
      <c r="U204" s="44">
        <f t="shared" si="191"/>
        <v>0</v>
      </c>
      <c r="V204" s="44">
        <f t="shared" si="192"/>
        <v>0</v>
      </c>
      <c r="W204" s="30">
        <f t="shared" si="193"/>
        <v>0</v>
      </c>
      <c r="X204" s="159">
        <f t="shared" si="194"/>
        <v>0</v>
      </c>
      <c r="Y204" s="159">
        <f t="shared" si="176"/>
        <v>0</v>
      </c>
      <c r="Z204" s="159">
        <f t="shared" si="195"/>
        <v>0</v>
      </c>
      <c r="AA204" s="159">
        <f t="shared" si="177"/>
        <v>0</v>
      </c>
      <c r="AB204" s="159">
        <f t="shared" si="196"/>
        <v>0</v>
      </c>
      <c r="AC204" s="35"/>
      <c r="AD204" s="44" t="b">
        <f t="shared" si="178"/>
        <v>0</v>
      </c>
      <c r="AE204" s="44" t="b">
        <f t="shared" si="179"/>
        <v>0</v>
      </c>
      <c r="AF204" s="44" t="b">
        <f t="shared" si="197"/>
        <v>0</v>
      </c>
      <c r="AG204" s="44" t="b">
        <f t="shared" si="198"/>
        <v>0</v>
      </c>
      <c r="AH204" s="35"/>
      <c r="AI204" s="35"/>
      <c r="AJ204" s="3"/>
      <c r="AL204" s="36"/>
      <c r="AM204" s="3"/>
      <c r="AO204" s="13"/>
      <c r="AS204" s="3"/>
    </row>
    <row r="205" spans="1:45" x14ac:dyDescent="0.25">
      <c r="A205" s="30">
        <v>8</v>
      </c>
      <c r="B205" s="47"/>
      <c r="C205" s="47"/>
      <c r="D205" s="47"/>
      <c r="E205" s="47"/>
      <c r="F205" s="47"/>
      <c r="G205" s="47"/>
      <c r="H205" s="30">
        <f t="shared" si="180"/>
        <v>0</v>
      </c>
      <c r="I205" s="25">
        <f t="shared" si="181"/>
        <v>0</v>
      </c>
      <c r="J205" s="30">
        <f t="shared" si="182"/>
        <v>0</v>
      </c>
      <c r="K205" s="30">
        <f t="shared" si="175"/>
        <v>0</v>
      </c>
      <c r="L205" s="25">
        <f t="shared" si="183"/>
        <v>0</v>
      </c>
      <c r="M205" s="25">
        <f t="shared" si="184"/>
        <v>0</v>
      </c>
      <c r="N205" s="44">
        <f t="shared" si="185"/>
        <v>0</v>
      </c>
      <c r="O205" s="44">
        <f t="shared" si="186"/>
        <v>0</v>
      </c>
      <c r="P205" s="401"/>
      <c r="Q205" s="30">
        <f t="shared" si="187"/>
        <v>0</v>
      </c>
      <c r="R205" s="30">
        <f t="shared" si="188"/>
        <v>0</v>
      </c>
      <c r="S205" s="30">
        <f t="shared" si="189"/>
        <v>0</v>
      </c>
      <c r="T205" s="30">
        <f t="shared" si="190"/>
        <v>0</v>
      </c>
      <c r="U205" s="44">
        <f t="shared" si="191"/>
        <v>0</v>
      </c>
      <c r="V205" s="44">
        <f t="shared" si="192"/>
        <v>0</v>
      </c>
      <c r="W205" s="30">
        <f t="shared" si="193"/>
        <v>0</v>
      </c>
      <c r="X205" s="159">
        <f t="shared" si="194"/>
        <v>0</v>
      </c>
      <c r="Y205" s="159">
        <f t="shared" si="176"/>
        <v>0</v>
      </c>
      <c r="Z205" s="159">
        <f t="shared" si="195"/>
        <v>0</v>
      </c>
      <c r="AA205" s="159">
        <f t="shared" si="177"/>
        <v>0</v>
      </c>
      <c r="AB205" s="159">
        <f t="shared" si="196"/>
        <v>0</v>
      </c>
      <c r="AC205" s="35"/>
      <c r="AD205" s="44" t="b">
        <f t="shared" si="178"/>
        <v>0</v>
      </c>
      <c r="AE205" s="44" t="b">
        <f t="shared" si="179"/>
        <v>0</v>
      </c>
      <c r="AF205" s="44" t="b">
        <f t="shared" si="197"/>
        <v>0</v>
      </c>
      <c r="AG205" s="44" t="b">
        <f t="shared" si="198"/>
        <v>0</v>
      </c>
      <c r="AH205" s="35"/>
      <c r="AI205" s="35"/>
      <c r="AJ205" s="3"/>
      <c r="AL205" s="36"/>
      <c r="AM205" s="3"/>
      <c r="AO205" s="13"/>
      <c r="AS205" s="3"/>
    </row>
    <row r="206" spans="1:45" x14ac:dyDescent="0.25">
      <c r="A206" s="30">
        <v>8</v>
      </c>
      <c r="B206" s="47"/>
      <c r="C206" s="47"/>
      <c r="D206" s="47"/>
      <c r="E206" s="47"/>
      <c r="F206" s="47"/>
      <c r="G206" s="47"/>
      <c r="H206" s="30">
        <f t="shared" si="180"/>
        <v>0</v>
      </c>
      <c r="I206" s="25">
        <f t="shared" si="181"/>
        <v>0</v>
      </c>
      <c r="J206" s="30">
        <f t="shared" si="182"/>
        <v>0</v>
      </c>
      <c r="K206" s="30">
        <f t="shared" si="175"/>
        <v>0</v>
      </c>
      <c r="L206" s="25">
        <f t="shared" si="183"/>
        <v>0</v>
      </c>
      <c r="M206" s="25">
        <f t="shared" si="184"/>
        <v>0</v>
      </c>
      <c r="N206" s="44">
        <f t="shared" si="185"/>
        <v>0</v>
      </c>
      <c r="O206" s="44">
        <f t="shared" si="186"/>
        <v>0</v>
      </c>
      <c r="P206" s="401"/>
      <c r="Q206" s="30">
        <f t="shared" si="187"/>
        <v>0</v>
      </c>
      <c r="R206" s="30">
        <f t="shared" si="188"/>
        <v>0</v>
      </c>
      <c r="S206" s="30">
        <f t="shared" si="189"/>
        <v>0</v>
      </c>
      <c r="T206" s="30">
        <f t="shared" si="190"/>
        <v>0</v>
      </c>
      <c r="U206" s="44">
        <f t="shared" si="191"/>
        <v>0</v>
      </c>
      <c r="V206" s="44">
        <f t="shared" si="192"/>
        <v>0</v>
      </c>
      <c r="W206" s="30">
        <f t="shared" si="193"/>
        <v>0</v>
      </c>
      <c r="X206" s="159">
        <f t="shared" si="194"/>
        <v>0</v>
      </c>
      <c r="Y206" s="159">
        <f t="shared" si="176"/>
        <v>0</v>
      </c>
      <c r="Z206" s="159">
        <f t="shared" si="195"/>
        <v>0</v>
      </c>
      <c r="AA206" s="159">
        <f t="shared" si="177"/>
        <v>0</v>
      </c>
      <c r="AB206" s="159">
        <f t="shared" si="196"/>
        <v>0</v>
      </c>
      <c r="AC206" s="35"/>
      <c r="AD206" s="44" t="b">
        <f t="shared" si="178"/>
        <v>0</v>
      </c>
      <c r="AE206" s="44" t="b">
        <f t="shared" si="179"/>
        <v>0</v>
      </c>
      <c r="AF206" s="44" t="b">
        <f t="shared" si="197"/>
        <v>0</v>
      </c>
      <c r="AG206" s="44" t="b">
        <f t="shared" si="198"/>
        <v>0</v>
      </c>
      <c r="AH206" s="35"/>
      <c r="AI206" s="35"/>
      <c r="AJ206" s="3"/>
      <c r="AL206" s="36"/>
      <c r="AM206" s="3"/>
      <c r="AO206" s="13"/>
      <c r="AS206" s="3"/>
    </row>
    <row r="207" spans="1:45" x14ac:dyDescent="0.25">
      <c r="A207" s="30">
        <v>8</v>
      </c>
      <c r="B207" s="47"/>
      <c r="C207" s="47"/>
      <c r="D207" s="47"/>
      <c r="E207" s="47"/>
      <c r="F207" s="47"/>
      <c r="G207" s="47"/>
      <c r="H207" s="30">
        <f t="shared" si="180"/>
        <v>0</v>
      </c>
      <c r="I207" s="25">
        <f t="shared" si="181"/>
        <v>0</v>
      </c>
      <c r="J207" s="30">
        <f t="shared" si="182"/>
        <v>0</v>
      </c>
      <c r="K207" s="30">
        <f t="shared" si="175"/>
        <v>0</v>
      </c>
      <c r="L207" s="25">
        <f t="shared" si="183"/>
        <v>0</v>
      </c>
      <c r="M207" s="25">
        <f t="shared" si="184"/>
        <v>0</v>
      </c>
      <c r="N207" s="44">
        <f t="shared" si="185"/>
        <v>0</v>
      </c>
      <c r="O207" s="44">
        <f t="shared" si="186"/>
        <v>0</v>
      </c>
      <c r="P207" s="401"/>
      <c r="Q207" s="30">
        <f t="shared" si="187"/>
        <v>0</v>
      </c>
      <c r="R207" s="30">
        <f t="shared" si="188"/>
        <v>0</v>
      </c>
      <c r="S207" s="30">
        <f t="shared" si="189"/>
        <v>0</v>
      </c>
      <c r="T207" s="30">
        <f t="shared" si="190"/>
        <v>0</v>
      </c>
      <c r="U207" s="44">
        <f t="shared" si="191"/>
        <v>0</v>
      </c>
      <c r="V207" s="44">
        <f t="shared" si="192"/>
        <v>0</v>
      </c>
      <c r="W207" s="30">
        <f t="shared" si="193"/>
        <v>0</v>
      </c>
      <c r="X207" s="159">
        <f t="shared" si="194"/>
        <v>0</v>
      </c>
      <c r="Y207" s="159">
        <f t="shared" si="176"/>
        <v>0</v>
      </c>
      <c r="Z207" s="159">
        <f t="shared" si="195"/>
        <v>0</v>
      </c>
      <c r="AA207" s="159">
        <f t="shared" si="177"/>
        <v>0</v>
      </c>
      <c r="AB207" s="159">
        <f t="shared" si="196"/>
        <v>0</v>
      </c>
      <c r="AC207" s="35"/>
      <c r="AD207" s="44" t="b">
        <f t="shared" si="178"/>
        <v>0</v>
      </c>
      <c r="AE207" s="44" t="b">
        <f t="shared" si="179"/>
        <v>0</v>
      </c>
      <c r="AF207" s="44" t="b">
        <f t="shared" si="197"/>
        <v>0</v>
      </c>
      <c r="AG207" s="44" t="b">
        <f t="shared" si="198"/>
        <v>0</v>
      </c>
      <c r="AH207" s="35"/>
      <c r="AI207" s="35"/>
      <c r="AJ207" s="3"/>
      <c r="AL207" s="36"/>
      <c r="AM207" s="3"/>
      <c r="AO207" s="13"/>
      <c r="AS207" s="3"/>
    </row>
    <row r="208" spans="1:45" x14ac:dyDescent="0.25">
      <c r="A208" s="30">
        <v>8</v>
      </c>
      <c r="B208" s="47"/>
      <c r="C208" s="47"/>
      <c r="D208" s="47"/>
      <c r="E208" s="47"/>
      <c r="F208" s="47"/>
      <c r="G208" s="47"/>
      <c r="H208" s="30">
        <f t="shared" si="180"/>
        <v>0</v>
      </c>
      <c r="I208" s="25">
        <f t="shared" si="181"/>
        <v>0</v>
      </c>
      <c r="J208" s="30">
        <f t="shared" si="182"/>
        <v>0</v>
      </c>
      <c r="K208" s="30">
        <f t="shared" si="175"/>
        <v>0</v>
      </c>
      <c r="L208" s="25">
        <f t="shared" si="183"/>
        <v>0</v>
      </c>
      <c r="M208" s="25">
        <f t="shared" si="184"/>
        <v>0</v>
      </c>
      <c r="N208" s="44">
        <f t="shared" si="185"/>
        <v>0</v>
      </c>
      <c r="O208" s="44">
        <f t="shared" si="186"/>
        <v>0</v>
      </c>
      <c r="P208" s="401"/>
      <c r="Q208" s="30">
        <f t="shared" si="187"/>
        <v>0</v>
      </c>
      <c r="R208" s="30">
        <f t="shared" si="188"/>
        <v>0</v>
      </c>
      <c r="S208" s="30">
        <f t="shared" si="189"/>
        <v>0</v>
      </c>
      <c r="T208" s="30">
        <f t="shared" si="190"/>
        <v>0</v>
      </c>
      <c r="U208" s="44">
        <f t="shared" si="191"/>
        <v>0</v>
      </c>
      <c r="V208" s="44">
        <f t="shared" si="192"/>
        <v>0</v>
      </c>
      <c r="W208" s="30">
        <f t="shared" si="193"/>
        <v>0</v>
      </c>
      <c r="X208" s="159">
        <f t="shared" si="194"/>
        <v>0</v>
      </c>
      <c r="Y208" s="159">
        <f t="shared" si="176"/>
        <v>0</v>
      </c>
      <c r="Z208" s="159">
        <f t="shared" si="195"/>
        <v>0</v>
      </c>
      <c r="AA208" s="159">
        <f t="shared" si="177"/>
        <v>0</v>
      </c>
      <c r="AB208" s="159">
        <f t="shared" si="196"/>
        <v>0</v>
      </c>
      <c r="AC208" s="35"/>
      <c r="AD208" s="44" t="b">
        <f t="shared" si="178"/>
        <v>0</v>
      </c>
      <c r="AE208" s="44" t="b">
        <f t="shared" si="179"/>
        <v>0</v>
      </c>
      <c r="AF208" s="44" t="b">
        <f t="shared" si="197"/>
        <v>0</v>
      </c>
      <c r="AG208" s="44" t="b">
        <f t="shared" si="198"/>
        <v>0</v>
      </c>
      <c r="AH208" s="35"/>
      <c r="AI208" s="35"/>
      <c r="AJ208" s="3"/>
      <c r="AK208" s="3"/>
      <c r="AL208" s="3"/>
      <c r="AM208" s="3"/>
      <c r="AP208" s="3"/>
      <c r="AQ208" s="3"/>
      <c r="AR208" s="3"/>
      <c r="AS208" s="3"/>
    </row>
    <row r="209" spans="1:49" x14ac:dyDescent="0.25">
      <c r="A209" s="30">
        <v>8</v>
      </c>
      <c r="B209" s="47"/>
      <c r="C209" s="47"/>
      <c r="D209" s="47"/>
      <c r="E209" s="47"/>
      <c r="F209" s="47"/>
      <c r="G209" s="47"/>
      <c r="H209" s="30">
        <f t="shared" si="180"/>
        <v>0</v>
      </c>
      <c r="I209" s="25">
        <f t="shared" si="181"/>
        <v>0</v>
      </c>
      <c r="J209" s="30">
        <f t="shared" si="182"/>
        <v>0</v>
      </c>
      <c r="K209" s="30">
        <f t="shared" si="175"/>
        <v>0</v>
      </c>
      <c r="L209" s="25">
        <f t="shared" si="183"/>
        <v>0</v>
      </c>
      <c r="M209" s="25">
        <f t="shared" si="184"/>
        <v>0</v>
      </c>
      <c r="N209" s="44">
        <f t="shared" si="185"/>
        <v>0</v>
      </c>
      <c r="O209" s="44">
        <f t="shared" si="186"/>
        <v>0</v>
      </c>
      <c r="P209" s="401"/>
      <c r="Q209" s="30">
        <f t="shared" si="187"/>
        <v>0</v>
      </c>
      <c r="R209" s="30">
        <f t="shared" si="188"/>
        <v>0</v>
      </c>
      <c r="S209" s="30">
        <f t="shared" si="189"/>
        <v>0</v>
      </c>
      <c r="T209" s="30">
        <f t="shared" si="190"/>
        <v>0</v>
      </c>
      <c r="U209" s="44">
        <f t="shared" si="191"/>
        <v>0</v>
      </c>
      <c r="V209" s="44">
        <f t="shared" si="192"/>
        <v>0</v>
      </c>
      <c r="W209" s="30">
        <f t="shared" si="193"/>
        <v>0</v>
      </c>
      <c r="X209" s="159">
        <f t="shared" si="194"/>
        <v>0</v>
      </c>
      <c r="Y209" s="159">
        <f t="shared" si="176"/>
        <v>0</v>
      </c>
      <c r="Z209" s="159">
        <f t="shared" si="195"/>
        <v>0</v>
      </c>
      <c r="AA209" s="159">
        <f t="shared" si="177"/>
        <v>0</v>
      </c>
      <c r="AB209" s="159">
        <f t="shared" si="196"/>
        <v>0</v>
      </c>
      <c r="AC209" s="35"/>
      <c r="AD209" s="44" t="b">
        <f t="shared" si="178"/>
        <v>0</v>
      </c>
      <c r="AE209" s="44" t="b">
        <f t="shared" si="179"/>
        <v>0</v>
      </c>
      <c r="AF209" s="44" t="b">
        <f t="shared" si="197"/>
        <v>0</v>
      </c>
      <c r="AG209" s="44" t="b">
        <f t="shared" si="198"/>
        <v>0</v>
      </c>
      <c r="AH209" s="35"/>
      <c r="AI209" s="35"/>
      <c r="AJ209" s="3"/>
      <c r="AL209" s="36"/>
      <c r="AM209" s="3"/>
      <c r="AO209" s="13"/>
      <c r="AS209" s="3"/>
    </row>
    <row r="210" spans="1:49" x14ac:dyDescent="0.25">
      <c r="A210" s="30">
        <v>8</v>
      </c>
      <c r="B210" s="47"/>
      <c r="C210" s="47"/>
      <c r="D210" s="47"/>
      <c r="E210" s="47"/>
      <c r="F210" s="47"/>
      <c r="G210" s="47"/>
      <c r="H210" s="30">
        <f t="shared" si="180"/>
        <v>0</v>
      </c>
      <c r="I210" s="25">
        <f t="shared" si="181"/>
        <v>0</v>
      </c>
      <c r="J210" s="30">
        <f t="shared" si="182"/>
        <v>0</v>
      </c>
      <c r="K210" s="30">
        <f t="shared" si="175"/>
        <v>0</v>
      </c>
      <c r="L210" s="25">
        <f t="shared" si="183"/>
        <v>0</v>
      </c>
      <c r="M210" s="25">
        <f t="shared" si="184"/>
        <v>0</v>
      </c>
      <c r="N210" s="44">
        <f t="shared" si="185"/>
        <v>0</v>
      </c>
      <c r="O210" s="44">
        <f t="shared" si="186"/>
        <v>0</v>
      </c>
      <c r="P210" s="401"/>
      <c r="Q210" s="30">
        <f t="shared" si="187"/>
        <v>0</v>
      </c>
      <c r="R210" s="30">
        <f t="shared" si="188"/>
        <v>0</v>
      </c>
      <c r="S210" s="30">
        <f t="shared" si="189"/>
        <v>0</v>
      </c>
      <c r="T210" s="30">
        <f t="shared" si="190"/>
        <v>0</v>
      </c>
      <c r="U210" s="44">
        <f t="shared" si="191"/>
        <v>0</v>
      </c>
      <c r="V210" s="44">
        <f t="shared" si="192"/>
        <v>0</v>
      </c>
      <c r="W210" s="30">
        <f t="shared" si="193"/>
        <v>0</v>
      </c>
      <c r="X210" s="159">
        <f t="shared" si="194"/>
        <v>0</v>
      </c>
      <c r="Y210" s="159">
        <f t="shared" si="176"/>
        <v>0</v>
      </c>
      <c r="Z210" s="159">
        <f t="shared" si="195"/>
        <v>0</v>
      </c>
      <c r="AA210" s="159">
        <f t="shared" si="177"/>
        <v>0</v>
      </c>
      <c r="AB210" s="159">
        <f t="shared" si="196"/>
        <v>0</v>
      </c>
      <c r="AC210" s="35"/>
      <c r="AD210" s="44" t="b">
        <f t="shared" si="178"/>
        <v>0</v>
      </c>
      <c r="AE210" s="44" t="b">
        <f t="shared" si="179"/>
        <v>0</v>
      </c>
      <c r="AF210" s="44" t="b">
        <f t="shared" si="197"/>
        <v>0</v>
      </c>
      <c r="AG210" s="44" t="b">
        <f t="shared" si="198"/>
        <v>0</v>
      </c>
      <c r="AH210" s="35"/>
      <c r="AI210" s="35"/>
      <c r="AJ210" s="3"/>
      <c r="AK210" s="3"/>
      <c r="AL210" s="3"/>
      <c r="AM210" s="3"/>
      <c r="AP210" s="3"/>
      <c r="AQ210" s="3"/>
      <c r="AR210" s="3"/>
      <c r="AS210" s="3"/>
    </row>
    <row r="211" spans="1:49" x14ac:dyDescent="0.25">
      <c r="A211" s="30">
        <v>8</v>
      </c>
      <c r="B211" s="47"/>
      <c r="C211" s="47"/>
      <c r="D211" s="47"/>
      <c r="E211" s="47"/>
      <c r="F211" s="47"/>
      <c r="G211" s="47"/>
      <c r="H211" s="30">
        <f t="shared" si="180"/>
        <v>0</v>
      </c>
      <c r="I211" s="25">
        <f t="shared" si="181"/>
        <v>0</v>
      </c>
      <c r="J211" s="30">
        <f t="shared" si="182"/>
        <v>0</v>
      </c>
      <c r="K211" s="30">
        <f t="shared" si="175"/>
        <v>0</v>
      </c>
      <c r="L211" s="25">
        <f t="shared" si="183"/>
        <v>0</v>
      </c>
      <c r="M211" s="25">
        <f t="shared" si="184"/>
        <v>0</v>
      </c>
      <c r="N211" s="44">
        <f t="shared" si="185"/>
        <v>0</v>
      </c>
      <c r="O211" s="44">
        <f t="shared" si="186"/>
        <v>0</v>
      </c>
      <c r="P211" s="401"/>
      <c r="Q211" s="30">
        <f t="shared" si="187"/>
        <v>0</v>
      </c>
      <c r="R211" s="30">
        <f t="shared" si="188"/>
        <v>0</v>
      </c>
      <c r="S211" s="30">
        <f t="shared" si="189"/>
        <v>0</v>
      </c>
      <c r="T211" s="30">
        <f t="shared" si="190"/>
        <v>0</v>
      </c>
      <c r="U211" s="44">
        <f t="shared" si="191"/>
        <v>0</v>
      </c>
      <c r="V211" s="44">
        <f t="shared" si="192"/>
        <v>0</v>
      </c>
      <c r="W211" s="30">
        <f t="shared" si="193"/>
        <v>0</v>
      </c>
      <c r="X211" s="159">
        <f t="shared" si="194"/>
        <v>0</v>
      </c>
      <c r="Y211" s="159">
        <f t="shared" si="176"/>
        <v>0</v>
      </c>
      <c r="Z211" s="159">
        <f t="shared" si="195"/>
        <v>0</v>
      </c>
      <c r="AA211" s="159">
        <f t="shared" si="177"/>
        <v>0</v>
      </c>
      <c r="AB211" s="159">
        <f t="shared" si="196"/>
        <v>0</v>
      </c>
      <c r="AC211" s="35"/>
      <c r="AD211" s="44" t="b">
        <f t="shared" si="178"/>
        <v>0</v>
      </c>
      <c r="AE211" s="44" t="b">
        <f t="shared" si="179"/>
        <v>0</v>
      </c>
      <c r="AF211" s="44" t="b">
        <f t="shared" si="197"/>
        <v>0</v>
      </c>
      <c r="AG211" s="44" t="b">
        <f t="shared" si="198"/>
        <v>0</v>
      </c>
      <c r="AH211" s="35"/>
      <c r="AI211" s="35"/>
      <c r="AJ211" s="3"/>
      <c r="AK211" s="3"/>
      <c r="AL211" s="3"/>
      <c r="AM211" s="3"/>
      <c r="AP211" s="3"/>
      <c r="AQ211" s="3"/>
      <c r="AR211" s="3"/>
      <c r="AS211" s="3"/>
    </row>
    <row r="212" spans="1:49" x14ac:dyDescent="0.25">
      <c r="A212" s="30">
        <v>8</v>
      </c>
      <c r="B212" s="47"/>
      <c r="C212" s="47"/>
      <c r="D212" s="47"/>
      <c r="E212" s="47"/>
      <c r="F212" s="47"/>
      <c r="G212" s="47"/>
      <c r="H212" s="30">
        <f t="shared" si="180"/>
        <v>0</v>
      </c>
      <c r="I212" s="25">
        <f t="shared" si="181"/>
        <v>0</v>
      </c>
      <c r="J212" s="30">
        <f t="shared" si="182"/>
        <v>0</v>
      </c>
      <c r="K212" s="30">
        <f t="shared" si="175"/>
        <v>0</v>
      </c>
      <c r="L212" s="25">
        <f t="shared" si="183"/>
        <v>0</v>
      </c>
      <c r="M212" s="25">
        <f t="shared" si="184"/>
        <v>0</v>
      </c>
      <c r="N212" s="44">
        <f t="shared" si="185"/>
        <v>0</v>
      </c>
      <c r="O212" s="44">
        <f t="shared" si="186"/>
        <v>0</v>
      </c>
      <c r="P212" s="401"/>
      <c r="Q212" s="30">
        <f t="shared" si="187"/>
        <v>0</v>
      </c>
      <c r="R212" s="30">
        <f t="shared" si="188"/>
        <v>0</v>
      </c>
      <c r="S212" s="30">
        <f t="shared" si="189"/>
        <v>0</v>
      </c>
      <c r="T212" s="30">
        <f t="shared" si="190"/>
        <v>0</v>
      </c>
      <c r="U212" s="44">
        <f t="shared" si="191"/>
        <v>0</v>
      </c>
      <c r="V212" s="44">
        <f t="shared" si="192"/>
        <v>0</v>
      </c>
      <c r="W212" s="30">
        <f t="shared" si="193"/>
        <v>0</v>
      </c>
      <c r="X212" s="159">
        <f t="shared" si="194"/>
        <v>0</v>
      </c>
      <c r="Y212" s="159">
        <f t="shared" si="176"/>
        <v>0</v>
      </c>
      <c r="Z212" s="159">
        <f t="shared" si="195"/>
        <v>0</v>
      </c>
      <c r="AA212" s="159">
        <f t="shared" si="177"/>
        <v>0</v>
      </c>
      <c r="AB212" s="159">
        <f t="shared" si="196"/>
        <v>0</v>
      </c>
      <c r="AC212" s="35"/>
      <c r="AD212" s="44" t="b">
        <f t="shared" si="178"/>
        <v>0</v>
      </c>
      <c r="AE212" s="44" t="b">
        <f t="shared" si="179"/>
        <v>0</v>
      </c>
      <c r="AF212" s="44" t="b">
        <f t="shared" si="197"/>
        <v>0</v>
      </c>
      <c r="AG212" s="44" t="b">
        <f t="shared" si="198"/>
        <v>0</v>
      </c>
      <c r="AH212" s="35"/>
      <c r="AI212" s="35"/>
      <c r="AJ212" s="3"/>
      <c r="AK212" s="3"/>
      <c r="AL212" s="3"/>
      <c r="AM212" s="3"/>
      <c r="AP212" s="3"/>
      <c r="AQ212" s="3"/>
      <c r="AR212" s="3"/>
      <c r="AS212" s="3"/>
    </row>
    <row r="213" spans="1:49" x14ac:dyDescent="0.25">
      <c r="A213" s="30">
        <v>8</v>
      </c>
      <c r="B213" s="47"/>
      <c r="C213" s="47"/>
      <c r="D213" s="47"/>
      <c r="E213" s="47"/>
      <c r="F213" s="47"/>
      <c r="G213" s="47"/>
      <c r="H213" s="30">
        <f t="shared" si="180"/>
        <v>0</v>
      </c>
      <c r="I213" s="25">
        <f t="shared" si="181"/>
        <v>0</v>
      </c>
      <c r="J213" s="30">
        <f t="shared" si="182"/>
        <v>0</v>
      </c>
      <c r="K213" s="30">
        <f t="shared" si="175"/>
        <v>0</v>
      </c>
      <c r="L213" s="25">
        <f t="shared" si="183"/>
        <v>0</v>
      </c>
      <c r="M213" s="25">
        <f t="shared" si="184"/>
        <v>0</v>
      </c>
      <c r="N213" s="44">
        <f t="shared" si="185"/>
        <v>0</v>
      </c>
      <c r="O213" s="44">
        <f t="shared" si="186"/>
        <v>0</v>
      </c>
      <c r="P213" s="401"/>
      <c r="Q213" s="30">
        <f t="shared" si="187"/>
        <v>0</v>
      </c>
      <c r="R213" s="30">
        <f t="shared" si="188"/>
        <v>0</v>
      </c>
      <c r="S213" s="30">
        <f t="shared" si="189"/>
        <v>0</v>
      </c>
      <c r="T213" s="30">
        <f t="shared" si="190"/>
        <v>0</v>
      </c>
      <c r="U213" s="44">
        <f t="shared" si="191"/>
        <v>0</v>
      </c>
      <c r="V213" s="44">
        <f t="shared" si="192"/>
        <v>0</v>
      </c>
      <c r="W213" s="30">
        <f t="shared" si="193"/>
        <v>0</v>
      </c>
      <c r="X213" s="159">
        <f t="shared" si="194"/>
        <v>0</v>
      </c>
      <c r="Y213" s="159">
        <f t="shared" si="176"/>
        <v>0</v>
      </c>
      <c r="Z213" s="159">
        <f t="shared" si="195"/>
        <v>0</v>
      </c>
      <c r="AA213" s="159">
        <f t="shared" si="177"/>
        <v>0</v>
      </c>
      <c r="AB213" s="159">
        <f t="shared" si="196"/>
        <v>0</v>
      </c>
      <c r="AC213" s="35"/>
      <c r="AD213" s="44" t="b">
        <f t="shared" si="178"/>
        <v>0</v>
      </c>
      <c r="AE213" s="44" t="b">
        <f t="shared" si="179"/>
        <v>0</v>
      </c>
      <c r="AF213" s="44" t="b">
        <f t="shared" si="197"/>
        <v>0</v>
      </c>
      <c r="AG213" s="44" t="b">
        <f t="shared" si="198"/>
        <v>0</v>
      </c>
      <c r="AH213" s="35"/>
      <c r="AI213" s="35"/>
      <c r="AJ213" s="3"/>
      <c r="AK213" s="3"/>
      <c r="AL213" s="3"/>
      <c r="AM213" s="3"/>
      <c r="AP213" s="3"/>
      <c r="AQ213" s="3"/>
      <c r="AR213" s="3"/>
      <c r="AS213" s="3"/>
    </row>
    <row r="214" spans="1:49" x14ac:dyDescent="0.25">
      <c r="A214" s="30">
        <v>8</v>
      </c>
      <c r="B214" s="47"/>
      <c r="C214" s="47"/>
      <c r="D214" s="47"/>
      <c r="E214" s="47"/>
      <c r="F214" s="47"/>
      <c r="G214" s="47"/>
      <c r="H214" s="30">
        <f t="shared" si="180"/>
        <v>0</v>
      </c>
      <c r="I214" s="25">
        <f t="shared" si="181"/>
        <v>0</v>
      </c>
      <c r="J214" s="30">
        <f t="shared" si="182"/>
        <v>0</v>
      </c>
      <c r="K214" s="30">
        <f t="shared" si="175"/>
        <v>0</v>
      </c>
      <c r="L214" s="25">
        <f t="shared" si="183"/>
        <v>0</v>
      </c>
      <c r="M214" s="25">
        <f t="shared" si="184"/>
        <v>0</v>
      </c>
      <c r="N214" s="44">
        <f t="shared" si="185"/>
        <v>0</v>
      </c>
      <c r="O214" s="44">
        <f t="shared" si="186"/>
        <v>0</v>
      </c>
      <c r="P214" s="330"/>
      <c r="Q214" s="30">
        <f t="shared" si="187"/>
        <v>0</v>
      </c>
      <c r="R214" s="30">
        <f t="shared" si="188"/>
        <v>0</v>
      </c>
      <c r="S214" s="30">
        <f t="shared" si="189"/>
        <v>0</v>
      </c>
      <c r="T214" s="30">
        <f t="shared" si="190"/>
        <v>0</v>
      </c>
      <c r="U214" s="44">
        <f t="shared" si="191"/>
        <v>0</v>
      </c>
      <c r="V214" s="44">
        <f t="shared" si="192"/>
        <v>0</v>
      </c>
      <c r="W214" s="30">
        <f t="shared" si="193"/>
        <v>0</v>
      </c>
      <c r="X214" s="159">
        <f t="shared" si="194"/>
        <v>0</v>
      </c>
      <c r="Y214" s="159">
        <f t="shared" si="176"/>
        <v>0</v>
      </c>
      <c r="Z214" s="159">
        <f t="shared" si="195"/>
        <v>0</v>
      </c>
      <c r="AA214" s="159">
        <f t="shared" si="177"/>
        <v>0</v>
      </c>
      <c r="AB214" s="159">
        <f t="shared" si="196"/>
        <v>0</v>
      </c>
      <c r="AC214" s="35"/>
      <c r="AD214" s="44" t="b">
        <f t="shared" si="178"/>
        <v>0</v>
      </c>
      <c r="AE214" s="44" t="b">
        <f t="shared" si="179"/>
        <v>0</v>
      </c>
      <c r="AF214" s="44" t="b">
        <f t="shared" si="197"/>
        <v>0</v>
      </c>
      <c r="AG214" s="44" t="b">
        <f t="shared" si="198"/>
        <v>0</v>
      </c>
      <c r="AH214" s="35"/>
      <c r="AI214" s="35"/>
      <c r="AJ214" s="3"/>
      <c r="AL214" s="36"/>
      <c r="AM214" s="3"/>
      <c r="AO214" s="13"/>
      <c r="AS214" s="3"/>
    </row>
    <row r="215" spans="1:49" x14ac:dyDescent="0.25">
      <c r="B215" s="4" t="s">
        <v>99</v>
      </c>
      <c r="C215" s="4"/>
      <c r="D215" s="4"/>
      <c r="E215" s="37">
        <f>COUNT(B195:B214)</f>
        <v>0</v>
      </c>
      <c r="F215" s="37"/>
      <c r="G215" s="37"/>
      <c r="H215" s="37"/>
      <c r="I215" s="86"/>
      <c r="J215" s="37"/>
      <c r="K215" s="37"/>
      <c r="L215" s="86"/>
      <c r="X215" s="161">
        <f>SUM(X195:X214)</f>
        <v>0</v>
      </c>
      <c r="Y215" s="161">
        <f>SUM(Y195:Y214)</f>
        <v>0</v>
      </c>
      <c r="Z215" s="161">
        <f>SUM(Z195:Z214)</f>
        <v>0</v>
      </c>
      <c r="AA215" s="161">
        <f>SUM(AA195:AA214)</f>
        <v>0</v>
      </c>
      <c r="AB215" s="161">
        <f>SUM(AB195:AB214)</f>
        <v>0</v>
      </c>
      <c r="AC215" s="35"/>
      <c r="AD215" s="163">
        <f>SUM(AD195:AD214)</f>
        <v>0</v>
      </c>
      <c r="AE215" s="164">
        <f t="shared" ref="AE215:AG215" si="199">SUM(AE195:AE214)</f>
        <v>0</v>
      </c>
      <c r="AF215" s="164">
        <f t="shared" si="199"/>
        <v>0</v>
      </c>
      <c r="AG215" s="164">
        <f t="shared" si="199"/>
        <v>0</v>
      </c>
      <c r="AH215" s="35"/>
      <c r="AI215" s="35"/>
      <c r="AJ215" s="35"/>
      <c r="AM215" s="3"/>
      <c r="AP215" s="3"/>
      <c r="AQ215" s="3"/>
      <c r="AR215" s="3"/>
      <c r="AS215" s="3"/>
    </row>
    <row r="216" spans="1:49" x14ac:dyDescent="0.25">
      <c r="AD216" s="156"/>
      <c r="AE216" s="156"/>
      <c r="AF216" s="156"/>
      <c r="AG216" s="156"/>
      <c r="AH216" s="64"/>
      <c r="AI216" s="64"/>
      <c r="AJ216" s="64"/>
      <c r="AV216" s="34"/>
      <c r="AW216" s="34"/>
    </row>
    <row r="217" spans="1:49" ht="35.25" customHeight="1" x14ac:dyDescent="0.25">
      <c r="A217" s="312" t="s">
        <v>95</v>
      </c>
      <c r="B217" s="312" t="s">
        <v>101</v>
      </c>
      <c r="C217" s="289" t="s">
        <v>456</v>
      </c>
      <c r="D217" s="289"/>
      <c r="E217" s="317" t="s">
        <v>93</v>
      </c>
      <c r="F217" s="318"/>
      <c r="G217" s="319"/>
      <c r="H217" s="289" t="s">
        <v>491</v>
      </c>
      <c r="I217" s="289"/>
      <c r="J217" s="289"/>
      <c r="K217" s="289"/>
      <c r="L217" s="289"/>
      <c r="M217" s="289"/>
      <c r="N217" s="326" t="s">
        <v>757</v>
      </c>
      <c r="O217" s="328"/>
      <c r="P217" s="329"/>
      <c r="Q217" s="289" t="s">
        <v>755</v>
      </c>
      <c r="R217" s="289"/>
      <c r="S217" s="289"/>
      <c r="T217" s="289"/>
      <c r="U217" s="326" t="s">
        <v>756</v>
      </c>
      <c r="V217" s="328"/>
      <c r="W217" s="329" t="s">
        <v>90</v>
      </c>
      <c r="X217" s="399" t="s">
        <v>492</v>
      </c>
      <c r="Y217" s="400"/>
      <c r="Z217" s="399" t="s">
        <v>493</v>
      </c>
      <c r="AA217" s="400"/>
      <c r="AB217" s="169" t="s">
        <v>494</v>
      </c>
      <c r="AC217" s="90"/>
      <c r="AD217" s="326" t="s">
        <v>235</v>
      </c>
      <c r="AE217" s="327"/>
      <c r="AF217" s="327"/>
      <c r="AG217" s="328"/>
      <c r="AH217" s="39"/>
      <c r="AI217" s="39"/>
      <c r="AJ217" s="39"/>
      <c r="AK217" s="3"/>
      <c r="AL217" s="3"/>
      <c r="AM217" s="3"/>
      <c r="AP217" s="3"/>
      <c r="AQ217" s="3"/>
      <c r="AR217" s="3"/>
      <c r="AS217" s="3"/>
    </row>
    <row r="218" spans="1:49" ht="43.8" x14ac:dyDescent="0.25">
      <c r="A218" s="312"/>
      <c r="B218" s="312"/>
      <c r="C218" s="48" t="s">
        <v>638</v>
      </c>
      <c r="D218" s="48" t="s">
        <v>622</v>
      </c>
      <c r="E218" s="48" t="s">
        <v>621</v>
      </c>
      <c r="F218" s="48" t="s">
        <v>623</v>
      </c>
      <c r="G218" s="48" t="s">
        <v>624</v>
      </c>
      <c r="H218" s="59" t="s">
        <v>453</v>
      </c>
      <c r="I218" s="60" t="s">
        <v>745</v>
      </c>
      <c r="J218" s="59" t="s">
        <v>452</v>
      </c>
      <c r="K218" s="59" t="s">
        <v>451</v>
      </c>
      <c r="L218" s="60" t="s">
        <v>746</v>
      </c>
      <c r="M218" s="60" t="s">
        <v>739</v>
      </c>
      <c r="N218" s="168" t="s">
        <v>744</v>
      </c>
      <c r="O218" s="168" t="s">
        <v>741</v>
      </c>
      <c r="P218" s="401"/>
      <c r="Q218" s="59" t="s">
        <v>453</v>
      </c>
      <c r="R218" s="59" t="s">
        <v>745</v>
      </c>
      <c r="S218" s="60" t="s">
        <v>754</v>
      </c>
      <c r="T218" s="60" t="s">
        <v>739</v>
      </c>
      <c r="U218" s="168" t="s">
        <v>744</v>
      </c>
      <c r="V218" s="168" t="s">
        <v>741</v>
      </c>
      <c r="W218" s="330"/>
      <c r="X218" s="158" t="s">
        <v>742</v>
      </c>
      <c r="Y218" s="158" t="s">
        <v>743</v>
      </c>
      <c r="Z218" s="158" t="s">
        <v>742</v>
      </c>
      <c r="AA218" s="158" t="s">
        <v>743</v>
      </c>
      <c r="AB218" s="158" t="s">
        <v>743</v>
      </c>
      <c r="AC218" s="64"/>
      <c r="AD218" s="162" t="s">
        <v>227</v>
      </c>
      <c r="AE218" s="162" t="s">
        <v>228</v>
      </c>
      <c r="AF218" s="162" t="s">
        <v>229</v>
      </c>
      <c r="AG218" s="162" t="s">
        <v>230</v>
      </c>
      <c r="AH218" s="64"/>
      <c r="AI218" s="64"/>
      <c r="AJ218" s="3"/>
      <c r="AK218" s="3"/>
      <c r="AL218" s="3"/>
      <c r="AM218" s="3"/>
      <c r="AP218" s="3"/>
      <c r="AQ218" s="3"/>
      <c r="AR218" s="3"/>
      <c r="AS218" s="3"/>
    </row>
    <row r="219" spans="1:49" x14ac:dyDescent="0.25">
      <c r="A219" s="30">
        <v>9</v>
      </c>
      <c r="B219" s="47"/>
      <c r="C219" s="47"/>
      <c r="D219" s="47"/>
      <c r="E219" s="47"/>
      <c r="F219" s="47"/>
      <c r="G219" s="47"/>
      <c r="H219" s="30">
        <f>D219*0.5</f>
        <v>0</v>
      </c>
      <c r="I219" s="25">
        <f>(3.14*(H219*H219)*C219)/1000</f>
        <v>0</v>
      </c>
      <c r="J219" s="30">
        <f>(F219+G219)/2</f>
        <v>0</v>
      </c>
      <c r="K219" s="30">
        <f t="shared" ref="K219:K238" si="200">J219/2</f>
        <v>0</v>
      </c>
      <c r="L219" s="25">
        <f>((3.14*(K219*K219))*(E219/3))/1000</f>
        <v>0</v>
      </c>
      <c r="M219" s="25">
        <f>I219+L219</f>
        <v>0</v>
      </c>
      <c r="N219" s="44">
        <f>IF(B219=1,$E$11,IF(B219=2,$E$12,IF(B219=3,0,IF(B219=4,0,))))</f>
        <v>0</v>
      </c>
      <c r="O219" s="44">
        <f>(M219*N219)*W219</f>
        <v>0</v>
      </c>
      <c r="P219" s="401"/>
      <c r="Q219" s="30">
        <f>D219*0.5</f>
        <v>0</v>
      </c>
      <c r="R219" s="30">
        <f>(3.14*(Q219*Q219)*C219)/1000</f>
        <v>0</v>
      </c>
      <c r="S219" s="30">
        <f>(((E219*F219)*G219)*0.5)/1000</f>
        <v>0</v>
      </c>
      <c r="T219" s="30">
        <f>R219+S219</f>
        <v>0</v>
      </c>
      <c r="U219" s="44">
        <f>IF(B219=1,0,IF(B219=2,0,IF(B219=3,$E$13,IF(B219=4,$E$14,))))</f>
        <v>0</v>
      </c>
      <c r="V219" s="44">
        <f>(T219*U219)*W219</f>
        <v>0</v>
      </c>
      <c r="W219" s="30">
        <f>IF(B219=1,$H$11,IF(B219=2,$H$12,IF(B219=3,$H$13,IF(B219=4,$H$14,))))</f>
        <v>0</v>
      </c>
      <c r="X219" s="159">
        <f>O219*(1/$B$6)</f>
        <v>0</v>
      </c>
      <c r="Y219" s="159">
        <f t="shared" ref="Y219:Y238" si="201">X219/1000</f>
        <v>0</v>
      </c>
      <c r="Z219" s="159">
        <f>V219*(1/$B$6)</f>
        <v>0</v>
      </c>
      <c r="AA219" s="159">
        <f t="shared" ref="AA219:AA238" si="202">Z219/1000</f>
        <v>0</v>
      </c>
      <c r="AB219" s="159">
        <f>Y219+AA219</f>
        <v>0</v>
      </c>
      <c r="AC219" s="35"/>
      <c r="AD219" s="44" t="b">
        <f t="shared" ref="AD219:AD238" si="203">IF(B219=1, Y219)</f>
        <v>0</v>
      </c>
      <c r="AE219" s="44" t="b">
        <f t="shared" ref="AE219:AE238" si="204">IF(B219=2, Y219)</f>
        <v>0</v>
      </c>
      <c r="AF219" s="44" t="b">
        <f>IF(B219=3, AA219)</f>
        <v>0</v>
      </c>
      <c r="AG219" s="44" t="b">
        <f>IF(B219=4, AA219)</f>
        <v>0</v>
      </c>
      <c r="AH219" s="35"/>
      <c r="AI219" s="35"/>
      <c r="AJ219" s="3"/>
      <c r="AL219" s="36"/>
      <c r="AM219" s="3"/>
      <c r="AO219" s="13"/>
      <c r="AS219" s="3"/>
    </row>
    <row r="220" spans="1:49" x14ac:dyDescent="0.25">
      <c r="A220" s="30">
        <v>9</v>
      </c>
      <c r="B220" s="47"/>
      <c r="C220" s="47"/>
      <c r="D220" s="47"/>
      <c r="E220" s="47"/>
      <c r="F220" s="47"/>
      <c r="G220" s="47"/>
      <c r="H220" s="30">
        <f t="shared" ref="H220:H238" si="205">D220*0.5</f>
        <v>0</v>
      </c>
      <c r="I220" s="25">
        <f t="shared" ref="I220:I238" si="206">(3.14*(H220*H220)*C220)/1000</f>
        <v>0</v>
      </c>
      <c r="J220" s="30">
        <f t="shared" ref="J220:J238" si="207">(F220+G220)/2</f>
        <v>0</v>
      </c>
      <c r="K220" s="30">
        <f t="shared" si="200"/>
        <v>0</v>
      </c>
      <c r="L220" s="25">
        <f t="shared" ref="L220:L238" si="208">((3.14*(K220*K220))*(E220/3))/1000</f>
        <v>0</v>
      </c>
      <c r="M220" s="25">
        <f t="shared" ref="M220:M238" si="209">I220+L220</f>
        <v>0</v>
      </c>
      <c r="N220" s="44">
        <f t="shared" ref="N220:N238" si="210">IF(B220=1,$E$11,IF(B220=2,$E$12,IF(B220=3,0,IF(B220=4,0,))))</f>
        <v>0</v>
      </c>
      <c r="O220" s="44">
        <f t="shared" ref="O220:O238" si="211">(M220*N220)*W220</f>
        <v>0</v>
      </c>
      <c r="P220" s="401"/>
      <c r="Q220" s="30">
        <f t="shared" ref="Q220:Q238" si="212">D220*0.5</f>
        <v>0</v>
      </c>
      <c r="R220" s="30">
        <f t="shared" ref="R220:R238" si="213">(3.14*(Q220*Q220)*C220)/1000</f>
        <v>0</v>
      </c>
      <c r="S220" s="30">
        <f t="shared" ref="S220:S238" si="214">(((E220*F220)*G220)*0.5)/1000</f>
        <v>0</v>
      </c>
      <c r="T220" s="30">
        <f t="shared" ref="T220:T238" si="215">R220+S220</f>
        <v>0</v>
      </c>
      <c r="U220" s="44">
        <f t="shared" ref="U220:U238" si="216">IF(B220=1,0,IF(B220=2,0,IF(B220=3,$E$13,IF(B220=4,$E$14,))))</f>
        <v>0</v>
      </c>
      <c r="V220" s="44">
        <f t="shared" ref="V220:V238" si="217">(T220*U220)*W220</f>
        <v>0</v>
      </c>
      <c r="W220" s="30">
        <f t="shared" ref="W220:W238" si="218">IF(B220=1,$H$11,IF(B220=2,$H$12,IF(B220=3,$H$13,IF(B220=4,$H$14,))))</f>
        <v>0</v>
      </c>
      <c r="X220" s="159">
        <f t="shared" ref="X220:X238" si="219">O220*(1/$B$6)</f>
        <v>0</v>
      </c>
      <c r="Y220" s="159">
        <f t="shared" si="201"/>
        <v>0</v>
      </c>
      <c r="Z220" s="159">
        <f t="shared" ref="Z220:Z238" si="220">V220*(1/$B$6)</f>
        <v>0</v>
      </c>
      <c r="AA220" s="159">
        <f t="shared" si="202"/>
        <v>0</v>
      </c>
      <c r="AB220" s="159">
        <f t="shared" ref="AB220:AB238" si="221">Y220+AA220</f>
        <v>0</v>
      </c>
      <c r="AC220" s="35"/>
      <c r="AD220" s="44" t="b">
        <f t="shared" si="203"/>
        <v>0</v>
      </c>
      <c r="AE220" s="44" t="b">
        <f t="shared" si="204"/>
        <v>0</v>
      </c>
      <c r="AF220" s="44" t="b">
        <f t="shared" ref="AF220:AF238" si="222">IF(B220=3, AA220)</f>
        <v>0</v>
      </c>
      <c r="AG220" s="44" t="b">
        <f t="shared" ref="AG220:AG238" si="223">IF(B220=4, AA220)</f>
        <v>0</v>
      </c>
      <c r="AH220" s="35"/>
      <c r="AI220" s="35"/>
      <c r="AJ220" s="3"/>
      <c r="AL220" s="36"/>
      <c r="AM220" s="3"/>
      <c r="AO220" s="13"/>
      <c r="AS220" s="3"/>
    </row>
    <row r="221" spans="1:49" x14ac:dyDescent="0.25">
      <c r="A221" s="30">
        <v>9</v>
      </c>
      <c r="B221" s="47"/>
      <c r="C221" s="47"/>
      <c r="D221" s="47"/>
      <c r="E221" s="47"/>
      <c r="F221" s="47"/>
      <c r="G221" s="47"/>
      <c r="H221" s="30">
        <f t="shared" si="205"/>
        <v>0</v>
      </c>
      <c r="I221" s="25">
        <f t="shared" si="206"/>
        <v>0</v>
      </c>
      <c r="J221" s="30">
        <f t="shared" si="207"/>
        <v>0</v>
      </c>
      <c r="K221" s="30">
        <f t="shared" si="200"/>
        <v>0</v>
      </c>
      <c r="L221" s="25">
        <f t="shared" si="208"/>
        <v>0</v>
      </c>
      <c r="M221" s="25">
        <f t="shared" si="209"/>
        <v>0</v>
      </c>
      <c r="N221" s="44">
        <f t="shared" si="210"/>
        <v>0</v>
      </c>
      <c r="O221" s="44">
        <f t="shared" si="211"/>
        <v>0</v>
      </c>
      <c r="P221" s="401"/>
      <c r="Q221" s="30">
        <f t="shared" si="212"/>
        <v>0</v>
      </c>
      <c r="R221" s="30">
        <f t="shared" si="213"/>
        <v>0</v>
      </c>
      <c r="S221" s="30">
        <f t="shared" si="214"/>
        <v>0</v>
      </c>
      <c r="T221" s="30">
        <f t="shared" si="215"/>
        <v>0</v>
      </c>
      <c r="U221" s="44">
        <f t="shared" si="216"/>
        <v>0</v>
      </c>
      <c r="V221" s="44">
        <f t="shared" si="217"/>
        <v>0</v>
      </c>
      <c r="W221" s="30">
        <f t="shared" si="218"/>
        <v>0</v>
      </c>
      <c r="X221" s="159">
        <f t="shared" si="219"/>
        <v>0</v>
      </c>
      <c r="Y221" s="159">
        <f t="shared" si="201"/>
        <v>0</v>
      </c>
      <c r="Z221" s="159">
        <f t="shared" si="220"/>
        <v>0</v>
      </c>
      <c r="AA221" s="159">
        <f t="shared" si="202"/>
        <v>0</v>
      </c>
      <c r="AB221" s="159">
        <f t="shared" si="221"/>
        <v>0</v>
      </c>
      <c r="AC221" s="35"/>
      <c r="AD221" s="44" t="b">
        <f t="shared" si="203"/>
        <v>0</v>
      </c>
      <c r="AE221" s="44" t="b">
        <f t="shared" si="204"/>
        <v>0</v>
      </c>
      <c r="AF221" s="44" t="b">
        <f t="shared" si="222"/>
        <v>0</v>
      </c>
      <c r="AG221" s="44" t="b">
        <f t="shared" si="223"/>
        <v>0</v>
      </c>
      <c r="AH221" s="35"/>
      <c r="AI221" s="35"/>
      <c r="AJ221" s="3"/>
      <c r="AL221" s="36"/>
      <c r="AM221" s="3"/>
      <c r="AO221" s="13"/>
      <c r="AS221" s="3"/>
    </row>
    <row r="222" spans="1:49" x14ac:dyDescent="0.25">
      <c r="A222" s="30">
        <v>9</v>
      </c>
      <c r="B222" s="47"/>
      <c r="C222" s="47"/>
      <c r="D222" s="47"/>
      <c r="E222" s="47"/>
      <c r="F222" s="47"/>
      <c r="G222" s="47"/>
      <c r="H222" s="30">
        <f t="shared" si="205"/>
        <v>0</v>
      </c>
      <c r="I222" s="25">
        <f t="shared" si="206"/>
        <v>0</v>
      </c>
      <c r="J222" s="30">
        <f t="shared" si="207"/>
        <v>0</v>
      </c>
      <c r="K222" s="30">
        <f t="shared" si="200"/>
        <v>0</v>
      </c>
      <c r="L222" s="25">
        <f t="shared" si="208"/>
        <v>0</v>
      </c>
      <c r="M222" s="25">
        <f t="shared" si="209"/>
        <v>0</v>
      </c>
      <c r="N222" s="44">
        <f t="shared" si="210"/>
        <v>0</v>
      </c>
      <c r="O222" s="44">
        <f t="shared" si="211"/>
        <v>0</v>
      </c>
      <c r="P222" s="401"/>
      <c r="Q222" s="30">
        <f t="shared" si="212"/>
        <v>0</v>
      </c>
      <c r="R222" s="30">
        <f t="shared" si="213"/>
        <v>0</v>
      </c>
      <c r="S222" s="30">
        <f t="shared" si="214"/>
        <v>0</v>
      </c>
      <c r="T222" s="30">
        <f t="shared" si="215"/>
        <v>0</v>
      </c>
      <c r="U222" s="44">
        <f t="shared" si="216"/>
        <v>0</v>
      </c>
      <c r="V222" s="44">
        <f t="shared" si="217"/>
        <v>0</v>
      </c>
      <c r="W222" s="30">
        <f t="shared" si="218"/>
        <v>0</v>
      </c>
      <c r="X222" s="159">
        <f t="shared" si="219"/>
        <v>0</v>
      </c>
      <c r="Y222" s="159">
        <f t="shared" si="201"/>
        <v>0</v>
      </c>
      <c r="Z222" s="159">
        <f t="shared" si="220"/>
        <v>0</v>
      </c>
      <c r="AA222" s="159">
        <f t="shared" si="202"/>
        <v>0</v>
      </c>
      <c r="AB222" s="159">
        <f t="shared" si="221"/>
        <v>0</v>
      </c>
      <c r="AC222" s="35"/>
      <c r="AD222" s="44" t="b">
        <f t="shared" si="203"/>
        <v>0</v>
      </c>
      <c r="AE222" s="44" t="b">
        <f t="shared" si="204"/>
        <v>0</v>
      </c>
      <c r="AF222" s="44" t="b">
        <f t="shared" si="222"/>
        <v>0</v>
      </c>
      <c r="AG222" s="44" t="b">
        <f t="shared" si="223"/>
        <v>0</v>
      </c>
      <c r="AH222" s="35"/>
      <c r="AI222" s="35"/>
      <c r="AJ222" s="3"/>
      <c r="AL222" s="36"/>
      <c r="AM222" s="3"/>
      <c r="AO222" s="13"/>
      <c r="AS222" s="3"/>
    </row>
    <row r="223" spans="1:49" x14ac:dyDescent="0.25">
      <c r="A223" s="30">
        <v>9</v>
      </c>
      <c r="B223" s="47"/>
      <c r="C223" s="47"/>
      <c r="D223" s="47"/>
      <c r="E223" s="47"/>
      <c r="F223" s="47"/>
      <c r="G223" s="47"/>
      <c r="H223" s="30">
        <f t="shared" si="205"/>
        <v>0</v>
      </c>
      <c r="I223" s="25">
        <f t="shared" si="206"/>
        <v>0</v>
      </c>
      <c r="J223" s="30">
        <f t="shared" si="207"/>
        <v>0</v>
      </c>
      <c r="K223" s="30">
        <f t="shared" si="200"/>
        <v>0</v>
      </c>
      <c r="L223" s="25">
        <f t="shared" si="208"/>
        <v>0</v>
      </c>
      <c r="M223" s="25">
        <f t="shared" si="209"/>
        <v>0</v>
      </c>
      <c r="N223" s="44">
        <f t="shared" si="210"/>
        <v>0</v>
      </c>
      <c r="O223" s="44">
        <f t="shared" si="211"/>
        <v>0</v>
      </c>
      <c r="P223" s="401"/>
      <c r="Q223" s="30">
        <f t="shared" si="212"/>
        <v>0</v>
      </c>
      <c r="R223" s="30">
        <f t="shared" si="213"/>
        <v>0</v>
      </c>
      <c r="S223" s="30">
        <f t="shared" si="214"/>
        <v>0</v>
      </c>
      <c r="T223" s="30">
        <f t="shared" si="215"/>
        <v>0</v>
      </c>
      <c r="U223" s="44">
        <f t="shared" si="216"/>
        <v>0</v>
      </c>
      <c r="V223" s="44">
        <f t="shared" si="217"/>
        <v>0</v>
      </c>
      <c r="W223" s="30">
        <f t="shared" si="218"/>
        <v>0</v>
      </c>
      <c r="X223" s="159">
        <f t="shared" si="219"/>
        <v>0</v>
      </c>
      <c r="Y223" s="159">
        <f t="shared" si="201"/>
        <v>0</v>
      </c>
      <c r="Z223" s="159">
        <f t="shared" si="220"/>
        <v>0</v>
      </c>
      <c r="AA223" s="159">
        <f t="shared" si="202"/>
        <v>0</v>
      </c>
      <c r="AB223" s="159">
        <f t="shared" si="221"/>
        <v>0</v>
      </c>
      <c r="AC223" s="35"/>
      <c r="AD223" s="44" t="b">
        <f t="shared" si="203"/>
        <v>0</v>
      </c>
      <c r="AE223" s="44" t="b">
        <f t="shared" si="204"/>
        <v>0</v>
      </c>
      <c r="AF223" s="44" t="b">
        <f t="shared" si="222"/>
        <v>0</v>
      </c>
      <c r="AG223" s="44" t="b">
        <f t="shared" si="223"/>
        <v>0</v>
      </c>
      <c r="AH223" s="35"/>
      <c r="AI223" s="35"/>
      <c r="AJ223" s="3"/>
      <c r="AL223" s="36"/>
      <c r="AM223" s="3"/>
      <c r="AO223" s="13"/>
      <c r="AS223" s="3"/>
    </row>
    <row r="224" spans="1:49" x14ac:dyDescent="0.25">
      <c r="A224" s="30">
        <v>9</v>
      </c>
      <c r="B224" s="47"/>
      <c r="C224" s="47"/>
      <c r="D224" s="47"/>
      <c r="E224" s="47"/>
      <c r="F224" s="47"/>
      <c r="G224" s="47"/>
      <c r="H224" s="30">
        <f t="shared" si="205"/>
        <v>0</v>
      </c>
      <c r="I224" s="25">
        <f t="shared" si="206"/>
        <v>0</v>
      </c>
      <c r="J224" s="30">
        <f t="shared" si="207"/>
        <v>0</v>
      </c>
      <c r="K224" s="30">
        <f t="shared" si="200"/>
        <v>0</v>
      </c>
      <c r="L224" s="25">
        <f t="shared" si="208"/>
        <v>0</v>
      </c>
      <c r="M224" s="25">
        <f t="shared" si="209"/>
        <v>0</v>
      </c>
      <c r="N224" s="44">
        <f t="shared" si="210"/>
        <v>0</v>
      </c>
      <c r="O224" s="44">
        <f t="shared" si="211"/>
        <v>0</v>
      </c>
      <c r="P224" s="401"/>
      <c r="Q224" s="30">
        <f t="shared" si="212"/>
        <v>0</v>
      </c>
      <c r="R224" s="30">
        <f t="shared" si="213"/>
        <v>0</v>
      </c>
      <c r="S224" s="30">
        <f t="shared" si="214"/>
        <v>0</v>
      </c>
      <c r="T224" s="30">
        <f t="shared" si="215"/>
        <v>0</v>
      </c>
      <c r="U224" s="44">
        <f t="shared" si="216"/>
        <v>0</v>
      </c>
      <c r="V224" s="44">
        <f t="shared" si="217"/>
        <v>0</v>
      </c>
      <c r="W224" s="30">
        <f t="shared" si="218"/>
        <v>0</v>
      </c>
      <c r="X224" s="159">
        <f t="shared" si="219"/>
        <v>0</v>
      </c>
      <c r="Y224" s="159">
        <f t="shared" si="201"/>
        <v>0</v>
      </c>
      <c r="Z224" s="159">
        <f t="shared" si="220"/>
        <v>0</v>
      </c>
      <c r="AA224" s="159">
        <f t="shared" si="202"/>
        <v>0</v>
      </c>
      <c r="AB224" s="159">
        <f t="shared" si="221"/>
        <v>0</v>
      </c>
      <c r="AC224" s="35"/>
      <c r="AD224" s="44" t="b">
        <f t="shared" si="203"/>
        <v>0</v>
      </c>
      <c r="AE224" s="44" t="b">
        <f t="shared" si="204"/>
        <v>0</v>
      </c>
      <c r="AF224" s="44" t="b">
        <f t="shared" si="222"/>
        <v>0</v>
      </c>
      <c r="AG224" s="44" t="b">
        <f t="shared" si="223"/>
        <v>0</v>
      </c>
      <c r="AH224" s="35"/>
      <c r="AI224" s="35"/>
      <c r="AJ224" s="3"/>
      <c r="AL224" s="36"/>
      <c r="AM224" s="3"/>
      <c r="AO224" s="13"/>
      <c r="AS224" s="3"/>
    </row>
    <row r="225" spans="1:49" x14ac:dyDescent="0.25">
      <c r="A225" s="30">
        <v>9</v>
      </c>
      <c r="B225" s="47"/>
      <c r="C225" s="47"/>
      <c r="D225" s="47"/>
      <c r="E225" s="47"/>
      <c r="F225" s="47"/>
      <c r="G225" s="47"/>
      <c r="H225" s="30">
        <f t="shared" si="205"/>
        <v>0</v>
      </c>
      <c r="I225" s="25">
        <f t="shared" si="206"/>
        <v>0</v>
      </c>
      <c r="J225" s="30">
        <f t="shared" si="207"/>
        <v>0</v>
      </c>
      <c r="K225" s="30">
        <f t="shared" si="200"/>
        <v>0</v>
      </c>
      <c r="L225" s="25">
        <f t="shared" si="208"/>
        <v>0</v>
      </c>
      <c r="M225" s="25">
        <f t="shared" si="209"/>
        <v>0</v>
      </c>
      <c r="N225" s="44">
        <f t="shared" si="210"/>
        <v>0</v>
      </c>
      <c r="O225" s="44">
        <f t="shared" si="211"/>
        <v>0</v>
      </c>
      <c r="P225" s="401"/>
      <c r="Q225" s="30">
        <f t="shared" si="212"/>
        <v>0</v>
      </c>
      <c r="R225" s="30">
        <f t="shared" si="213"/>
        <v>0</v>
      </c>
      <c r="S225" s="30">
        <f t="shared" si="214"/>
        <v>0</v>
      </c>
      <c r="T225" s="30">
        <f t="shared" si="215"/>
        <v>0</v>
      </c>
      <c r="U225" s="44">
        <f t="shared" si="216"/>
        <v>0</v>
      </c>
      <c r="V225" s="44">
        <f t="shared" si="217"/>
        <v>0</v>
      </c>
      <c r="W225" s="30">
        <f t="shared" si="218"/>
        <v>0</v>
      </c>
      <c r="X225" s="159">
        <f t="shared" si="219"/>
        <v>0</v>
      </c>
      <c r="Y225" s="159">
        <f t="shared" si="201"/>
        <v>0</v>
      </c>
      <c r="Z225" s="159">
        <f t="shared" si="220"/>
        <v>0</v>
      </c>
      <c r="AA225" s="159">
        <f t="shared" si="202"/>
        <v>0</v>
      </c>
      <c r="AB225" s="159">
        <f t="shared" si="221"/>
        <v>0</v>
      </c>
      <c r="AC225" s="35"/>
      <c r="AD225" s="44" t="b">
        <f t="shared" si="203"/>
        <v>0</v>
      </c>
      <c r="AE225" s="44" t="b">
        <f t="shared" si="204"/>
        <v>0</v>
      </c>
      <c r="AF225" s="44" t="b">
        <f t="shared" si="222"/>
        <v>0</v>
      </c>
      <c r="AG225" s="44" t="b">
        <f t="shared" si="223"/>
        <v>0</v>
      </c>
      <c r="AH225" s="35"/>
      <c r="AI225" s="35"/>
      <c r="AJ225" s="3"/>
      <c r="AL225" s="36"/>
      <c r="AM225" s="3"/>
      <c r="AO225" s="13"/>
      <c r="AS225" s="3"/>
    </row>
    <row r="226" spans="1:49" x14ac:dyDescent="0.25">
      <c r="A226" s="30">
        <v>9</v>
      </c>
      <c r="B226" s="47"/>
      <c r="C226" s="47"/>
      <c r="D226" s="47"/>
      <c r="E226" s="47"/>
      <c r="F226" s="47"/>
      <c r="G226" s="47"/>
      <c r="H226" s="30">
        <f t="shared" si="205"/>
        <v>0</v>
      </c>
      <c r="I226" s="25">
        <f t="shared" si="206"/>
        <v>0</v>
      </c>
      <c r="J226" s="30">
        <f t="shared" si="207"/>
        <v>0</v>
      </c>
      <c r="K226" s="30">
        <f t="shared" si="200"/>
        <v>0</v>
      </c>
      <c r="L226" s="25">
        <f t="shared" si="208"/>
        <v>0</v>
      </c>
      <c r="M226" s="25">
        <f t="shared" si="209"/>
        <v>0</v>
      </c>
      <c r="N226" s="44">
        <f t="shared" si="210"/>
        <v>0</v>
      </c>
      <c r="O226" s="44">
        <f t="shared" si="211"/>
        <v>0</v>
      </c>
      <c r="P226" s="401"/>
      <c r="Q226" s="30">
        <f t="shared" si="212"/>
        <v>0</v>
      </c>
      <c r="R226" s="30">
        <f t="shared" si="213"/>
        <v>0</v>
      </c>
      <c r="S226" s="30">
        <f t="shared" si="214"/>
        <v>0</v>
      </c>
      <c r="T226" s="30">
        <f t="shared" si="215"/>
        <v>0</v>
      </c>
      <c r="U226" s="44">
        <f t="shared" si="216"/>
        <v>0</v>
      </c>
      <c r="V226" s="44">
        <f t="shared" si="217"/>
        <v>0</v>
      </c>
      <c r="W226" s="30">
        <f t="shared" si="218"/>
        <v>0</v>
      </c>
      <c r="X226" s="159">
        <f t="shared" si="219"/>
        <v>0</v>
      </c>
      <c r="Y226" s="159">
        <f t="shared" si="201"/>
        <v>0</v>
      </c>
      <c r="Z226" s="159">
        <f t="shared" si="220"/>
        <v>0</v>
      </c>
      <c r="AA226" s="159">
        <f t="shared" si="202"/>
        <v>0</v>
      </c>
      <c r="AB226" s="159">
        <f t="shared" si="221"/>
        <v>0</v>
      </c>
      <c r="AC226" s="35"/>
      <c r="AD226" s="44" t="b">
        <f t="shared" si="203"/>
        <v>0</v>
      </c>
      <c r="AE226" s="44" t="b">
        <f t="shared" si="204"/>
        <v>0</v>
      </c>
      <c r="AF226" s="44" t="b">
        <f t="shared" si="222"/>
        <v>0</v>
      </c>
      <c r="AG226" s="44" t="b">
        <f t="shared" si="223"/>
        <v>0</v>
      </c>
      <c r="AH226" s="35"/>
      <c r="AI226" s="35"/>
      <c r="AJ226" s="3"/>
      <c r="AL226" s="36"/>
      <c r="AM226" s="3"/>
      <c r="AO226" s="13"/>
      <c r="AS226" s="3"/>
    </row>
    <row r="227" spans="1:49" x14ac:dyDescent="0.25">
      <c r="A227" s="30">
        <v>9</v>
      </c>
      <c r="B227" s="47"/>
      <c r="C227" s="47"/>
      <c r="D227" s="47"/>
      <c r="E227" s="47"/>
      <c r="F227" s="47"/>
      <c r="G227" s="47"/>
      <c r="H227" s="30">
        <f t="shared" si="205"/>
        <v>0</v>
      </c>
      <c r="I227" s="25">
        <f t="shared" si="206"/>
        <v>0</v>
      </c>
      <c r="J227" s="30">
        <f t="shared" si="207"/>
        <v>0</v>
      </c>
      <c r="K227" s="30">
        <f t="shared" si="200"/>
        <v>0</v>
      </c>
      <c r="L227" s="25">
        <f t="shared" si="208"/>
        <v>0</v>
      </c>
      <c r="M227" s="25">
        <f t="shared" si="209"/>
        <v>0</v>
      </c>
      <c r="N227" s="44">
        <f t="shared" si="210"/>
        <v>0</v>
      </c>
      <c r="O227" s="44">
        <f t="shared" si="211"/>
        <v>0</v>
      </c>
      <c r="P227" s="401"/>
      <c r="Q227" s="30">
        <f t="shared" si="212"/>
        <v>0</v>
      </c>
      <c r="R227" s="30">
        <f t="shared" si="213"/>
        <v>0</v>
      </c>
      <c r="S227" s="30">
        <f t="shared" si="214"/>
        <v>0</v>
      </c>
      <c r="T227" s="30">
        <f t="shared" si="215"/>
        <v>0</v>
      </c>
      <c r="U227" s="44">
        <f t="shared" si="216"/>
        <v>0</v>
      </c>
      <c r="V227" s="44">
        <f t="shared" si="217"/>
        <v>0</v>
      </c>
      <c r="W227" s="30">
        <f t="shared" si="218"/>
        <v>0</v>
      </c>
      <c r="X227" s="159">
        <f t="shared" si="219"/>
        <v>0</v>
      </c>
      <c r="Y227" s="159">
        <f t="shared" si="201"/>
        <v>0</v>
      </c>
      <c r="Z227" s="159">
        <f t="shared" si="220"/>
        <v>0</v>
      </c>
      <c r="AA227" s="159">
        <f t="shared" si="202"/>
        <v>0</v>
      </c>
      <c r="AB227" s="159">
        <f t="shared" si="221"/>
        <v>0</v>
      </c>
      <c r="AC227" s="35"/>
      <c r="AD227" s="44" t="b">
        <f t="shared" si="203"/>
        <v>0</v>
      </c>
      <c r="AE227" s="44" t="b">
        <f t="shared" si="204"/>
        <v>0</v>
      </c>
      <c r="AF227" s="44" t="b">
        <f t="shared" si="222"/>
        <v>0</v>
      </c>
      <c r="AG227" s="44" t="b">
        <f t="shared" si="223"/>
        <v>0</v>
      </c>
      <c r="AH227" s="35"/>
      <c r="AI227" s="35"/>
      <c r="AJ227" s="3"/>
      <c r="AL227" s="36"/>
      <c r="AM227" s="3"/>
      <c r="AO227" s="13"/>
      <c r="AS227" s="3"/>
    </row>
    <row r="228" spans="1:49" x14ac:dyDescent="0.25">
      <c r="A228" s="30">
        <v>9</v>
      </c>
      <c r="B228" s="47"/>
      <c r="C228" s="47"/>
      <c r="D228" s="47"/>
      <c r="E228" s="47"/>
      <c r="F228" s="47"/>
      <c r="G228" s="47"/>
      <c r="H228" s="30">
        <f t="shared" si="205"/>
        <v>0</v>
      </c>
      <c r="I228" s="25">
        <f t="shared" si="206"/>
        <v>0</v>
      </c>
      <c r="J228" s="30">
        <f t="shared" si="207"/>
        <v>0</v>
      </c>
      <c r="K228" s="30">
        <f t="shared" si="200"/>
        <v>0</v>
      </c>
      <c r="L228" s="25">
        <f t="shared" si="208"/>
        <v>0</v>
      </c>
      <c r="M228" s="25">
        <f t="shared" si="209"/>
        <v>0</v>
      </c>
      <c r="N228" s="44">
        <f t="shared" si="210"/>
        <v>0</v>
      </c>
      <c r="O228" s="44">
        <f t="shared" si="211"/>
        <v>0</v>
      </c>
      <c r="P228" s="401"/>
      <c r="Q228" s="30">
        <f t="shared" si="212"/>
        <v>0</v>
      </c>
      <c r="R228" s="30">
        <f t="shared" si="213"/>
        <v>0</v>
      </c>
      <c r="S228" s="30">
        <f t="shared" si="214"/>
        <v>0</v>
      </c>
      <c r="T228" s="30">
        <f t="shared" si="215"/>
        <v>0</v>
      </c>
      <c r="U228" s="44">
        <f t="shared" si="216"/>
        <v>0</v>
      </c>
      <c r="V228" s="44">
        <f t="shared" si="217"/>
        <v>0</v>
      </c>
      <c r="W228" s="30">
        <f t="shared" si="218"/>
        <v>0</v>
      </c>
      <c r="X228" s="159">
        <f t="shared" si="219"/>
        <v>0</v>
      </c>
      <c r="Y228" s="159">
        <f t="shared" si="201"/>
        <v>0</v>
      </c>
      <c r="Z228" s="159">
        <f t="shared" si="220"/>
        <v>0</v>
      </c>
      <c r="AA228" s="159">
        <f t="shared" si="202"/>
        <v>0</v>
      </c>
      <c r="AB228" s="159">
        <f t="shared" si="221"/>
        <v>0</v>
      </c>
      <c r="AC228" s="35"/>
      <c r="AD228" s="44" t="b">
        <f t="shared" si="203"/>
        <v>0</v>
      </c>
      <c r="AE228" s="44" t="b">
        <f t="shared" si="204"/>
        <v>0</v>
      </c>
      <c r="AF228" s="44" t="b">
        <f t="shared" si="222"/>
        <v>0</v>
      </c>
      <c r="AG228" s="44" t="b">
        <f t="shared" si="223"/>
        <v>0</v>
      </c>
      <c r="AH228" s="35"/>
      <c r="AI228" s="35"/>
      <c r="AJ228" s="3"/>
      <c r="AL228" s="36"/>
      <c r="AM228" s="3"/>
      <c r="AO228" s="13"/>
      <c r="AS228" s="3"/>
    </row>
    <row r="229" spans="1:49" x14ac:dyDescent="0.25">
      <c r="A229" s="30">
        <v>9</v>
      </c>
      <c r="B229" s="47"/>
      <c r="C229" s="47"/>
      <c r="D229" s="47"/>
      <c r="E229" s="47"/>
      <c r="F229" s="47"/>
      <c r="G229" s="47"/>
      <c r="H229" s="30">
        <f t="shared" si="205"/>
        <v>0</v>
      </c>
      <c r="I229" s="25">
        <f t="shared" si="206"/>
        <v>0</v>
      </c>
      <c r="J229" s="30">
        <f t="shared" si="207"/>
        <v>0</v>
      </c>
      <c r="K229" s="30">
        <f t="shared" si="200"/>
        <v>0</v>
      </c>
      <c r="L229" s="25">
        <f t="shared" si="208"/>
        <v>0</v>
      </c>
      <c r="M229" s="25">
        <f t="shared" si="209"/>
        <v>0</v>
      </c>
      <c r="N229" s="44">
        <f t="shared" si="210"/>
        <v>0</v>
      </c>
      <c r="O229" s="44">
        <f t="shared" si="211"/>
        <v>0</v>
      </c>
      <c r="P229" s="401"/>
      <c r="Q229" s="30">
        <f t="shared" si="212"/>
        <v>0</v>
      </c>
      <c r="R229" s="30">
        <f t="shared" si="213"/>
        <v>0</v>
      </c>
      <c r="S229" s="30">
        <f t="shared" si="214"/>
        <v>0</v>
      </c>
      <c r="T229" s="30">
        <f t="shared" si="215"/>
        <v>0</v>
      </c>
      <c r="U229" s="44">
        <f t="shared" si="216"/>
        <v>0</v>
      </c>
      <c r="V229" s="44">
        <f t="shared" si="217"/>
        <v>0</v>
      </c>
      <c r="W229" s="30">
        <f t="shared" si="218"/>
        <v>0</v>
      </c>
      <c r="X229" s="159">
        <f t="shared" si="219"/>
        <v>0</v>
      </c>
      <c r="Y229" s="159">
        <f t="shared" si="201"/>
        <v>0</v>
      </c>
      <c r="Z229" s="159">
        <f t="shared" si="220"/>
        <v>0</v>
      </c>
      <c r="AA229" s="159">
        <f t="shared" si="202"/>
        <v>0</v>
      </c>
      <c r="AB229" s="159">
        <f t="shared" si="221"/>
        <v>0</v>
      </c>
      <c r="AC229" s="35"/>
      <c r="AD229" s="44" t="b">
        <f t="shared" si="203"/>
        <v>0</v>
      </c>
      <c r="AE229" s="44" t="b">
        <f t="shared" si="204"/>
        <v>0</v>
      </c>
      <c r="AF229" s="44" t="b">
        <f t="shared" si="222"/>
        <v>0</v>
      </c>
      <c r="AG229" s="44" t="b">
        <f t="shared" si="223"/>
        <v>0</v>
      </c>
      <c r="AH229" s="35"/>
      <c r="AI229" s="35"/>
      <c r="AJ229" s="3"/>
      <c r="AL229" s="36"/>
      <c r="AM229" s="3"/>
      <c r="AO229" s="13"/>
      <c r="AS229" s="3"/>
    </row>
    <row r="230" spans="1:49" x14ac:dyDescent="0.25">
      <c r="A230" s="30">
        <v>9</v>
      </c>
      <c r="B230" s="47"/>
      <c r="C230" s="47"/>
      <c r="D230" s="47"/>
      <c r="E230" s="47"/>
      <c r="F230" s="47"/>
      <c r="G230" s="47"/>
      <c r="H230" s="30">
        <f t="shared" si="205"/>
        <v>0</v>
      </c>
      <c r="I230" s="25">
        <f t="shared" si="206"/>
        <v>0</v>
      </c>
      <c r="J230" s="30">
        <f t="shared" si="207"/>
        <v>0</v>
      </c>
      <c r="K230" s="30">
        <f t="shared" si="200"/>
        <v>0</v>
      </c>
      <c r="L230" s="25">
        <f t="shared" si="208"/>
        <v>0</v>
      </c>
      <c r="M230" s="25">
        <f t="shared" si="209"/>
        <v>0</v>
      </c>
      <c r="N230" s="44">
        <f t="shared" si="210"/>
        <v>0</v>
      </c>
      <c r="O230" s="44">
        <f t="shared" si="211"/>
        <v>0</v>
      </c>
      <c r="P230" s="401"/>
      <c r="Q230" s="30">
        <f t="shared" si="212"/>
        <v>0</v>
      </c>
      <c r="R230" s="30">
        <f t="shared" si="213"/>
        <v>0</v>
      </c>
      <c r="S230" s="30">
        <f t="shared" si="214"/>
        <v>0</v>
      </c>
      <c r="T230" s="30">
        <f t="shared" si="215"/>
        <v>0</v>
      </c>
      <c r="U230" s="44">
        <f t="shared" si="216"/>
        <v>0</v>
      </c>
      <c r="V230" s="44">
        <f t="shared" si="217"/>
        <v>0</v>
      </c>
      <c r="W230" s="30">
        <f t="shared" si="218"/>
        <v>0</v>
      </c>
      <c r="X230" s="159">
        <f t="shared" si="219"/>
        <v>0</v>
      </c>
      <c r="Y230" s="159">
        <f t="shared" si="201"/>
        <v>0</v>
      </c>
      <c r="Z230" s="159">
        <f t="shared" si="220"/>
        <v>0</v>
      </c>
      <c r="AA230" s="159">
        <f t="shared" si="202"/>
        <v>0</v>
      </c>
      <c r="AB230" s="159">
        <f t="shared" si="221"/>
        <v>0</v>
      </c>
      <c r="AC230" s="35"/>
      <c r="AD230" s="44" t="b">
        <f t="shared" si="203"/>
        <v>0</v>
      </c>
      <c r="AE230" s="44" t="b">
        <f t="shared" si="204"/>
        <v>0</v>
      </c>
      <c r="AF230" s="44" t="b">
        <f t="shared" si="222"/>
        <v>0</v>
      </c>
      <c r="AG230" s="44" t="b">
        <f t="shared" si="223"/>
        <v>0</v>
      </c>
      <c r="AH230" s="35"/>
      <c r="AI230" s="35"/>
      <c r="AJ230" s="3"/>
      <c r="AL230" s="36"/>
      <c r="AM230" s="3"/>
      <c r="AO230" s="13"/>
      <c r="AS230" s="3"/>
    </row>
    <row r="231" spans="1:49" x14ac:dyDescent="0.25">
      <c r="A231" s="30">
        <v>9</v>
      </c>
      <c r="B231" s="47"/>
      <c r="C231" s="47"/>
      <c r="D231" s="47"/>
      <c r="E231" s="47"/>
      <c r="F231" s="47"/>
      <c r="G231" s="47"/>
      <c r="H231" s="30">
        <f t="shared" si="205"/>
        <v>0</v>
      </c>
      <c r="I231" s="25">
        <f t="shared" si="206"/>
        <v>0</v>
      </c>
      <c r="J231" s="30">
        <f t="shared" si="207"/>
        <v>0</v>
      </c>
      <c r="K231" s="30">
        <f t="shared" si="200"/>
        <v>0</v>
      </c>
      <c r="L231" s="25">
        <f t="shared" si="208"/>
        <v>0</v>
      </c>
      <c r="M231" s="25">
        <f t="shared" si="209"/>
        <v>0</v>
      </c>
      <c r="N231" s="44">
        <f t="shared" si="210"/>
        <v>0</v>
      </c>
      <c r="O231" s="44">
        <f t="shared" si="211"/>
        <v>0</v>
      </c>
      <c r="P231" s="401"/>
      <c r="Q231" s="30">
        <f t="shared" si="212"/>
        <v>0</v>
      </c>
      <c r="R231" s="30">
        <f t="shared" si="213"/>
        <v>0</v>
      </c>
      <c r="S231" s="30">
        <f t="shared" si="214"/>
        <v>0</v>
      </c>
      <c r="T231" s="30">
        <f t="shared" si="215"/>
        <v>0</v>
      </c>
      <c r="U231" s="44">
        <f t="shared" si="216"/>
        <v>0</v>
      </c>
      <c r="V231" s="44">
        <f t="shared" si="217"/>
        <v>0</v>
      </c>
      <c r="W231" s="30">
        <f t="shared" si="218"/>
        <v>0</v>
      </c>
      <c r="X231" s="159">
        <f t="shared" si="219"/>
        <v>0</v>
      </c>
      <c r="Y231" s="159">
        <f t="shared" si="201"/>
        <v>0</v>
      </c>
      <c r="Z231" s="159">
        <f t="shared" si="220"/>
        <v>0</v>
      </c>
      <c r="AA231" s="159">
        <f t="shared" si="202"/>
        <v>0</v>
      </c>
      <c r="AB231" s="159">
        <f t="shared" si="221"/>
        <v>0</v>
      </c>
      <c r="AC231" s="35"/>
      <c r="AD231" s="44" t="b">
        <f t="shared" si="203"/>
        <v>0</v>
      </c>
      <c r="AE231" s="44" t="b">
        <f t="shared" si="204"/>
        <v>0</v>
      </c>
      <c r="AF231" s="44" t="b">
        <f t="shared" si="222"/>
        <v>0</v>
      </c>
      <c r="AG231" s="44" t="b">
        <f t="shared" si="223"/>
        <v>0</v>
      </c>
      <c r="AH231" s="35"/>
      <c r="AI231" s="35"/>
      <c r="AJ231" s="3"/>
      <c r="AL231" s="36"/>
      <c r="AM231" s="3"/>
      <c r="AO231" s="13"/>
      <c r="AS231" s="3"/>
    </row>
    <row r="232" spans="1:49" x14ac:dyDescent="0.25">
      <c r="A232" s="30">
        <v>9</v>
      </c>
      <c r="B232" s="47"/>
      <c r="C232" s="47"/>
      <c r="D232" s="47"/>
      <c r="E232" s="47"/>
      <c r="F232" s="47"/>
      <c r="G232" s="47"/>
      <c r="H232" s="30">
        <f t="shared" si="205"/>
        <v>0</v>
      </c>
      <c r="I232" s="25">
        <f t="shared" si="206"/>
        <v>0</v>
      </c>
      <c r="J232" s="30">
        <f t="shared" si="207"/>
        <v>0</v>
      </c>
      <c r="K232" s="30">
        <f t="shared" si="200"/>
        <v>0</v>
      </c>
      <c r="L232" s="25">
        <f t="shared" si="208"/>
        <v>0</v>
      </c>
      <c r="M232" s="25">
        <f t="shared" si="209"/>
        <v>0</v>
      </c>
      <c r="N232" s="44">
        <f t="shared" si="210"/>
        <v>0</v>
      </c>
      <c r="O232" s="44">
        <f t="shared" si="211"/>
        <v>0</v>
      </c>
      <c r="P232" s="401"/>
      <c r="Q232" s="30">
        <f t="shared" si="212"/>
        <v>0</v>
      </c>
      <c r="R232" s="30">
        <f t="shared" si="213"/>
        <v>0</v>
      </c>
      <c r="S232" s="30">
        <f t="shared" si="214"/>
        <v>0</v>
      </c>
      <c r="T232" s="30">
        <f t="shared" si="215"/>
        <v>0</v>
      </c>
      <c r="U232" s="44">
        <f t="shared" si="216"/>
        <v>0</v>
      </c>
      <c r="V232" s="44">
        <f t="shared" si="217"/>
        <v>0</v>
      </c>
      <c r="W232" s="30">
        <f t="shared" si="218"/>
        <v>0</v>
      </c>
      <c r="X232" s="159">
        <f t="shared" si="219"/>
        <v>0</v>
      </c>
      <c r="Y232" s="159">
        <f t="shared" si="201"/>
        <v>0</v>
      </c>
      <c r="Z232" s="159">
        <f t="shared" si="220"/>
        <v>0</v>
      </c>
      <c r="AA232" s="159">
        <f t="shared" si="202"/>
        <v>0</v>
      </c>
      <c r="AB232" s="159">
        <f t="shared" si="221"/>
        <v>0</v>
      </c>
      <c r="AC232" s="35"/>
      <c r="AD232" s="44" t="b">
        <f t="shared" si="203"/>
        <v>0</v>
      </c>
      <c r="AE232" s="44" t="b">
        <f t="shared" si="204"/>
        <v>0</v>
      </c>
      <c r="AF232" s="44" t="b">
        <f t="shared" si="222"/>
        <v>0</v>
      </c>
      <c r="AG232" s="44" t="b">
        <f t="shared" si="223"/>
        <v>0</v>
      </c>
      <c r="AH232" s="35"/>
      <c r="AI232" s="35"/>
      <c r="AJ232" s="3"/>
      <c r="AK232" s="3"/>
      <c r="AL232" s="3"/>
      <c r="AM232" s="3"/>
      <c r="AP232" s="3"/>
      <c r="AQ232" s="3"/>
      <c r="AR232" s="3"/>
      <c r="AS232" s="3"/>
    </row>
    <row r="233" spans="1:49" x14ac:dyDescent="0.25">
      <c r="A233" s="30">
        <v>9</v>
      </c>
      <c r="B233" s="47"/>
      <c r="C233" s="47"/>
      <c r="D233" s="47"/>
      <c r="E233" s="47"/>
      <c r="F233" s="47"/>
      <c r="G233" s="47"/>
      <c r="H233" s="30">
        <f t="shared" si="205"/>
        <v>0</v>
      </c>
      <c r="I233" s="25">
        <f t="shared" si="206"/>
        <v>0</v>
      </c>
      <c r="J233" s="30">
        <f t="shared" si="207"/>
        <v>0</v>
      </c>
      <c r="K233" s="30">
        <f t="shared" si="200"/>
        <v>0</v>
      </c>
      <c r="L233" s="25">
        <f t="shared" si="208"/>
        <v>0</v>
      </c>
      <c r="M233" s="25">
        <f t="shared" si="209"/>
        <v>0</v>
      </c>
      <c r="N233" s="44">
        <f t="shared" si="210"/>
        <v>0</v>
      </c>
      <c r="O233" s="44">
        <f t="shared" si="211"/>
        <v>0</v>
      </c>
      <c r="P233" s="401"/>
      <c r="Q233" s="30">
        <f t="shared" si="212"/>
        <v>0</v>
      </c>
      <c r="R233" s="30">
        <f t="shared" si="213"/>
        <v>0</v>
      </c>
      <c r="S233" s="30">
        <f t="shared" si="214"/>
        <v>0</v>
      </c>
      <c r="T233" s="30">
        <f t="shared" si="215"/>
        <v>0</v>
      </c>
      <c r="U233" s="44">
        <f t="shared" si="216"/>
        <v>0</v>
      </c>
      <c r="V233" s="44">
        <f t="shared" si="217"/>
        <v>0</v>
      </c>
      <c r="W233" s="30">
        <f t="shared" si="218"/>
        <v>0</v>
      </c>
      <c r="X233" s="159">
        <f t="shared" si="219"/>
        <v>0</v>
      </c>
      <c r="Y233" s="159">
        <f t="shared" si="201"/>
        <v>0</v>
      </c>
      <c r="Z233" s="159">
        <f t="shared" si="220"/>
        <v>0</v>
      </c>
      <c r="AA233" s="159">
        <f t="shared" si="202"/>
        <v>0</v>
      </c>
      <c r="AB233" s="159">
        <f t="shared" si="221"/>
        <v>0</v>
      </c>
      <c r="AC233" s="35"/>
      <c r="AD233" s="44" t="b">
        <f t="shared" si="203"/>
        <v>0</v>
      </c>
      <c r="AE233" s="44" t="b">
        <f t="shared" si="204"/>
        <v>0</v>
      </c>
      <c r="AF233" s="44" t="b">
        <f t="shared" si="222"/>
        <v>0</v>
      </c>
      <c r="AG233" s="44" t="b">
        <f t="shared" si="223"/>
        <v>0</v>
      </c>
      <c r="AH233" s="35"/>
      <c r="AI233" s="35"/>
      <c r="AJ233" s="3"/>
      <c r="AL233" s="36"/>
      <c r="AM233" s="3"/>
      <c r="AO233" s="13"/>
      <c r="AS233" s="3"/>
    </row>
    <row r="234" spans="1:49" x14ac:dyDescent="0.25">
      <c r="A234" s="30">
        <v>9</v>
      </c>
      <c r="B234" s="47"/>
      <c r="C234" s="47"/>
      <c r="D234" s="47"/>
      <c r="E234" s="47"/>
      <c r="F234" s="47"/>
      <c r="G234" s="47"/>
      <c r="H234" s="30">
        <f t="shared" si="205"/>
        <v>0</v>
      </c>
      <c r="I234" s="25">
        <f t="shared" si="206"/>
        <v>0</v>
      </c>
      <c r="J234" s="30">
        <f t="shared" si="207"/>
        <v>0</v>
      </c>
      <c r="K234" s="30">
        <f t="shared" si="200"/>
        <v>0</v>
      </c>
      <c r="L234" s="25">
        <f t="shared" si="208"/>
        <v>0</v>
      </c>
      <c r="M234" s="25">
        <f t="shared" si="209"/>
        <v>0</v>
      </c>
      <c r="N234" s="44">
        <f t="shared" si="210"/>
        <v>0</v>
      </c>
      <c r="O234" s="44">
        <f t="shared" si="211"/>
        <v>0</v>
      </c>
      <c r="P234" s="401"/>
      <c r="Q234" s="30">
        <f t="shared" si="212"/>
        <v>0</v>
      </c>
      <c r="R234" s="30">
        <f t="shared" si="213"/>
        <v>0</v>
      </c>
      <c r="S234" s="30">
        <f t="shared" si="214"/>
        <v>0</v>
      </c>
      <c r="T234" s="30">
        <f t="shared" si="215"/>
        <v>0</v>
      </c>
      <c r="U234" s="44">
        <f t="shared" si="216"/>
        <v>0</v>
      </c>
      <c r="V234" s="44">
        <f t="shared" si="217"/>
        <v>0</v>
      </c>
      <c r="W234" s="30">
        <f t="shared" si="218"/>
        <v>0</v>
      </c>
      <c r="X234" s="159">
        <f t="shared" si="219"/>
        <v>0</v>
      </c>
      <c r="Y234" s="159">
        <f t="shared" si="201"/>
        <v>0</v>
      </c>
      <c r="Z234" s="159">
        <f t="shared" si="220"/>
        <v>0</v>
      </c>
      <c r="AA234" s="159">
        <f t="shared" si="202"/>
        <v>0</v>
      </c>
      <c r="AB234" s="159">
        <f t="shared" si="221"/>
        <v>0</v>
      </c>
      <c r="AC234" s="35"/>
      <c r="AD234" s="44" t="b">
        <f t="shared" si="203"/>
        <v>0</v>
      </c>
      <c r="AE234" s="44" t="b">
        <f t="shared" si="204"/>
        <v>0</v>
      </c>
      <c r="AF234" s="44" t="b">
        <f t="shared" si="222"/>
        <v>0</v>
      </c>
      <c r="AG234" s="44" t="b">
        <f t="shared" si="223"/>
        <v>0</v>
      </c>
      <c r="AH234" s="35"/>
      <c r="AI234" s="35"/>
      <c r="AJ234" s="3"/>
      <c r="AK234" s="3"/>
      <c r="AL234" s="3"/>
      <c r="AM234" s="3"/>
      <c r="AP234" s="3"/>
      <c r="AQ234" s="3"/>
      <c r="AR234" s="3"/>
      <c r="AS234" s="3"/>
    </row>
    <row r="235" spans="1:49" x14ac:dyDescent="0.25">
      <c r="A235" s="30">
        <v>9</v>
      </c>
      <c r="B235" s="47"/>
      <c r="C235" s="47"/>
      <c r="D235" s="47"/>
      <c r="E235" s="47"/>
      <c r="F235" s="47"/>
      <c r="G235" s="47"/>
      <c r="H235" s="30">
        <f t="shared" si="205"/>
        <v>0</v>
      </c>
      <c r="I235" s="25">
        <f t="shared" si="206"/>
        <v>0</v>
      </c>
      <c r="J235" s="30">
        <f t="shared" si="207"/>
        <v>0</v>
      </c>
      <c r="K235" s="30">
        <f t="shared" si="200"/>
        <v>0</v>
      </c>
      <c r="L235" s="25">
        <f t="shared" si="208"/>
        <v>0</v>
      </c>
      <c r="M235" s="25">
        <f t="shared" si="209"/>
        <v>0</v>
      </c>
      <c r="N235" s="44">
        <f t="shared" si="210"/>
        <v>0</v>
      </c>
      <c r="O235" s="44">
        <f t="shared" si="211"/>
        <v>0</v>
      </c>
      <c r="P235" s="401"/>
      <c r="Q235" s="30">
        <f t="shared" si="212"/>
        <v>0</v>
      </c>
      <c r="R235" s="30">
        <f t="shared" si="213"/>
        <v>0</v>
      </c>
      <c r="S235" s="30">
        <f t="shared" si="214"/>
        <v>0</v>
      </c>
      <c r="T235" s="30">
        <f t="shared" si="215"/>
        <v>0</v>
      </c>
      <c r="U235" s="44">
        <f t="shared" si="216"/>
        <v>0</v>
      </c>
      <c r="V235" s="44">
        <f t="shared" si="217"/>
        <v>0</v>
      </c>
      <c r="W235" s="30">
        <f t="shared" si="218"/>
        <v>0</v>
      </c>
      <c r="X235" s="159">
        <f t="shared" si="219"/>
        <v>0</v>
      </c>
      <c r="Y235" s="159">
        <f t="shared" si="201"/>
        <v>0</v>
      </c>
      <c r="Z235" s="159">
        <f t="shared" si="220"/>
        <v>0</v>
      </c>
      <c r="AA235" s="159">
        <f t="shared" si="202"/>
        <v>0</v>
      </c>
      <c r="AB235" s="159">
        <f t="shared" si="221"/>
        <v>0</v>
      </c>
      <c r="AC235" s="35"/>
      <c r="AD235" s="44" t="b">
        <f t="shared" si="203"/>
        <v>0</v>
      </c>
      <c r="AE235" s="44" t="b">
        <f t="shared" si="204"/>
        <v>0</v>
      </c>
      <c r="AF235" s="44" t="b">
        <f t="shared" si="222"/>
        <v>0</v>
      </c>
      <c r="AG235" s="44" t="b">
        <f t="shared" si="223"/>
        <v>0</v>
      </c>
      <c r="AH235" s="35"/>
      <c r="AI235" s="35"/>
      <c r="AJ235" s="3"/>
      <c r="AK235" s="3"/>
      <c r="AL235" s="3"/>
      <c r="AM235" s="3"/>
      <c r="AP235" s="3"/>
      <c r="AQ235" s="3"/>
      <c r="AR235" s="3"/>
      <c r="AS235" s="3"/>
    </row>
    <row r="236" spans="1:49" x14ac:dyDescent="0.25">
      <c r="A236" s="30">
        <v>9</v>
      </c>
      <c r="B236" s="47"/>
      <c r="C236" s="47"/>
      <c r="D236" s="47"/>
      <c r="E236" s="47"/>
      <c r="F236" s="47"/>
      <c r="G236" s="47"/>
      <c r="H236" s="30">
        <f t="shared" si="205"/>
        <v>0</v>
      </c>
      <c r="I236" s="25">
        <f t="shared" si="206"/>
        <v>0</v>
      </c>
      <c r="J236" s="30">
        <f t="shared" si="207"/>
        <v>0</v>
      </c>
      <c r="K236" s="30">
        <f t="shared" si="200"/>
        <v>0</v>
      </c>
      <c r="L236" s="25">
        <f t="shared" si="208"/>
        <v>0</v>
      </c>
      <c r="M236" s="25">
        <f t="shared" si="209"/>
        <v>0</v>
      </c>
      <c r="N236" s="44">
        <f t="shared" si="210"/>
        <v>0</v>
      </c>
      <c r="O236" s="44">
        <f t="shared" si="211"/>
        <v>0</v>
      </c>
      <c r="P236" s="401"/>
      <c r="Q236" s="30">
        <f t="shared" si="212"/>
        <v>0</v>
      </c>
      <c r="R236" s="30">
        <f t="shared" si="213"/>
        <v>0</v>
      </c>
      <c r="S236" s="30">
        <f t="shared" si="214"/>
        <v>0</v>
      </c>
      <c r="T236" s="30">
        <f t="shared" si="215"/>
        <v>0</v>
      </c>
      <c r="U236" s="44">
        <f t="shared" si="216"/>
        <v>0</v>
      </c>
      <c r="V236" s="44">
        <f t="shared" si="217"/>
        <v>0</v>
      </c>
      <c r="W236" s="30">
        <f t="shared" si="218"/>
        <v>0</v>
      </c>
      <c r="X236" s="159">
        <f t="shared" si="219"/>
        <v>0</v>
      </c>
      <c r="Y236" s="159">
        <f t="shared" si="201"/>
        <v>0</v>
      </c>
      <c r="Z236" s="159">
        <f t="shared" si="220"/>
        <v>0</v>
      </c>
      <c r="AA236" s="159">
        <f t="shared" si="202"/>
        <v>0</v>
      </c>
      <c r="AB236" s="159">
        <f t="shared" si="221"/>
        <v>0</v>
      </c>
      <c r="AC236" s="35"/>
      <c r="AD236" s="44" t="b">
        <f t="shared" si="203"/>
        <v>0</v>
      </c>
      <c r="AE236" s="44" t="b">
        <f t="shared" si="204"/>
        <v>0</v>
      </c>
      <c r="AF236" s="44" t="b">
        <f t="shared" si="222"/>
        <v>0</v>
      </c>
      <c r="AG236" s="44" t="b">
        <f t="shared" si="223"/>
        <v>0</v>
      </c>
      <c r="AH236" s="35"/>
      <c r="AI236" s="35"/>
      <c r="AJ236" s="3"/>
      <c r="AK236" s="3"/>
      <c r="AL236" s="3"/>
      <c r="AM236" s="3"/>
      <c r="AP236" s="3"/>
      <c r="AQ236" s="3"/>
      <c r="AR236" s="3"/>
      <c r="AS236" s="3"/>
    </row>
    <row r="237" spans="1:49" x14ac:dyDescent="0.25">
      <c r="A237" s="30">
        <v>9</v>
      </c>
      <c r="B237" s="47"/>
      <c r="C237" s="47"/>
      <c r="D237" s="47"/>
      <c r="E237" s="47"/>
      <c r="F237" s="47"/>
      <c r="G237" s="47"/>
      <c r="H237" s="30">
        <f t="shared" si="205"/>
        <v>0</v>
      </c>
      <c r="I237" s="25">
        <f t="shared" si="206"/>
        <v>0</v>
      </c>
      <c r="J237" s="30">
        <f t="shared" si="207"/>
        <v>0</v>
      </c>
      <c r="K237" s="30">
        <f t="shared" si="200"/>
        <v>0</v>
      </c>
      <c r="L237" s="25">
        <f t="shared" si="208"/>
        <v>0</v>
      </c>
      <c r="M237" s="25">
        <f t="shared" si="209"/>
        <v>0</v>
      </c>
      <c r="N237" s="44">
        <f t="shared" si="210"/>
        <v>0</v>
      </c>
      <c r="O237" s="44">
        <f t="shared" si="211"/>
        <v>0</v>
      </c>
      <c r="P237" s="401"/>
      <c r="Q237" s="30">
        <f t="shared" si="212"/>
        <v>0</v>
      </c>
      <c r="R237" s="30">
        <f t="shared" si="213"/>
        <v>0</v>
      </c>
      <c r="S237" s="30">
        <f t="shared" si="214"/>
        <v>0</v>
      </c>
      <c r="T237" s="30">
        <f t="shared" si="215"/>
        <v>0</v>
      </c>
      <c r="U237" s="44">
        <f t="shared" si="216"/>
        <v>0</v>
      </c>
      <c r="V237" s="44">
        <f t="shared" si="217"/>
        <v>0</v>
      </c>
      <c r="W237" s="30">
        <f t="shared" si="218"/>
        <v>0</v>
      </c>
      <c r="X237" s="159">
        <f t="shared" si="219"/>
        <v>0</v>
      </c>
      <c r="Y237" s="159">
        <f t="shared" si="201"/>
        <v>0</v>
      </c>
      <c r="Z237" s="159">
        <f t="shared" si="220"/>
        <v>0</v>
      </c>
      <c r="AA237" s="159">
        <f t="shared" si="202"/>
        <v>0</v>
      </c>
      <c r="AB237" s="159">
        <f t="shared" si="221"/>
        <v>0</v>
      </c>
      <c r="AC237" s="35"/>
      <c r="AD237" s="44" t="b">
        <f t="shared" si="203"/>
        <v>0</v>
      </c>
      <c r="AE237" s="44" t="b">
        <f t="shared" si="204"/>
        <v>0</v>
      </c>
      <c r="AF237" s="44" t="b">
        <f t="shared" si="222"/>
        <v>0</v>
      </c>
      <c r="AG237" s="44" t="b">
        <f t="shared" si="223"/>
        <v>0</v>
      </c>
      <c r="AH237" s="35"/>
      <c r="AI237" s="35"/>
      <c r="AJ237" s="3"/>
      <c r="AK237" s="3"/>
      <c r="AL237" s="3"/>
      <c r="AM237" s="3"/>
      <c r="AP237" s="3"/>
      <c r="AQ237" s="3"/>
      <c r="AR237" s="3"/>
      <c r="AS237" s="3"/>
    </row>
    <row r="238" spans="1:49" x14ac:dyDescent="0.25">
      <c r="A238" s="30">
        <v>9</v>
      </c>
      <c r="B238" s="47"/>
      <c r="C238" s="47"/>
      <c r="D238" s="47"/>
      <c r="E238" s="47"/>
      <c r="F238" s="47"/>
      <c r="G238" s="47"/>
      <c r="H238" s="30">
        <f t="shared" si="205"/>
        <v>0</v>
      </c>
      <c r="I238" s="25">
        <f t="shared" si="206"/>
        <v>0</v>
      </c>
      <c r="J238" s="30">
        <f t="shared" si="207"/>
        <v>0</v>
      </c>
      <c r="K238" s="30">
        <f t="shared" si="200"/>
        <v>0</v>
      </c>
      <c r="L238" s="25">
        <f t="shared" si="208"/>
        <v>0</v>
      </c>
      <c r="M238" s="25">
        <f t="shared" si="209"/>
        <v>0</v>
      </c>
      <c r="N238" s="44">
        <f t="shared" si="210"/>
        <v>0</v>
      </c>
      <c r="O238" s="44">
        <f t="shared" si="211"/>
        <v>0</v>
      </c>
      <c r="P238" s="330"/>
      <c r="Q238" s="30">
        <f t="shared" si="212"/>
        <v>0</v>
      </c>
      <c r="R238" s="30">
        <f t="shared" si="213"/>
        <v>0</v>
      </c>
      <c r="S238" s="30">
        <f t="shared" si="214"/>
        <v>0</v>
      </c>
      <c r="T238" s="30">
        <f t="shared" si="215"/>
        <v>0</v>
      </c>
      <c r="U238" s="44">
        <f t="shared" si="216"/>
        <v>0</v>
      </c>
      <c r="V238" s="44">
        <f t="shared" si="217"/>
        <v>0</v>
      </c>
      <c r="W238" s="30">
        <f t="shared" si="218"/>
        <v>0</v>
      </c>
      <c r="X238" s="159">
        <f t="shared" si="219"/>
        <v>0</v>
      </c>
      <c r="Y238" s="159">
        <f t="shared" si="201"/>
        <v>0</v>
      </c>
      <c r="Z238" s="159">
        <f t="shared" si="220"/>
        <v>0</v>
      </c>
      <c r="AA238" s="159">
        <f t="shared" si="202"/>
        <v>0</v>
      </c>
      <c r="AB238" s="159">
        <f t="shared" si="221"/>
        <v>0</v>
      </c>
      <c r="AC238" s="35"/>
      <c r="AD238" s="44" t="b">
        <f t="shared" si="203"/>
        <v>0</v>
      </c>
      <c r="AE238" s="44" t="b">
        <f t="shared" si="204"/>
        <v>0</v>
      </c>
      <c r="AF238" s="44" t="b">
        <f t="shared" si="222"/>
        <v>0</v>
      </c>
      <c r="AG238" s="44" t="b">
        <f t="shared" si="223"/>
        <v>0</v>
      </c>
      <c r="AH238" s="35"/>
      <c r="AI238" s="35"/>
      <c r="AJ238" s="3"/>
      <c r="AL238" s="36"/>
      <c r="AM238" s="3"/>
      <c r="AO238" s="13"/>
      <c r="AS238" s="3"/>
    </row>
    <row r="239" spans="1:49" x14ac:dyDescent="0.25">
      <c r="B239" s="4" t="s">
        <v>99</v>
      </c>
      <c r="C239" s="4"/>
      <c r="D239" s="4"/>
      <c r="E239" s="37">
        <f>COUNT(B219:B238)</f>
        <v>0</v>
      </c>
      <c r="F239" s="37"/>
      <c r="G239" s="37"/>
      <c r="H239" s="37"/>
      <c r="I239" s="86"/>
      <c r="J239" s="37"/>
      <c r="K239" s="37"/>
      <c r="L239" s="86"/>
      <c r="X239" s="161">
        <f>SUM(X219:X238)</f>
        <v>0</v>
      </c>
      <c r="Y239" s="161">
        <f>SUM(Y219:Y238)</f>
        <v>0</v>
      </c>
      <c r="Z239" s="161">
        <f>SUM(Z219:Z238)</f>
        <v>0</v>
      </c>
      <c r="AA239" s="161">
        <f>SUM(AA219:AA238)</f>
        <v>0</v>
      </c>
      <c r="AB239" s="161">
        <f>SUM(AB219:AB238)</f>
        <v>0</v>
      </c>
      <c r="AC239" s="35"/>
      <c r="AD239" s="163">
        <f>SUM(AD219:AD238)</f>
        <v>0</v>
      </c>
      <c r="AE239" s="164">
        <f t="shared" ref="AE239:AG239" si="224">SUM(AE219:AE238)</f>
        <v>0</v>
      </c>
      <c r="AF239" s="164">
        <f t="shared" si="224"/>
        <v>0</v>
      </c>
      <c r="AG239" s="164">
        <f t="shared" si="224"/>
        <v>0</v>
      </c>
      <c r="AH239" s="35"/>
      <c r="AI239" s="35"/>
      <c r="AJ239" s="35"/>
      <c r="AM239" s="3"/>
      <c r="AP239" s="3"/>
      <c r="AQ239" s="3"/>
      <c r="AR239" s="3"/>
      <c r="AS239" s="3"/>
    </row>
    <row r="240" spans="1:49" x14ac:dyDescent="0.25">
      <c r="AD240" s="156"/>
      <c r="AE240" s="156"/>
      <c r="AF240" s="156"/>
      <c r="AG240" s="156"/>
      <c r="AH240" s="64"/>
      <c r="AI240" s="64"/>
      <c r="AJ240" s="64"/>
      <c r="AV240" s="34"/>
      <c r="AW240" s="34"/>
    </row>
    <row r="241" spans="1:45" ht="35.25" customHeight="1" x14ac:dyDescent="0.25">
      <c r="A241" s="312" t="s">
        <v>95</v>
      </c>
      <c r="B241" s="312" t="s">
        <v>101</v>
      </c>
      <c r="C241" s="289" t="s">
        <v>456</v>
      </c>
      <c r="D241" s="289"/>
      <c r="E241" s="317" t="s">
        <v>93</v>
      </c>
      <c r="F241" s="318"/>
      <c r="G241" s="319"/>
      <c r="H241" s="289" t="s">
        <v>491</v>
      </c>
      <c r="I241" s="289"/>
      <c r="J241" s="289"/>
      <c r="K241" s="289"/>
      <c r="L241" s="289"/>
      <c r="M241" s="289"/>
      <c r="N241" s="326" t="s">
        <v>757</v>
      </c>
      <c r="O241" s="328"/>
      <c r="P241" s="329"/>
      <c r="Q241" s="289" t="s">
        <v>755</v>
      </c>
      <c r="R241" s="289"/>
      <c r="S241" s="289"/>
      <c r="T241" s="289"/>
      <c r="U241" s="326" t="s">
        <v>756</v>
      </c>
      <c r="V241" s="328"/>
      <c r="W241" s="329" t="s">
        <v>90</v>
      </c>
      <c r="X241" s="399" t="s">
        <v>492</v>
      </c>
      <c r="Y241" s="400"/>
      <c r="Z241" s="399" t="s">
        <v>493</v>
      </c>
      <c r="AA241" s="400"/>
      <c r="AB241" s="169" t="s">
        <v>494</v>
      </c>
      <c r="AC241" s="90"/>
      <c r="AD241" s="326" t="s">
        <v>235</v>
      </c>
      <c r="AE241" s="327"/>
      <c r="AF241" s="327"/>
      <c r="AG241" s="328"/>
      <c r="AH241" s="39"/>
      <c r="AI241" s="39"/>
      <c r="AJ241" s="39"/>
      <c r="AK241" s="3"/>
      <c r="AL241" s="3"/>
      <c r="AM241" s="3"/>
      <c r="AP241" s="3"/>
      <c r="AQ241" s="3"/>
      <c r="AR241" s="3"/>
      <c r="AS241" s="3"/>
    </row>
    <row r="242" spans="1:45" ht="43.8" x14ac:dyDescent="0.25">
      <c r="A242" s="312"/>
      <c r="B242" s="312"/>
      <c r="C242" s="48" t="s">
        <v>638</v>
      </c>
      <c r="D242" s="48" t="s">
        <v>622</v>
      </c>
      <c r="E242" s="48" t="s">
        <v>621</v>
      </c>
      <c r="F242" s="48" t="s">
        <v>623</v>
      </c>
      <c r="G242" s="48" t="s">
        <v>624</v>
      </c>
      <c r="H242" s="59" t="s">
        <v>453</v>
      </c>
      <c r="I242" s="60" t="s">
        <v>745</v>
      </c>
      <c r="J242" s="59" t="s">
        <v>452</v>
      </c>
      <c r="K242" s="59" t="s">
        <v>451</v>
      </c>
      <c r="L242" s="60" t="s">
        <v>746</v>
      </c>
      <c r="M242" s="60" t="s">
        <v>739</v>
      </c>
      <c r="N242" s="168" t="s">
        <v>744</v>
      </c>
      <c r="O242" s="168" t="s">
        <v>741</v>
      </c>
      <c r="P242" s="401"/>
      <c r="Q242" s="59" t="s">
        <v>453</v>
      </c>
      <c r="R242" s="59" t="s">
        <v>745</v>
      </c>
      <c r="S242" s="60" t="s">
        <v>754</v>
      </c>
      <c r="T242" s="60" t="s">
        <v>739</v>
      </c>
      <c r="U242" s="168" t="s">
        <v>744</v>
      </c>
      <c r="V242" s="168" t="s">
        <v>741</v>
      </c>
      <c r="W242" s="330"/>
      <c r="X242" s="158" t="s">
        <v>742</v>
      </c>
      <c r="Y242" s="158" t="s">
        <v>743</v>
      </c>
      <c r="Z242" s="158" t="s">
        <v>742</v>
      </c>
      <c r="AA242" s="158" t="s">
        <v>743</v>
      </c>
      <c r="AB242" s="158" t="s">
        <v>743</v>
      </c>
      <c r="AC242" s="64"/>
      <c r="AD242" s="162" t="s">
        <v>227</v>
      </c>
      <c r="AE242" s="162" t="s">
        <v>228</v>
      </c>
      <c r="AF242" s="162" t="s">
        <v>229</v>
      </c>
      <c r="AG242" s="162" t="s">
        <v>230</v>
      </c>
      <c r="AH242" s="64"/>
      <c r="AI242" s="64"/>
      <c r="AJ242" s="3"/>
      <c r="AK242" s="3"/>
      <c r="AL242" s="3"/>
      <c r="AM242" s="3"/>
      <c r="AP242" s="3"/>
      <c r="AQ242" s="3"/>
      <c r="AR242" s="3"/>
      <c r="AS242" s="3"/>
    </row>
    <row r="243" spans="1:45" x14ac:dyDescent="0.25">
      <c r="A243" s="30">
        <v>10</v>
      </c>
      <c r="B243" s="47"/>
      <c r="C243" s="47"/>
      <c r="D243" s="47"/>
      <c r="E243" s="47"/>
      <c r="F243" s="47"/>
      <c r="G243" s="47"/>
      <c r="H243" s="30">
        <f>D243*0.5</f>
        <v>0</v>
      </c>
      <c r="I243" s="25">
        <f>(3.14*(H243*H243)*C243)/1000</f>
        <v>0</v>
      </c>
      <c r="J243" s="30">
        <f>(F243+G243)/2</f>
        <v>0</v>
      </c>
      <c r="K243" s="30">
        <f t="shared" ref="K243:K262" si="225">J243/2</f>
        <v>0</v>
      </c>
      <c r="L243" s="25">
        <f>((3.14*(K243*K243))*(E243/3))/1000</f>
        <v>0</v>
      </c>
      <c r="M243" s="25">
        <f>I243+L243</f>
        <v>0</v>
      </c>
      <c r="N243" s="44">
        <f>IF(B243=1,$E$11,IF(B243=2,$E$12,IF(B243=3,0,IF(B243=4,0,))))</f>
        <v>0</v>
      </c>
      <c r="O243" s="44">
        <f>(M243*N243)*W243</f>
        <v>0</v>
      </c>
      <c r="P243" s="401"/>
      <c r="Q243" s="30">
        <f>D243*0.5</f>
        <v>0</v>
      </c>
      <c r="R243" s="30">
        <f>(3.14*(Q243*Q243)*C243)/1000</f>
        <v>0</v>
      </c>
      <c r="S243" s="30">
        <f>(((E243*F243)*G243)*0.5)/1000</f>
        <v>0</v>
      </c>
      <c r="T243" s="30">
        <f>R243+S243</f>
        <v>0</v>
      </c>
      <c r="U243" s="44">
        <f>IF(B243=1,0,IF(B243=2,0,IF(B243=3,$E$13,IF(B243=4,$E$14,))))</f>
        <v>0</v>
      </c>
      <c r="V243" s="44">
        <f>(T243*U243)*W243</f>
        <v>0</v>
      </c>
      <c r="W243" s="30">
        <f>IF(B243=1,$H$11,IF(B243=2,$H$12,IF(B243=3,$H$13,IF(B243=4,$H$14,))))</f>
        <v>0</v>
      </c>
      <c r="X243" s="159">
        <f>O243*(1/$B$6)</f>
        <v>0</v>
      </c>
      <c r="Y243" s="159">
        <f t="shared" ref="Y243:Y262" si="226">X243/1000</f>
        <v>0</v>
      </c>
      <c r="Z243" s="159">
        <f>V243*(1/$B$6)</f>
        <v>0</v>
      </c>
      <c r="AA243" s="159">
        <f t="shared" ref="AA243:AA262" si="227">Z243/1000</f>
        <v>0</v>
      </c>
      <c r="AB243" s="159">
        <f>Y243+AA243</f>
        <v>0</v>
      </c>
      <c r="AC243" s="35"/>
      <c r="AD243" s="44" t="b">
        <f t="shared" ref="AD243:AD262" si="228">IF(B243=1, Y243)</f>
        <v>0</v>
      </c>
      <c r="AE243" s="44" t="b">
        <f t="shared" ref="AE243:AE262" si="229">IF(B243=2, Y243)</f>
        <v>0</v>
      </c>
      <c r="AF243" s="44" t="b">
        <f>IF(B243=3, AA243)</f>
        <v>0</v>
      </c>
      <c r="AG243" s="44" t="b">
        <f>IF(B243=4, AA243)</f>
        <v>0</v>
      </c>
      <c r="AH243" s="35"/>
      <c r="AI243" s="35"/>
      <c r="AJ243" s="3"/>
      <c r="AL243" s="36"/>
      <c r="AM243" s="3"/>
      <c r="AO243" s="13"/>
      <c r="AS243" s="3"/>
    </row>
    <row r="244" spans="1:45" x14ac:dyDescent="0.25">
      <c r="A244" s="30">
        <v>10</v>
      </c>
      <c r="B244" s="47"/>
      <c r="C244" s="47"/>
      <c r="D244" s="47"/>
      <c r="E244" s="47"/>
      <c r="F244" s="47"/>
      <c r="G244" s="47"/>
      <c r="H244" s="30">
        <f t="shared" ref="H244:H262" si="230">D244*0.5</f>
        <v>0</v>
      </c>
      <c r="I244" s="25">
        <f t="shared" ref="I244:I262" si="231">(3.14*(H244*H244)*C244)/1000</f>
        <v>0</v>
      </c>
      <c r="J244" s="30">
        <f t="shared" ref="J244:J262" si="232">(F244+G244)/2</f>
        <v>0</v>
      </c>
      <c r="K244" s="30">
        <f t="shared" si="225"/>
        <v>0</v>
      </c>
      <c r="L244" s="25">
        <f t="shared" ref="L244:L262" si="233">((3.14*(K244*K244))*(E244/3))/1000</f>
        <v>0</v>
      </c>
      <c r="M244" s="25">
        <f t="shared" ref="M244:M262" si="234">I244+L244</f>
        <v>0</v>
      </c>
      <c r="N244" s="44">
        <f t="shared" ref="N244:N262" si="235">IF(B244=1,$E$11,IF(B244=2,$E$12,IF(B244=3,0,IF(B244=4,0,))))</f>
        <v>0</v>
      </c>
      <c r="O244" s="44">
        <f t="shared" ref="O244:O262" si="236">(M244*N244)*W244</f>
        <v>0</v>
      </c>
      <c r="P244" s="401"/>
      <c r="Q244" s="30">
        <f t="shared" ref="Q244:Q262" si="237">D244*0.5</f>
        <v>0</v>
      </c>
      <c r="R244" s="30">
        <f t="shared" ref="R244:R262" si="238">(3.14*(Q244*Q244)*C244)/1000</f>
        <v>0</v>
      </c>
      <c r="S244" s="30">
        <f t="shared" ref="S244:S262" si="239">(((E244*F244)*G244)*0.5)/1000</f>
        <v>0</v>
      </c>
      <c r="T244" s="30">
        <f t="shared" ref="T244:T262" si="240">R244+S244</f>
        <v>0</v>
      </c>
      <c r="U244" s="44">
        <f t="shared" ref="U244:U262" si="241">IF(B244=1,0,IF(B244=2,0,IF(B244=3,$E$13,IF(B244=4,$E$14,))))</f>
        <v>0</v>
      </c>
      <c r="V244" s="44">
        <f t="shared" ref="V244:V262" si="242">(T244*U244)*W244</f>
        <v>0</v>
      </c>
      <c r="W244" s="30">
        <f t="shared" ref="W244:W262" si="243">IF(B244=1,$H$11,IF(B244=2,$H$12,IF(B244=3,$H$13,IF(B244=4,$H$14,))))</f>
        <v>0</v>
      </c>
      <c r="X244" s="159">
        <f t="shared" ref="X244:X262" si="244">O244*(1/$B$6)</f>
        <v>0</v>
      </c>
      <c r="Y244" s="159">
        <f t="shared" si="226"/>
        <v>0</v>
      </c>
      <c r="Z244" s="159">
        <f t="shared" ref="Z244:Z262" si="245">V244*(1/$B$6)</f>
        <v>0</v>
      </c>
      <c r="AA244" s="159">
        <f t="shared" si="227"/>
        <v>0</v>
      </c>
      <c r="AB244" s="159">
        <f t="shared" ref="AB244:AB262" si="246">Y244+AA244</f>
        <v>0</v>
      </c>
      <c r="AC244" s="35"/>
      <c r="AD244" s="44" t="b">
        <f t="shared" si="228"/>
        <v>0</v>
      </c>
      <c r="AE244" s="44" t="b">
        <f t="shared" si="229"/>
        <v>0</v>
      </c>
      <c r="AF244" s="44" t="b">
        <f t="shared" ref="AF244:AF262" si="247">IF(B244=3, AA244)</f>
        <v>0</v>
      </c>
      <c r="AG244" s="44" t="b">
        <f t="shared" ref="AG244:AG262" si="248">IF(B244=4, AA244)</f>
        <v>0</v>
      </c>
      <c r="AH244" s="35"/>
      <c r="AI244" s="35"/>
      <c r="AJ244" s="3"/>
      <c r="AL244" s="36"/>
      <c r="AM244" s="3"/>
      <c r="AO244" s="13"/>
      <c r="AS244" s="3"/>
    </row>
    <row r="245" spans="1:45" x14ac:dyDescent="0.25">
      <c r="A245" s="30">
        <v>10</v>
      </c>
      <c r="B245" s="47"/>
      <c r="C245" s="47"/>
      <c r="D245" s="47"/>
      <c r="E245" s="47"/>
      <c r="F245" s="47"/>
      <c r="G245" s="47"/>
      <c r="H245" s="30">
        <f t="shared" si="230"/>
        <v>0</v>
      </c>
      <c r="I245" s="25">
        <f t="shared" si="231"/>
        <v>0</v>
      </c>
      <c r="J245" s="30">
        <f t="shared" si="232"/>
        <v>0</v>
      </c>
      <c r="K245" s="30">
        <f t="shared" si="225"/>
        <v>0</v>
      </c>
      <c r="L245" s="25">
        <f t="shared" si="233"/>
        <v>0</v>
      </c>
      <c r="M245" s="25">
        <f t="shared" si="234"/>
        <v>0</v>
      </c>
      <c r="N245" s="44">
        <f t="shared" si="235"/>
        <v>0</v>
      </c>
      <c r="O245" s="44">
        <f t="shared" si="236"/>
        <v>0</v>
      </c>
      <c r="P245" s="401"/>
      <c r="Q245" s="30">
        <f t="shared" si="237"/>
        <v>0</v>
      </c>
      <c r="R245" s="30">
        <f t="shared" si="238"/>
        <v>0</v>
      </c>
      <c r="S245" s="30">
        <f t="shared" si="239"/>
        <v>0</v>
      </c>
      <c r="T245" s="30">
        <f t="shared" si="240"/>
        <v>0</v>
      </c>
      <c r="U245" s="44">
        <f t="shared" si="241"/>
        <v>0</v>
      </c>
      <c r="V245" s="44">
        <f t="shared" si="242"/>
        <v>0</v>
      </c>
      <c r="W245" s="30">
        <f t="shared" si="243"/>
        <v>0</v>
      </c>
      <c r="X245" s="159">
        <f t="shared" si="244"/>
        <v>0</v>
      </c>
      <c r="Y245" s="159">
        <f t="shared" si="226"/>
        <v>0</v>
      </c>
      <c r="Z245" s="159">
        <f t="shared" si="245"/>
        <v>0</v>
      </c>
      <c r="AA245" s="159">
        <f t="shared" si="227"/>
        <v>0</v>
      </c>
      <c r="AB245" s="159">
        <f t="shared" si="246"/>
        <v>0</v>
      </c>
      <c r="AC245" s="35"/>
      <c r="AD245" s="44" t="b">
        <f t="shared" si="228"/>
        <v>0</v>
      </c>
      <c r="AE245" s="44" t="b">
        <f t="shared" si="229"/>
        <v>0</v>
      </c>
      <c r="AF245" s="44" t="b">
        <f t="shared" si="247"/>
        <v>0</v>
      </c>
      <c r="AG245" s="44" t="b">
        <f t="shared" si="248"/>
        <v>0</v>
      </c>
      <c r="AH245" s="35"/>
      <c r="AI245" s="35"/>
      <c r="AJ245" s="3"/>
      <c r="AL245" s="36"/>
      <c r="AM245" s="3"/>
      <c r="AO245" s="13"/>
      <c r="AS245" s="3"/>
    </row>
    <row r="246" spans="1:45" x14ac:dyDescent="0.25">
      <c r="A246" s="30">
        <v>10</v>
      </c>
      <c r="B246" s="47"/>
      <c r="C246" s="47"/>
      <c r="D246" s="47"/>
      <c r="E246" s="47"/>
      <c r="F246" s="47"/>
      <c r="G246" s="47"/>
      <c r="H246" s="30">
        <f t="shared" si="230"/>
        <v>0</v>
      </c>
      <c r="I246" s="25">
        <f t="shared" si="231"/>
        <v>0</v>
      </c>
      <c r="J246" s="30">
        <f t="shared" si="232"/>
        <v>0</v>
      </c>
      <c r="K246" s="30">
        <f t="shared" si="225"/>
        <v>0</v>
      </c>
      <c r="L246" s="25">
        <f t="shared" si="233"/>
        <v>0</v>
      </c>
      <c r="M246" s="25">
        <f t="shared" si="234"/>
        <v>0</v>
      </c>
      <c r="N246" s="44">
        <f t="shared" si="235"/>
        <v>0</v>
      </c>
      <c r="O246" s="44">
        <f t="shared" si="236"/>
        <v>0</v>
      </c>
      <c r="P246" s="401"/>
      <c r="Q246" s="30">
        <f t="shared" si="237"/>
        <v>0</v>
      </c>
      <c r="R246" s="30">
        <f t="shared" si="238"/>
        <v>0</v>
      </c>
      <c r="S246" s="30">
        <f t="shared" si="239"/>
        <v>0</v>
      </c>
      <c r="T246" s="30">
        <f t="shared" si="240"/>
        <v>0</v>
      </c>
      <c r="U246" s="44">
        <f t="shared" si="241"/>
        <v>0</v>
      </c>
      <c r="V246" s="44">
        <f t="shared" si="242"/>
        <v>0</v>
      </c>
      <c r="W246" s="30">
        <f t="shared" si="243"/>
        <v>0</v>
      </c>
      <c r="X246" s="159">
        <f t="shared" si="244"/>
        <v>0</v>
      </c>
      <c r="Y246" s="159">
        <f t="shared" si="226"/>
        <v>0</v>
      </c>
      <c r="Z246" s="159">
        <f t="shared" si="245"/>
        <v>0</v>
      </c>
      <c r="AA246" s="159">
        <f t="shared" si="227"/>
        <v>0</v>
      </c>
      <c r="AB246" s="159">
        <f t="shared" si="246"/>
        <v>0</v>
      </c>
      <c r="AC246" s="35"/>
      <c r="AD246" s="44" t="b">
        <f t="shared" si="228"/>
        <v>0</v>
      </c>
      <c r="AE246" s="44" t="b">
        <f t="shared" si="229"/>
        <v>0</v>
      </c>
      <c r="AF246" s="44" t="b">
        <f t="shared" si="247"/>
        <v>0</v>
      </c>
      <c r="AG246" s="44" t="b">
        <f t="shared" si="248"/>
        <v>0</v>
      </c>
      <c r="AH246" s="35"/>
      <c r="AI246" s="35"/>
      <c r="AJ246" s="3"/>
      <c r="AL246" s="36"/>
      <c r="AM246" s="3"/>
      <c r="AO246" s="13"/>
      <c r="AS246" s="3"/>
    </row>
    <row r="247" spans="1:45" x14ac:dyDescent="0.25">
      <c r="A247" s="30">
        <v>10</v>
      </c>
      <c r="B247" s="47"/>
      <c r="C247" s="47"/>
      <c r="D247" s="47"/>
      <c r="E247" s="47"/>
      <c r="F247" s="47"/>
      <c r="G247" s="47"/>
      <c r="H247" s="30">
        <f t="shared" si="230"/>
        <v>0</v>
      </c>
      <c r="I247" s="25">
        <f t="shared" si="231"/>
        <v>0</v>
      </c>
      <c r="J247" s="30">
        <f t="shared" si="232"/>
        <v>0</v>
      </c>
      <c r="K247" s="30">
        <f t="shared" si="225"/>
        <v>0</v>
      </c>
      <c r="L247" s="25">
        <f t="shared" si="233"/>
        <v>0</v>
      </c>
      <c r="M247" s="25">
        <f t="shared" si="234"/>
        <v>0</v>
      </c>
      <c r="N247" s="44">
        <f t="shared" si="235"/>
        <v>0</v>
      </c>
      <c r="O247" s="44">
        <f t="shared" si="236"/>
        <v>0</v>
      </c>
      <c r="P247" s="401"/>
      <c r="Q247" s="30">
        <f t="shared" si="237"/>
        <v>0</v>
      </c>
      <c r="R247" s="30">
        <f t="shared" si="238"/>
        <v>0</v>
      </c>
      <c r="S247" s="30">
        <f t="shared" si="239"/>
        <v>0</v>
      </c>
      <c r="T247" s="30">
        <f t="shared" si="240"/>
        <v>0</v>
      </c>
      <c r="U247" s="44">
        <f t="shared" si="241"/>
        <v>0</v>
      </c>
      <c r="V247" s="44">
        <f t="shared" si="242"/>
        <v>0</v>
      </c>
      <c r="W247" s="30">
        <f t="shared" si="243"/>
        <v>0</v>
      </c>
      <c r="X247" s="159">
        <f t="shared" si="244"/>
        <v>0</v>
      </c>
      <c r="Y247" s="159">
        <f t="shared" si="226"/>
        <v>0</v>
      </c>
      <c r="Z247" s="159">
        <f t="shared" si="245"/>
        <v>0</v>
      </c>
      <c r="AA247" s="159">
        <f t="shared" si="227"/>
        <v>0</v>
      </c>
      <c r="AB247" s="159">
        <f t="shared" si="246"/>
        <v>0</v>
      </c>
      <c r="AC247" s="35"/>
      <c r="AD247" s="44" t="b">
        <f t="shared" si="228"/>
        <v>0</v>
      </c>
      <c r="AE247" s="44" t="b">
        <f t="shared" si="229"/>
        <v>0</v>
      </c>
      <c r="AF247" s="44" t="b">
        <f t="shared" si="247"/>
        <v>0</v>
      </c>
      <c r="AG247" s="44" t="b">
        <f t="shared" si="248"/>
        <v>0</v>
      </c>
      <c r="AH247" s="35"/>
      <c r="AI247" s="35"/>
      <c r="AJ247" s="3"/>
      <c r="AL247" s="36"/>
      <c r="AM247" s="3"/>
      <c r="AO247" s="13"/>
      <c r="AS247" s="3"/>
    </row>
    <row r="248" spans="1:45" x14ac:dyDescent="0.25">
      <c r="A248" s="30">
        <v>10</v>
      </c>
      <c r="B248" s="47"/>
      <c r="C248" s="47"/>
      <c r="D248" s="47"/>
      <c r="E248" s="47"/>
      <c r="F248" s="47"/>
      <c r="G248" s="47"/>
      <c r="H248" s="30">
        <f t="shared" si="230"/>
        <v>0</v>
      </c>
      <c r="I248" s="25">
        <f t="shared" si="231"/>
        <v>0</v>
      </c>
      <c r="J248" s="30">
        <f t="shared" si="232"/>
        <v>0</v>
      </c>
      <c r="K248" s="30">
        <f t="shared" si="225"/>
        <v>0</v>
      </c>
      <c r="L248" s="25">
        <f t="shared" si="233"/>
        <v>0</v>
      </c>
      <c r="M248" s="25">
        <f t="shared" si="234"/>
        <v>0</v>
      </c>
      <c r="N248" s="44">
        <f t="shared" si="235"/>
        <v>0</v>
      </c>
      <c r="O248" s="44">
        <f t="shared" si="236"/>
        <v>0</v>
      </c>
      <c r="P248" s="401"/>
      <c r="Q248" s="30">
        <f t="shared" si="237"/>
        <v>0</v>
      </c>
      <c r="R248" s="30">
        <f t="shared" si="238"/>
        <v>0</v>
      </c>
      <c r="S248" s="30">
        <f t="shared" si="239"/>
        <v>0</v>
      </c>
      <c r="T248" s="30">
        <f t="shared" si="240"/>
        <v>0</v>
      </c>
      <c r="U248" s="44">
        <f t="shared" si="241"/>
        <v>0</v>
      </c>
      <c r="V248" s="44">
        <f t="shared" si="242"/>
        <v>0</v>
      </c>
      <c r="W248" s="30">
        <f t="shared" si="243"/>
        <v>0</v>
      </c>
      <c r="X248" s="159">
        <f t="shared" si="244"/>
        <v>0</v>
      </c>
      <c r="Y248" s="159">
        <f t="shared" si="226"/>
        <v>0</v>
      </c>
      <c r="Z248" s="159">
        <f t="shared" si="245"/>
        <v>0</v>
      </c>
      <c r="AA248" s="159">
        <f t="shared" si="227"/>
        <v>0</v>
      </c>
      <c r="AB248" s="159">
        <f t="shared" si="246"/>
        <v>0</v>
      </c>
      <c r="AC248" s="35"/>
      <c r="AD248" s="44" t="b">
        <f t="shared" si="228"/>
        <v>0</v>
      </c>
      <c r="AE248" s="44" t="b">
        <f t="shared" si="229"/>
        <v>0</v>
      </c>
      <c r="AF248" s="44" t="b">
        <f t="shared" si="247"/>
        <v>0</v>
      </c>
      <c r="AG248" s="44" t="b">
        <f t="shared" si="248"/>
        <v>0</v>
      </c>
      <c r="AH248" s="35"/>
      <c r="AI248" s="35"/>
      <c r="AJ248" s="3"/>
      <c r="AL248" s="36"/>
      <c r="AM248" s="3"/>
      <c r="AO248" s="13"/>
      <c r="AS248" s="3"/>
    </row>
    <row r="249" spans="1:45" x14ac:dyDescent="0.25">
      <c r="A249" s="30">
        <v>10</v>
      </c>
      <c r="B249" s="47"/>
      <c r="C249" s="47"/>
      <c r="D249" s="47"/>
      <c r="E249" s="47"/>
      <c r="F249" s="47"/>
      <c r="G249" s="47"/>
      <c r="H249" s="30">
        <f t="shared" si="230"/>
        <v>0</v>
      </c>
      <c r="I249" s="25">
        <f t="shared" si="231"/>
        <v>0</v>
      </c>
      <c r="J249" s="30">
        <f t="shared" si="232"/>
        <v>0</v>
      </c>
      <c r="K249" s="30">
        <f t="shared" si="225"/>
        <v>0</v>
      </c>
      <c r="L249" s="25">
        <f t="shared" si="233"/>
        <v>0</v>
      </c>
      <c r="M249" s="25">
        <f t="shared" si="234"/>
        <v>0</v>
      </c>
      <c r="N249" s="44">
        <f t="shared" si="235"/>
        <v>0</v>
      </c>
      <c r="O249" s="44">
        <f t="shared" si="236"/>
        <v>0</v>
      </c>
      <c r="P249" s="401"/>
      <c r="Q249" s="30">
        <f t="shared" si="237"/>
        <v>0</v>
      </c>
      <c r="R249" s="30">
        <f t="shared" si="238"/>
        <v>0</v>
      </c>
      <c r="S249" s="30">
        <f t="shared" si="239"/>
        <v>0</v>
      </c>
      <c r="T249" s="30">
        <f t="shared" si="240"/>
        <v>0</v>
      </c>
      <c r="U249" s="44">
        <f t="shared" si="241"/>
        <v>0</v>
      </c>
      <c r="V249" s="44">
        <f t="shared" si="242"/>
        <v>0</v>
      </c>
      <c r="W249" s="30">
        <f t="shared" si="243"/>
        <v>0</v>
      </c>
      <c r="X249" s="159">
        <f t="shared" si="244"/>
        <v>0</v>
      </c>
      <c r="Y249" s="159">
        <f t="shared" si="226"/>
        <v>0</v>
      </c>
      <c r="Z249" s="159">
        <f t="shared" si="245"/>
        <v>0</v>
      </c>
      <c r="AA249" s="159">
        <f t="shared" si="227"/>
        <v>0</v>
      </c>
      <c r="AB249" s="159">
        <f t="shared" si="246"/>
        <v>0</v>
      </c>
      <c r="AC249" s="35"/>
      <c r="AD249" s="44" t="b">
        <f t="shared" si="228"/>
        <v>0</v>
      </c>
      <c r="AE249" s="44" t="b">
        <f t="shared" si="229"/>
        <v>0</v>
      </c>
      <c r="AF249" s="44" t="b">
        <f t="shared" si="247"/>
        <v>0</v>
      </c>
      <c r="AG249" s="44" t="b">
        <f t="shared" si="248"/>
        <v>0</v>
      </c>
      <c r="AH249" s="35"/>
      <c r="AI249" s="35"/>
      <c r="AJ249" s="3"/>
      <c r="AL249" s="36"/>
      <c r="AM249" s="3"/>
      <c r="AO249" s="13"/>
      <c r="AS249" s="3"/>
    </row>
    <row r="250" spans="1:45" x14ac:dyDescent="0.25">
      <c r="A250" s="30">
        <v>10</v>
      </c>
      <c r="B250" s="47"/>
      <c r="C250" s="47"/>
      <c r="D250" s="47"/>
      <c r="E250" s="47"/>
      <c r="F250" s="47"/>
      <c r="G250" s="47"/>
      <c r="H250" s="30">
        <f t="shared" si="230"/>
        <v>0</v>
      </c>
      <c r="I250" s="25">
        <f t="shared" si="231"/>
        <v>0</v>
      </c>
      <c r="J250" s="30">
        <f t="shared" si="232"/>
        <v>0</v>
      </c>
      <c r="K250" s="30">
        <f t="shared" si="225"/>
        <v>0</v>
      </c>
      <c r="L250" s="25">
        <f t="shared" si="233"/>
        <v>0</v>
      </c>
      <c r="M250" s="25">
        <f t="shared" si="234"/>
        <v>0</v>
      </c>
      <c r="N250" s="44">
        <f t="shared" si="235"/>
        <v>0</v>
      </c>
      <c r="O250" s="44">
        <f t="shared" si="236"/>
        <v>0</v>
      </c>
      <c r="P250" s="401"/>
      <c r="Q250" s="30">
        <f t="shared" si="237"/>
        <v>0</v>
      </c>
      <c r="R250" s="30">
        <f t="shared" si="238"/>
        <v>0</v>
      </c>
      <c r="S250" s="30">
        <f t="shared" si="239"/>
        <v>0</v>
      </c>
      <c r="T250" s="30">
        <f t="shared" si="240"/>
        <v>0</v>
      </c>
      <c r="U250" s="44">
        <f t="shared" si="241"/>
        <v>0</v>
      </c>
      <c r="V250" s="44">
        <f t="shared" si="242"/>
        <v>0</v>
      </c>
      <c r="W250" s="30">
        <f t="shared" si="243"/>
        <v>0</v>
      </c>
      <c r="X250" s="159">
        <f t="shared" si="244"/>
        <v>0</v>
      </c>
      <c r="Y250" s="159">
        <f t="shared" si="226"/>
        <v>0</v>
      </c>
      <c r="Z250" s="159">
        <f t="shared" si="245"/>
        <v>0</v>
      </c>
      <c r="AA250" s="159">
        <f t="shared" si="227"/>
        <v>0</v>
      </c>
      <c r="AB250" s="159">
        <f t="shared" si="246"/>
        <v>0</v>
      </c>
      <c r="AC250" s="35"/>
      <c r="AD250" s="44" t="b">
        <f t="shared" si="228"/>
        <v>0</v>
      </c>
      <c r="AE250" s="44" t="b">
        <f t="shared" si="229"/>
        <v>0</v>
      </c>
      <c r="AF250" s="44" t="b">
        <f t="shared" si="247"/>
        <v>0</v>
      </c>
      <c r="AG250" s="44" t="b">
        <f t="shared" si="248"/>
        <v>0</v>
      </c>
      <c r="AH250" s="35"/>
      <c r="AI250" s="35"/>
      <c r="AJ250" s="3"/>
      <c r="AL250" s="36"/>
      <c r="AM250" s="3"/>
      <c r="AO250" s="13"/>
      <c r="AS250" s="3"/>
    </row>
    <row r="251" spans="1:45" x14ac:dyDescent="0.25">
      <c r="A251" s="30">
        <v>10</v>
      </c>
      <c r="B251" s="47"/>
      <c r="C251" s="47"/>
      <c r="D251" s="47"/>
      <c r="E251" s="47"/>
      <c r="F251" s="47"/>
      <c r="G251" s="47"/>
      <c r="H251" s="30">
        <f t="shared" si="230"/>
        <v>0</v>
      </c>
      <c r="I251" s="25">
        <f t="shared" si="231"/>
        <v>0</v>
      </c>
      <c r="J251" s="30">
        <f t="shared" si="232"/>
        <v>0</v>
      </c>
      <c r="K251" s="30">
        <f t="shared" si="225"/>
        <v>0</v>
      </c>
      <c r="L251" s="25">
        <f t="shared" si="233"/>
        <v>0</v>
      </c>
      <c r="M251" s="25">
        <f t="shared" si="234"/>
        <v>0</v>
      </c>
      <c r="N251" s="44">
        <f t="shared" si="235"/>
        <v>0</v>
      </c>
      <c r="O251" s="44">
        <f t="shared" si="236"/>
        <v>0</v>
      </c>
      <c r="P251" s="401"/>
      <c r="Q251" s="30">
        <f t="shared" si="237"/>
        <v>0</v>
      </c>
      <c r="R251" s="30">
        <f t="shared" si="238"/>
        <v>0</v>
      </c>
      <c r="S251" s="30">
        <f t="shared" si="239"/>
        <v>0</v>
      </c>
      <c r="T251" s="30">
        <f t="shared" si="240"/>
        <v>0</v>
      </c>
      <c r="U251" s="44">
        <f t="shared" si="241"/>
        <v>0</v>
      </c>
      <c r="V251" s="44">
        <f t="shared" si="242"/>
        <v>0</v>
      </c>
      <c r="W251" s="30">
        <f t="shared" si="243"/>
        <v>0</v>
      </c>
      <c r="X251" s="159">
        <f t="shared" si="244"/>
        <v>0</v>
      </c>
      <c r="Y251" s="159">
        <f t="shared" si="226"/>
        <v>0</v>
      </c>
      <c r="Z251" s="159">
        <f t="shared" si="245"/>
        <v>0</v>
      </c>
      <c r="AA251" s="159">
        <f t="shared" si="227"/>
        <v>0</v>
      </c>
      <c r="AB251" s="159">
        <f t="shared" si="246"/>
        <v>0</v>
      </c>
      <c r="AC251" s="35"/>
      <c r="AD251" s="44" t="b">
        <f t="shared" si="228"/>
        <v>0</v>
      </c>
      <c r="AE251" s="44" t="b">
        <f t="shared" si="229"/>
        <v>0</v>
      </c>
      <c r="AF251" s="44" t="b">
        <f t="shared" si="247"/>
        <v>0</v>
      </c>
      <c r="AG251" s="44" t="b">
        <f t="shared" si="248"/>
        <v>0</v>
      </c>
      <c r="AH251" s="35"/>
      <c r="AI251" s="35"/>
      <c r="AJ251" s="3"/>
      <c r="AL251" s="36"/>
      <c r="AM251" s="3"/>
      <c r="AO251" s="13"/>
      <c r="AS251" s="3"/>
    </row>
    <row r="252" spans="1:45" x14ac:dyDescent="0.25">
      <c r="A252" s="30">
        <v>10</v>
      </c>
      <c r="B252" s="47"/>
      <c r="C252" s="47"/>
      <c r="D252" s="47"/>
      <c r="E252" s="47"/>
      <c r="F252" s="47"/>
      <c r="G252" s="47"/>
      <c r="H252" s="30">
        <f t="shared" si="230"/>
        <v>0</v>
      </c>
      <c r="I252" s="25">
        <f t="shared" si="231"/>
        <v>0</v>
      </c>
      <c r="J252" s="30">
        <f t="shared" si="232"/>
        <v>0</v>
      </c>
      <c r="K252" s="30">
        <f t="shared" si="225"/>
        <v>0</v>
      </c>
      <c r="L252" s="25">
        <f t="shared" si="233"/>
        <v>0</v>
      </c>
      <c r="M252" s="25">
        <f t="shared" si="234"/>
        <v>0</v>
      </c>
      <c r="N252" s="44">
        <f t="shared" si="235"/>
        <v>0</v>
      </c>
      <c r="O252" s="44">
        <f t="shared" si="236"/>
        <v>0</v>
      </c>
      <c r="P252" s="401"/>
      <c r="Q252" s="30">
        <f t="shared" si="237"/>
        <v>0</v>
      </c>
      <c r="R252" s="30">
        <f t="shared" si="238"/>
        <v>0</v>
      </c>
      <c r="S252" s="30">
        <f t="shared" si="239"/>
        <v>0</v>
      </c>
      <c r="T252" s="30">
        <f t="shared" si="240"/>
        <v>0</v>
      </c>
      <c r="U252" s="44">
        <f t="shared" si="241"/>
        <v>0</v>
      </c>
      <c r="V252" s="44">
        <f t="shared" si="242"/>
        <v>0</v>
      </c>
      <c r="W252" s="30">
        <f t="shared" si="243"/>
        <v>0</v>
      </c>
      <c r="X252" s="159">
        <f t="shared" si="244"/>
        <v>0</v>
      </c>
      <c r="Y252" s="159">
        <f t="shared" si="226"/>
        <v>0</v>
      </c>
      <c r="Z252" s="159">
        <f t="shared" si="245"/>
        <v>0</v>
      </c>
      <c r="AA252" s="159">
        <f t="shared" si="227"/>
        <v>0</v>
      </c>
      <c r="AB252" s="159">
        <f t="shared" si="246"/>
        <v>0</v>
      </c>
      <c r="AC252" s="35"/>
      <c r="AD252" s="44" t="b">
        <f t="shared" si="228"/>
        <v>0</v>
      </c>
      <c r="AE252" s="44" t="b">
        <f t="shared" si="229"/>
        <v>0</v>
      </c>
      <c r="AF252" s="44" t="b">
        <f t="shared" si="247"/>
        <v>0</v>
      </c>
      <c r="AG252" s="44" t="b">
        <f t="shared" si="248"/>
        <v>0</v>
      </c>
      <c r="AH252" s="35"/>
      <c r="AI252" s="35"/>
      <c r="AJ252" s="3"/>
      <c r="AL252" s="36"/>
      <c r="AM252" s="3"/>
      <c r="AO252" s="13"/>
      <c r="AS252" s="3"/>
    </row>
    <row r="253" spans="1:45" x14ac:dyDescent="0.25">
      <c r="A253" s="30">
        <v>10</v>
      </c>
      <c r="B253" s="47"/>
      <c r="C253" s="47"/>
      <c r="D253" s="47"/>
      <c r="E253" s="47"/>
      <c r="F253" s="47"/>
      <c r="G253" s="47"/>
      <c r="H253" s="30">
        <f t="shared" si="230"/>
        <v>0</v>
      </c>
      <c r="I253" s="25">
        <f t="shared" si="231"/>
        <v>0</v>
      </c>
      <c r="J253" s="30">
        <f t="shared" si="232"/>
        <v>0</v>
      </c>
      <c r="K253" s="30">
        <f t="shared" si="225"/>
        <v>0</v>
      </c>
      <c r="L253" s="25">
        <f t="shared" si="233"/>
        <v>0</v>
      </c>
      <c r="M253" s="25">
        <f t="shared" si="234"/>
        <v>0</v>
      </c>
      <c r="N253" s="44">
        <f t="shared" si="235"/>
        <v>0</v>
      </c>
      <c r="O253" s="44">
        <f t="shared" si="236"/>
        <v>0</v>
      </c>
      <c r="P253" s="401"/>
      <c r="Q253" s="30">
        <f t="shared" si="237"/>
        <v>0</v>
      </c>
      <c r="R253" s="30">
        <f t="shared" si="238"/>
        <v>0</v>
      </c>
      <c r="S253" s="30">
        <f t="shared" si="239"/>
        <v>0</v>
      </c>
      <c r="T253" s="30">
        <f t="shared" si="240"/>
        <v>0</v>
      </c>
      <c r="U253" s="44">
        <f t="shared" si="241"/>
        <v>0</v>
      </c>
      <c r="V253" s="44">
        <f t="shared" si="242"/>
        <v>0</v>
      </c>
      <c r="W253" s="30">
        <f t="shared" si="243"/>
        <v>0</v>
      </c>
      <c r="X253" s="159">
        <f t="shared" si="244"/>
        <v>0</v>
      </c>
      <c r="Y253" s="159">
        <f t="shared" si="226"/>
        <v>0</v>
      </c>
      <c r="Z253" s="159">
        <f t="shared" si="245"/>
        <v>0</v>
      </c>
      <c r="AA253" s="159">
        <f t="shared" si="227"/>
        <v>0</v>
      </c>
      <c r="AB253" s="159">
        <f t="shared" si="246"/>
        <v>0</v>
      </c>
      <c r="AC253" s="35"/>
      <c r="AD253" s="44" t="b">
        <f t="shared" si="228"/>
        <v>0</v>
      </c>
      <c r="AE253" s="44" t="b">
        <f t="shared" si="229"/>
        <v>0</v>
      </c>
      <c r="AF253" s="44" t="b">
        <f t="shared" si="247"/>
        <v>0</v>
      </c>
      <c r="AG253" s="44" t="b">
        <f t="shared" si="248"/>
        <v>0</v>
      </c>
      <c r="AH253" s="35"/>
      <c r="AI253" s="35"/>
      <c r="AJ253" s="3"/>
      <c r="AL253" s="36"/>
      <c r="AM253" s="3"/>
      <c r="AO253" s="13"/>
      <c r="AS253" s="3"/>
    </row>
    <row r="254" spans="1:45" x14ac:dyDescent="0.25">
      <c r="A254" s="30">
        <v>10</v>
      </c>
      <c r="B254" s="47"/>
      <c r="C254" s="47"/>
      <c r="D254" s="47"/>
      <c r="E254" s="47"/>
      <c r="F254" s="47"/>
      <c r="G254" s="47"/>
      <c r="H254" s="30">
        <f t="shared" si="230"/>
        <v>0</v>
      </c>
      <c r="I254" s="25">
        <f t="shared" si="231"/>
        <v>0</v>
      </c>
      <c r="J254" s="30">
        <f t="shared" si="232"/>
        <v>0</v>
      </c>
      <c r="K254" s="30">
        <f t="shared" si="225"/>
        <v>0</v>
      </c>
      <c r="L254" s="25">
        <f t="shared" si="233"/>
        <v>0</v>
      </c>
      <c r="M254" s="25">
        <f t="shared" si="234"/>
        <v>0</v>
      </c>
      <c r="N254" s="44">
        <f t="shared" si="235"/>
        <v>0</v>
      </c>
      <c r="O254" s="44">
        <f t="shared" si="236"/>
        <v>0</v>
      </c>
      <c r="P254" s="401"/>
      <c r="Q254" s="30">
        <f t="shared" si="237"/>
        <v>0</v>
      </c>
      <c r="R254" s="30">
        <f t="shared" si="238"/>
        <v>0</v>
      </c>
      <c r="S254" s="30">
        <f t="shared" si="239"/>
        <v>0</v>
      </c>
      <c r="T254" s="30">
        <f t="shared" si="240"/>
        <v>0</v>
      </c>
      <c r="U254" s="44">
        <f t="shared" si="241"/>
        <v>0</v>
      </c>
      <c r="V254" s="44">
        <f t="shared" si="242"/>
        <v>0</v>
      </c>
      <c r="W254" s="30">
        <f t="shared" si="243"/>
        <v>0</v>
      </c>
      <c r="X254" s="159">
        <f t="shared" si="244"/>
        <v>0</v>
      </c>
      <c r="Y254" s="159">
        <f t="shared" si="226"/>
        <v>0</v>
      </c>
      <c r="Z254" s="159">
        <f t="shared" si="245"/>
        <v>0</v>
      </c>
      <c r="AA254" s="159">
        <f t="shared" si="227"/>
        <v>0</v>
      </c>
      <c r="AB254" s="159">
        <f t="shared" si="246"/>
        <v>0</v>
      </c>
      <c r="AC254" s="35"/>
      <c r="AD254" s="44" t="b">
        <f t="shared" si="228"/>
        <v>0</v>
      </c>
      <c r="AE254" s="44" t="b">
        <f t="shared" si="229"/>
        <v>0</v>
      </c>
      <c r="AF254" s="44" t="b">
        <f t="shared" si="247"/>
        <v>0</v>
      </c>
      <c r="AG254" s="44" t="b">
        <f t="shared" si="248"/>
        <v>0</v>
      </c>
      <c r="AH254" s="35"/>
      <c r="AI254" s="35"/>
      <c r="AJ254" s="3"/>
      <c r="AL254" s="36"/>
      <c r="AM254" s="3"/>
      <c r="AO254" s="13"/>
      <c r="AS254" s="3"/>
    </row>
    <row r="255" spans="1:45" x14ac:dyDescent="0.25">
      <c r="A255" s="30">
        <v>10</v>
      </c>
      <c r="B255" s="47"/>
      <c r="C255" s="47"/>
      <c r="D255" s="47"/>
      <c r="E255" s="47"/>
      <c r="F255" s="47"/>
      <c r="G255" s="47"/>
      <c r="H255" s="30">
        <f t="shared" si="230"/>
        <v>0</v>
      </c>
      <c r="I255" s="25">
        <f t="shared" si="231"/>
        <v>0</v>
      </c>
      <c r="J255" s="30">
        <f t="shared" si="232"/>
        <v>0</v>
      </c>
      <c r="K255" s="30">
        <f t="shared" si="225"/>
        <v>0</v>
      </c>
      <c r="L255" s="25">
        <f t="shared" si="233"/>
        <v>0</v>
      </c>
      <c r="M255" s="25">
        <f t="shared" si="234"/>
        <v>0</v>
      </c>
      <c r="N255" s="44">
        <f t="shared" si="235"/>
        <v>0</v>
      </c>
      <c r="O255" s="44">
        <f t="shared" si="236"/>
        <v>0</v>
      </c>
      <c r="P255" s="401"/>
      <c r="Q255" s="30">
        <f t="shared" si="237"/>
        <v>0</v>
      </c>
      <c r="R255" s="30">
        <f t="shared" si="238"/>
        <v>0</v>
      </c>
      <c r="S255" s="30">
        <f t="shared" si="239"/>
        <v>0</v>
      </c>
      <c r="T255" s="30">
        <f t="shared" si="240"/>
        <v>0</v>
      </c>
      <c r="U255" s="44">
        <f t="shared" si="241"/>
        <v>0</v>
      </c>
      <c r="V255" s="44">
        <f t="shared" si="242"/>
        <v>0</v>
      </c>
      <c r="W255" s="30">
        <f t="shared" si="243"/>
        <v>0</v>
      </c>
      <c r="X255" s="159">
        <f t="shared" si="244"/>
        <v>0</v>
      </c>
      <c r="Y255" s="159">
        <f t="shared" si="226"/>
        <v>0</v>
      </c>
      <c r="Z255" s="159">
        <f t="shared" si="245"/>
        <v>0</v>
      </c>
      <c r="AA255" s="159">
        <f t="shared" si="227"/>
        <v>0</v>
      </c>
      <c r="AB255" s="159">
        <f t="shared" si="246"/>
        <v>0</v>
      </c>
      <c r="AC255" s="35"/>
      <c r="AD255" s="44" t="b">
        <f t="shared" si="228"/>
        <v>0</v>
      </c>
      <c r="AE255" s="44" t="b">
        <f t="shared" si="229"/>
        <v>0</v>
      </c>
      <c r="AF255" s="44" t="b">
        <f t="shared" si="247"/>
        <v>0</v>
      </c>
      <c r="AG255" s="44" t="b">
        <f t="shared" si="248"/>
        <v>0</v>
      </c>
      <c r="AH255" s="35"/>
      <c r="AI255" s="35"/>
      <c r="AJ255" s="3"/>
      <c r="AL255" s="36"/>
      <c r="AM255" s="3"/>
      <c r="AO255" s="13"/>
      <c r="AS255" s="3"/>
    </row>
    <row r="256" spans="1:45" x14ac:dyDescent="0.25">
      <c r="A256" s="30">
        <v>10</v>
      </c>
      <c r="B256" s="47"/>
      <c r="C256" s="47"/>
      <c r="D256" s="47"/>
      <c r="E256" s="47"/>
      <c r="F256" s="47"/>
      <c r="G256" s="47"/>
      <c r="H256" s="30">
        <f t="shared" si="230"/>
        <v>0</v>
      </c>
      <c r="I256" s="25">
        <f t="shared" si="231"/>
        <v>0</v>
      </c>
      <c r="J256" s="30">
        <f t="shared" si="232"/>
        <v>0</v>
      </c>
      <c r="K256" s="30">
        <f t="shared" si="225"/>
        <v>0</v>
      </c>
      <c r="L256" s="25">
        <f t="shared" si="233"/>
        <v>0</v>
      </c>
      <c r="M256" s="25">
        <f t="shared" si="234"/>
        <v>0</v>
      </c>
      <c r="N256" s="44">
        <f t="shared" si="235"/>
        <v>0</v>
      </c>
      <c r="O256" s="44">
        <f t="shared" si="236"/>
        <v>0</v>
      </c>
      <c r="P256" s="401"/>
      <c r="Q256" s="30">
        <f t="shared" si="237"/>
        <v>0</v>
      </c>
      <c r="R256" s="30">
        <f t="shared" si="238"/>
        <v>0</v>
      </c>
      <c r="S256" s="30">
        <f t="shared" si="239"/>
        <v>0</v>
      </c>
      <c r="T256" s="30">
        <f t="shared" si="240"/>
        <v>0</v>
      </c>
      <c r="U256" s="44">
        <f t="shared" si="241"/>
        <v>0</v>
      </c>
      <c r="V256" s="44">
        <f t="shared" si="242"/>
        <v>0</v>
      </c>
      <c r="W256" s="30">
        <f t="shared" si="243"/>
        <v>0</v>
      </c>
      <c r="X256" s="159">
        <f t="shared" si="244"/>
        <v>0</v>
      </c>
      <c r="Y256" s="159">
        <f t="shared" si="226"/>
        <v>0</v>
      </c>
      <c r="Z256" s="159">
        <f t="shared" si="245"/>
        <v>0</v>
      </c>
      <c r="AA256" s="159">
        <f t="shared" si="227"/>
        <v>0</v>
      </c>
      <c r="AB256" s="159">
        <f t="shared" si="246"/>
        <v>0</v>
      </c>
      <c r="AC256" s="35"/>
      <c r="AD256" s="44" t="b">
        <f t="shared" si="228"/>
        <v>0</v>
      </c>
      <c r="AE256" s="44" t="b">
        <f t="shared" si="229"/>
        <v>0</v>
      </c>
      <c r="AF256" s="44" t="b">
        <f t="shared" si="247"/>
        <v>0</v>
      </c>
      <c r="AG256" s="44" t="b">
        <f t="shared" si="248"/>
        <v>0</v>
      </c>
      <c r="AH256" s="35"/>
      <c r="AI256" s="35"/>
      <c r="AJ256" s="3"/>
      <c r="AK256" s="3"/>
      <c r="AL256" s="3"/>
      <c r="AM256" s="3"/>
      <c r="AP256" s="3"/>
      <c r="AQ256" s="3"/>
      <c r="AR256" s="3"/>
      <c r="AS256" s="3"/>
    </row>
    <row r="257" spans="1:49" x14ac:dyDescent="0.25">
      <c r="A257" s="30">
        <v>10</v>
      </c>
      <c r="B257" s="47"/>
      <c r="C257" s="47"/>
      <c r="D257" s="47"/>
      <c r="E257" s="47"/>
      <c r="F257" s="47"/>
      <c r="G257" s="47"/>
      <c r="H257" s="30">
        <f t="shared" si="230"/>
        <v>0</v>
      </c>
      <c r="I257" s="25">
        <f t="shared" si="231"/>
        <v>0</v>
      </c>
      <c r="J257" s="30">
        <f t="shared" si="232"/>
        <v>0</v>
      </c>
      <c r="K257" s="30">
        <f t="shared" si="225"/>
        <v>0</v>
      </c>
      <c r="L257" s="25">
        <f t="shared" si="233"/>
        <v>0</v>
      </c>
      <c r="M257" s="25">
        <f t="shared" si="234"/>
        <v>0</v>
      </c>
      <c r="N257" s="44">
        <f t="shared" si="235"/>
        <v>0</v>
      </c>
      <c r="O257" s="44">
        <f t="shared" si="236"/>
        <v>0</v>
      </c>
      <c r="P257" s="401"/>
      <c r="Q257" s="30">
        <f t="shared" si="237"/>
        <v>0</v>
      </c>
      <c r="R257" s="30">
        <f t="shared" si="238"/>
        <v>0</v>
      </c>
      <c r="S257" s="30">
        <f t="shared" si="239"/>
        <v>0</v>
      </c>
      <c r="T257" s="30">
        <f t="shared" si="240"/>
        <v>0</v>
      </c>
      <c r="U257" s="44">
        <f t="shared" si="241"/>
        <v>0</v>
      </c>
      <c r="V257" s="44">
        <f t="shared" si="242"/>
        <v>0</v>
      </c>
      <c r="W257" s="30">
        <f t="shared" si="243"/>
        <v>0</v>
      </c>
      <c r="X257" s="159">
        <f t="shared" si="244"/>
        <v>0</v>
      </c>
      <c r="Y257" s="159">
        <f t="shared" si="226"/>
        <v>0</v>
      </c>
      <c r="Z257" s="159">
        <f t="shared" si="245"/>
        <v>0</v>
      </c>
      <c r="AA257" s="159">
        <f t="shared" si="227"/>
        <v>0</v>
      </c>
      <c r="AB257" s="159">
        <f t="shared" si="246"/>
        <v>0</v>
      </c>
      <c r="AC257" s="35"/>
      <c r="AD257" s="44" t="b">
        <f t="shared" si="228"/>
        <v>0</v>
      </c>
      <c r="AE257" s="44" t="b">
        <f t="shared" si="229"/>
        <v>0</v>
      </c>
      <c r="AF257" s="44" t="b">
        <f t="shared" si="247"/>
        <v>0</v>
      </c>
      <c r="AG257" s="44" t="b">
        <f t="shared" si="248"/>
        <v>0</v>
      </c>
      <c r="AH257" s="35"/>
      <c r="AI257" s="35"/>
      <c r="AJ257" s="3"/>
      <c r="AL257" s="36"/>
      <c r="AM257" s="3"/>
      <c r="AO257" s="13"/>
      <c r="AS257" s="3"/>
    </row>
    <row r="258" spans="1:49" x14ac:dyDescent="0.25">
      <c r="A258" s="30">
        <v>10</v>
      </c>
      <c r="B258" s="47"/>
      <c r="C258" s="47"/>
      <c r="D258" s="47"/>
      <c r="E258" s="47"/>
      <c r="F258" s="47"/>
      <c r="G258" s="47"/>
      <c r="H258" s="30">
        <f t="shared" si="230"/>
        <v>0</v>
      </c>
      <c r="I258" s="25">
        <f t="shared" si="231"/>
        <v>0</v>
      </c>
      <c r="J258" s="30">
        <f t="shared" si="232"/>
        <v>0</v>
      </c>
      <c r="K258" s="30">
        <f t="shared" si="225"/>
        <v>0</v>
      </c>
      <c r="L258" s="25">
        <f t="shared" si="233"/>
        <v>0</v>
      </c>
      <c r="M258" s="25">
        <f t="shared" si="234"/>
        <v>0</v>
      </c>
      <c r="N258" s="44">
        <f t="shared" si="235"/>
        <v>0</v>
      </c>
      <c r="O258" s="44">
        <f t="shared" si="236"/>
        <v>0</v>
      </c>
      <c r="P258" s="401"/>
      <c r="Q258" s="30">
        <f t="shared" si="237"/>
        <v>0</v>
      </c>
      <c r="R258" s="30">
        <f t="shared" si="238"/>
        <v>0</v>
      </c>
      <c r="S258" s="30">
        <f t="shared" si="239"/>
        <v>0</v>
      </c>
      <c r="T258" s="30">
        <f t="shared" si="240"/>
        <v>0</v>
      </c>
      <c r="U258" s="44">
        <f t="shared" si="241"/>
        <v>0</v>
      </c>
      <c r="V258" s="44">
        <f t="shared" si="242"/>
        <v>0</v>
      </c>
      <c r="W258" s="30">
        <f t="shared" si="243"/>
        <v>0</v>
      </c>
      <c r="X258" s="159">
        <f t="shared" si="244"/>
        <v>0</v>
      </c>
      <c r="Y258" s="159">
        <f t="shared" si="226"/>
        <v>0</v>
      </c>
      <c r="Z258" s="159">
        <f t="shared" si="245"/>
        <v>0</v>
      </c>
      <c r="AA258" s="159">
        <f t="shared" si="227"/>
        <v>0</v>
      </c>
      <c r="AB258" s="159">
        <f t="shared" si="246"/>
        <v>0</v>
      </c>
      <c r="AC258" s="35"/>
      <c r="AD258" s="44" t="b">
        <f t="shared" si="228"/>
        <v>0</v>
      </c>
      <c r="AE258" s="44" t="b">
        <f t="shared" si="229"/>
        <v>0</v>
      </c>
      <c r="AF258" s="44" t="b">
        <f t="shared" si="247"/>
        <v>0</v>
      </c>
      <c r="AG258" s="44" t="b">
        <f t="shared" si="248"/>
        <v>0</v>
      </c>
      <c r="AH258" s="35"/>
      <c r="AI258" s="35"/>
      <c r="AJ258" s="3"/>
      <c r="AK258" s="3"/>
      <c r="AL258" s="3"/>
      <c r="AM258" s="3"/>
      <c r="AP258" s="3"/>
      <c r="AQ258" s="3"/>
      <c r="AR258" s="3"/>
      <c r="AS258" s="3"/>
    </row>
    <row r="259" spans="1:49" x14ac:dyDescent="0.25">
      <c r="A259" s="30">
        <v>10</v>
      </c>
      <c r="B259" s="47"/>
      <c r="C259" s="47"/>
      <c r="D259" s="47"/>
      <c r="E259" s="47"/>
      <c r="F259" s="47"/>
      <c r="G259" s="47"/>
      <c r="H259" s="30">
        <f t="shared" si="230"/>
        <v>0</v>
      </c>
      <c r="I259" s="25">
        <f t="shared" si="231"/>
        <v>0</v>
      </c>
      <c r="J259" s="30">
        <f t="shared" si="232"/>
        <v>0</v>
      </c>
      <c r="K259" s="30">
        <f t="shared" si="225"/>
        <v>0</v>
      </c>
      <c r="L259" s="25">
        <f t="shared" si="233"/>
        <v>0</v>
      </c>
      <c r="M259" s="25">
        <f t="shared" si="234"/>
        <v>0</v>
      </c>
      <c r="N259" s="44">
        <f t="shared" si="235"/>
        <v>0</v>
      </c>
      <c r="O259" s="44">
        <f t="shared" si="236"/>
        <v>0</v>
      </c>
      <c r="P259" s="401"/>
      <c r="Q259" s="30">
        <f t="shared" si="237"/>
        <v>0</v>
      </c>
      <c r="R259" s="30">
        <f t="shared" si="238"/>
        <v>0</v>
      </c>
      <c r="S259" s="30">
        <f t="shared" si="239"/>
        <v>0</v>
      </c>
      <c r="T259" s="30">
        <f t="shared" si="240"/>
        <v>0</v>
      </c>
      <c r="U259" s="44">
        <f t="shared" si="241"/>
        <v>0</v>
      </c>
      <c r="V259" s="44">
        <f t="shared" si="242"/>
        <v>0</v>
      </c>
      <c r="W259" s="30">
        <f t="shared" si="243"/>
        <v>0</v>
      </c>
      <c r="X259" s="159">
        <f t="shared" si="244"/>
        <v>0</v>
      </c>
      <c r="Y259" s="159">
        <f t="shared" si="226"/>
        <v>0</v>
      </c>
      <c r="Z259" s="159">
        <f t="shared" si="245"/>
        <v>0</v>
      </c>
      <c r="AA259" s="159">
        <f t="shared" si="227"/>
        <v>0</v>
      </c>
      <c r="AB259" s="159">
        <f t="shared" si="246"/>
        <v>0</v>
      </c>
      <c r="AC259" s="35"/>
      <c r="AD259" s="44" t="b">
        <f t="shared" si="228"/>
        <v>0</v>
      </c>
      <c r="AE259" s="44" t="b">
        <f t="shared" si="229"/>
        <v>0</v>
      </c>
      <c r="AF259" s="44" t="b">
        <f t="shared" si="247"/>
        <v>0</v>
      </c>
      <c r="AG259" s="44" t="b">
        <f t="shared" si="248"/>
        <v>0</v>
      </c>
      <c r="AH259" s="35"/>
      <c r="AI259" s="35"/>
      <c r="AJ259" s="3"/>
      <c r="AK259" s="3"/>
      <c r="AL259" s="3"/>
      <c r="AM259" s="3"/>
      <c r="AP259" s="3"/>
      <c r="AQ259" s="3"/>
      <c r="AR259" s="3"/>
      <c r="AS259" s="3"/>
    </row>
    <row r="260" spans="1:49" x14ac:dyDescent="0.25">
      <c r="A260" s="30">
        <v>10</v>
      </c>
      <c r="B260" s="47"/>
      <c r="C260" s="47"/>
      <c r="D260" s="47"/>
      <c r="E260" s="47"/>
      <c r="F260" s="47"/>
      <c r="G260" s="47"/>
      <c r="H260" s="30">
        <f t="shared" si="230"/>
        <v>0</v>
      </c>
      <c r="I260" s="25">
        <f t="shared" si="231"/>
        <v>0</v>
      </c>
      <c r="J260" s="30">
        <f t="shared" si="232"/>
        <v>0</v>
      </c>
      <c r="K260" s="30">
        <f t="shared" si="225"/>
        <v>0</v>
      </c>
      <c r="L260" s="25">
        <f t="shared" si="233"/>
        <v>0</v>
      </c>
      <c r="M260" s="25">
        <f t="shared" si="234"/>
        <v>0</v>
      </c>
      <c r="N260" s="44">
        <f t="shared" si="235"/>
        <v>0</v>
      </c>
      <c r="O260" s="44">
        <f t="shared" si="236"/>
        <v>0</v>
      </c>
      <c r="P260" s="401"/>
      <c r="Q260" s="30">
        <f t="shared" si="237"/>
        <v>0</v>
      </c>
      <c r="R260" s="30">
        <f t="shared" si="238"/>
        <v>0</v>
      </c>
      <c r="S260" s="30">
        <f t="shared" si="239"/>
        <v>0</v>
      </c>
      <c r="T260" s="30">
        <f t="shared" si="240"/>
        <v>0</v>
      </c>
      <c r="U260" s="44">
        <f t="shared" si="241"/>
        <v>0</v>
      </c>
      <c r="V260" s="44">
        <f t="shared" si="242"/>
        <v>0</v>
      </c>
      <c r="W260" s="30">
        <f t="shared" si="243"/>
        <v>0</v>
      </c>
      <c r="X260" s="159">
        <f t="shared" si="244"/>
        <v>0</v>
      </c>
      <c r="Y260" s="159">
        <f t="shared" si="226"/>
        <v>0</v>
      </c>
      <c r="Z260" s="159">
        <f t="shared" si="245"/>
        <v>0</v>
      </c>
      <c r="AA260" s="159">
        <f t="shared" si="227"/>
        <v>0</v>
      </c>
      <c r="AB260" s="159">
        <f t="shared" si="246"/>
        <v>0</v>
      </c>
      <c r="AC260" s="35"/>
      <c r="AD260" s="44" t="b">
        <f t="shared" si="228"/>
        <v>0</v>
      </c>
      <c r="AE260" s="44" t="b">
        <f t="shared" si="229"/>
        <v>0</v>
      </c>
      <c r="AF260" s="44" t="b">
        <f t="shared" si="247"/>
        <v>0</v>
      </c>
      <c r="AG260" s="44" t="b">
        <f t="shared" si="248"/>
        <v>0</v>
      </c>
      <c r="AH260" s="35"/>
      <c r="AI260" s="35"/>
      <c r="AJ260" s="3"/>
      <c r="AK260" s="3"/>
      <c r="AL260" s="3"/>
      <c r="AM260" s="3"/>
      <c r="AP260" s="3"/>
      <c r="AQ260" s="3"/>
      <c r="AR260" s="3"/>
      <c r="AS260" s="3"/>
    </row>
    <row r="261" spans="1:49" x14ac:dyDescent="0.25">
      <c r="A261" s="30">
        <v>10</v>
      </c>
      <c r="B261" s="47"/>
      <c r="C261" s="47"/>
      <c r="D261" s="47"/>
      <c r="E261" s="47"/>
      <c r="F261" s="47"/>
      <c r="G261" s="47"/>
      <c r="H261" s="30">
        <f t="shared" si="230"/>
        <v>0</v>
      </c>
      <c r="I261" s="25">
        <f t="shared" si="231"/>
        <v>0</v>
      </c>
      <c r="J261" s="30">
        <f t="shared" si="232"/>
        <v>0</v>
      </c>
      <c r="K261" s="30">
        <f t="shared" si="225"/>
        <v>0</v>
      </c>
      <c r="L261" s="25">
        <f t="shared" si="233"/>
        <v>0</v>
      </c>
      <c r="M261" s="25">
        <f t="shared" si="234"/>
        <v>0</v>
      </c>
      <c r="N261" s="44">
        <f t="shared" si="235"/>
        <v>0</v>
      </c>
      <c r="O261" s="44">
        <f t="shared" si="236"/>
        <v>0</v>
      </c>
      <c r="P261" s="401"/>
      <c r="Q261" s="30">
        <f t="shared" si="237"/>
        <v>0</v>
      </c>
      <c r="R261" s="30">
        <f t="shared" si="238"/>
        <v>0</v>
      </c>
      <c r="S261" s="30">
        <f t="shared" si="239"/>
        <v>0</v>
      </c>
      <c r="T261" s="30">
        <f t="shared" si="240"/>
        <v>0</v>
      </c>
      <c r="U261" s="44">
        <f t="shared" si="241"/>
        <v>0</v>
      </c>
      <c r="V261" s="44">
        <f t="shared" si="242"/>
        <v>0</v>
      </c>
      <c r="W261" s="30">
        <f t="shared" si="243"/>
        <v>0</v>
      </c>
      <c r="X261" s="159">
        <f t="shared" si="244"/>
        <v>0</v>
      </c>
      <c r="Y261" s="159">
        <f t="shared" si="226"/>
        <v>0</v>
      </c>
      <c r="Z261" s="159">
        <f t="shared" si="245"/>
        <v>0</v>
      </c>
      <c r="AA261" s="159">
        <f t="shared" si="227"/>
        <v>0</v>
      </c>
      <c r="AB261" s="159">
        <f t="shared" si="246"/>
        <v>0</v>
      </c>
      <c r="AC261" s="35"/>
      <c r="AD261" s="44" t="b">
        <f t="shared" si="228"/>
        <v>0</v>
      </c>
      <c r="AE261" s="44" t="b">
        <f t="shared" si="229"/>
        <v>0</v>
      </c>
      <c r="AF261" s="44" t="b">
        <f t="shared" si="247"/>
        <v>0</v>
      </c>
      <c r="AG261" s="44" t="b">
        <f t="shared" si="248"/>
        <v>0</v>
      </c>
      <c r="AH261" s="35"/>
      <c r="AI261" s="35"/>
      <c r="AJ261" s="3"/>
      <c r="AK261" s="3"/>
      <c r="AL261" s="3"/>
      <c r="AM261" s="3"/>
      <c r="AP261" s="3"/>
      <c r="AQ261" s="3"/>
      <c r="AR261" s="3"/>
      <c r="AS261" s="3"/>
    </row>
    <row r="262" spans="1:49" x14ac:dyDescent="0.25">
      <c r="A262" s="30">
        <v>10</v>
      </c>
      <c r="B262" s="47"/>
      <c r="C262" s="47"/>
      <c r="D262" s="47"/>
      <c r="E262" s="47"/>
      <c r="F262" s="47"/>
      <c r="G262" s="47"/>
      <c r="H262" s="30">
        <f t="shared" si="230"/>
        <v>0</v>
      </c>
      <c r="I262" s="25">
        <f t="shared" si="231"/>
        <v>0</v>
      </c>
      <c r="J262" s="30">
        <f t="shared" si="232"/>
        <v>0</v>
      </c>
      <c r="K262" s="30">
        <f t="shared" si="225"/>
        <v>0</v>
      </c>
      <c r="L262" s="25">
        <f t="shared" si="233"/>
        <v>0</v>
      </c>
      <c r="M262" s="25">
        <f t="shared" si="234"/>
        <v>0</v>
      </c>
      <c r="N262" s="44">
        <f t="shared" si="235"/>
        <v>0</v>
      </c>
      <c r="O262" s="44">
        <f t="shared" si="236"/>
        <v>0</v>
      </c>
      <c r="P262" s="330"/>
      <c r="Q262" s="30">
        <f t="shared" si="237"/>
        <v>0</v>
      </c>
      <c r="R262" s="30">
        <f t="shared" si="238"/>
        <v>0</v>
      </c>
      <c r="S262" s="30">
        <f t="shared" si="239"/>
        <v>0</v>
      </c>
      <c r="T262" s="30">
        <f t="shared" si="240"/>
        <v>0</v>
      </c>
      <c r="U262" s="44">
        <f t="shared" si="241"/>
        <v>0</v>
      </c>
      <c r="V262" s="44">
        <f t="shared" si="242"/>
        <v>0</v>
      </c>
      <c r="W262" s="30">
        <f t="shared" si="243"/>
        <v>0</v>
      </c>
      <c r="X262" s="159">
        <f t="shared" si="244"/>
        <v>0</v>
      </c>
      <c r="Y262" s="159">
        <f t="shared" si="226"/>
        <v>0</v>
      </c>
      <c r="Z262" s="159">
        <f t="shared" si="245"/>
        <v>0</v>
      </c>
      <c r="AA262" s="159">
        <f t="shared" si="227"/>
        <v>0</v>
      </c>
      <c r="AB262" s="159">
        <f t="shared" si="246"/>
        <v>0</v>
      </c>
      <c r="AC262" s="35"/>
      <c r="AD262" s="44" t="b">
        <f t="shared" si="228"/>
        <v>0</v>
      </c>
      <c r="AE262" s="44" t="b">
        <f t="shared" si="229"/>
        <v>0</v>
      </c>
      <c r="AF262" s="44" t="b">
        <f t="shared" si="247"/>
        <v>0</v>
      </c>
      <c r="AG262" s="44" t="b">
        <f t="shared" si="248"/>
        <v>0</v>
      </c>
      <c r="AH262" s="35"/>
      <c r="AI262" s="35"/>
      <c r="AJ262" s="3"/>
      <c r="AL262" s="36"/>
      <c r="AM262" s="3"/>
      <c r="AO262" s="13"/>
      <c r="AS262" s="3"/>
    </row>
    <row r="263" spans="1:49" x14ac:dyDescent="0.25">
      <c r="B263" s="4" t="s">
        <v>99</v>
      </c>
      <c r="C263" s="4"/>
      <c r="D263" s="4"/>
      <c r="E263" s="37">
        <f>COUNT(B243:B262)</f>
        <v>0</v>
      </c>
      <c r="F263" s="37"/>
      <c r="G263" s="37"/>
      <c r="H263" s="37"/>
      <c r="I263" s="86"/>
      <c r="J263" s="37"/>
      <c r="K263" s="37"/>
      <c r="L263" s="86"/>
      <c r="X263" s="161">
        <f>SUM(X243:X262)</f>
        <v>0</v>
      </c>
      <c r="Y263" s="161">
        <f>SUM(Y243:Y262)</f>
        <v>0</v>
      </c>
      <c r="Z263" s="161">
        <f>SUM(Z243:Z262)</f>
        <v>0</v>
      </c>
      <c r="AA263" s="161">
        <f>SUM(AA243:AA262)</f>
        <v>0</v>
      </c>
      <c r="AB263" s="161">
        <f>SUM(AB243:AB262)</f>
        <v>0</v>
      </c>
      <c r="AC263" s="35"/>
      <c r="AD263" s="163">
        <f>SUM(AD243:AD262)</f>
        <v>0</v>
      </c>
      <c r="AE263" s="164">
        <f t="shared" ref="AE263:AG263" si="249">SUM(AE243:AE262)</f>
        <v>0</v>
      </c>
      <c r="AF263" s="164">
        <f t="shared" si="249"/>
        <v>0</v>
      </c>
      <c r="AG263" s="164">
        <f t="shared" si="249"/>
        <v>0</v>
      </c>
      <c r="AH263" s="35"/>
      <c r="AI263" s="35"/>
      <c r="AJ263" s="35"/>
      <c r="AM263" s="3"/>
      <c r="AP263" s="3"/>
      <c r="AQ263" s="3"/>
      <c r="AR263" s="3"/>
      <c r="AS263" s="3"/>
    </row>
    <row r="264" spans="1:49" x14ac:dyDescent="0.25">
      <c r="AD264" s="156"/>
      <c r="AE264" s="156"/>
      <c r="AF264" s="156"/>
      <c r="AG264" s="156"/>
      <c r="AH264" s="64"/>
      <c r="AI264" s="64"/>
      <c r="AJ264" s="64"/>
      <c r="AV264" s="34"/>
      <c r="AW264" s="34"/>
    </row>
    <row r="265" spans="1:49" x14ac:dyDescent="0.25">
      <c r="A265" s="287" t="s">
        <v>237</v>
      </c>
      <c r="B265" s="287"/>
      <c r="C265" s="4"/>
      <c r="D265" s="4"/>
      <c r="AH265" s="35"/>
      <c r="AI265" s="35"/>
      <c r="AJ265" s="35"/>
      <c r="AV265" s="34"/>
      <c r="AW265" s="34"/>
    </row>
    <row r="266" spans="1:49" x14ac:dyDescent="0.25">
      <c r="A266" s="312" t="s">
        <v>4</v>
      </c>
      <c r="B266" s="313" t="s">
        <v>4</v>
      </c>
      <c r="C266" s="315" t="s">
        <v>605</v>
      </c>
      <c r="D266" s="14"/>
      <c r="AC266" s="35"/>
      <c r="AH266" s="35"/>
      <c r="AK266" s="36"/>
      <c r="AL266" s="3"/>
      <c r="AM266" s="3"/>
      <c r="AN266" s="13"/>
      <c r="AO266" s="13"/>
      <c r="AR266" s="3"/>
      <c r="AS266" s="3"/>
      <c r="AT266" s="34"/>
      <c r="AU266" s="34"/>
    </row>
    <row r="267" spans="1:49" ht="31.5" customHeight="1" x14ac:dyDescent="0.25">
      <c r="A267" s="312"/>
      <c r="B267" s="314"/>
      <c r="C267" s="316"/>
      <c r="D267" s="14"/>
      <c r="AC267" s="35"/>
      <c r="AH267" s="35"/>
      <c r="AK267" s="36"/>
      <c r="AL267" s="3"/>
      <c r="AM267" s="3"/>
      <c r="AN267" s="13"/>
      <c r="AO267" s="13"/>
      <c r="AR267" s="3"/>
      <c r="AS267" s="3"/>
      <c r="AT267" s="34"/>
      <c r="AU267" s="34"/>
    </row>
    <row r="268" spans="1:49" x14ac:dyDescent="0.25">
      <c r="A268" s="48">
        <v>1</v>
      </c>
      <c r="B268" s="178" t="str">
        <f>IF($A$11="","",(A11))</f>
        <v/>
      </c>
      <c r="C268" s="163" t="e">
        <f>(AD47+AD71+AD95+AD119+AD143+AD167+AD191+AD215+AD239+AD263)/$B$5</f>
        <v>#DIV/0!</v>
      </c>
      <c r="D268" s="37"/>
      <c r="AC268" s="35"/>
      <c r="AH268" s="35"/>
      <c r="AK268" s="36"/>
      <c r="AL268" s="3"/>
      <c r="AM268" s="3"/>
      <c r="AN268" s="13"/>
      <c r="AO268" s="13"/>
      <c r="AR268" s="3"/>
      <c r="AS268" s="3"/>
      <c r="AT268" s="34"/>
      <c r="AU268" s="34"/>
    </row>
    <row r="269" spans="1:49" x14ac:dyDescent="0.25">
      <c r="A269" s="48">
        <v>2</v>
      </c>
      <c r="B269" s="178" t="str">
        <f>IF($A$12="","",(A12))</f>
        <v/>
      </c>
      <c r="C269" s="163" t="e">
        <f>(AE47+AE71+AE95+AE119+AE143+AE167+AE191+AE215+AE239+AE263)/$B$5</f>
        <v>#DIV/0!</v>
      </c>
      <c r="D269" s="37"/>
      <c r="AC269" s="35"/>
      <c r="AH269" s="35"/>
      <c r="AK269" s="36"/>
      <c r="AL269" s="3"/>
      <c r="AM269" s="3"/>
      <c r="AN269" s="13"/>
      <c r="AO269" s="13"/>
      <c r="AR269" s="3"/>
      <c r="AS269" s="3"/>
      <c r="AT269" s="34"/>
      <c r="AU269" s="34"/>
    </row>
    <row r="270" spans="1:49" x14ac:dyDescent="0.25">
      <c r="A270" s="48">
        <v>3</v>
      </c>
      <c r="B270" s="178" t="str">
        <f>IF($A$13="","",(A13))</f>
        <v/>
      </c>
      <c r="C270" s="163" t="e">
        <f>(AF47+AF71+AF95+AF119+AF143+AF167+AF191+AF215+AF239+AF263)/$B$5</f>
        <v>#DIV/0!</v>
      </c>
      <c r="D270" s="37"/>
      <c r="AC270" s="35"/>
      <c r="AH270" s="35"/>
      <c r="AK270" s="36"/>
      <c r="AL270" s="3"/>
      <c r="AM270" s="3"/>
      <c r="AN270" s="13"/>
      <c r="AO270" s="13"/>
      <c r="AR270" s="3"/>
      <c r="AS270" s="3"/>
      <c r="AT270" s="34"/>
      <c r="AU270" s="34"/>
    </row>
    <row r="271" spans="1:49" x14ac:dyDescent="0.25">
      <c r="A271" s="48">
        <v>4</v>
      </c>
      <c r="B271" s="178" t="str">
        <f>IF($A$14="","",(A14))</f>
        <v/>
      </c>
      <c r="C271" s="163" t="e">
        <f>(AG47+AG71+AG95+AG119+AG143+AG167+AG191+AG215+AG239+AG263)/$B$5</f>
        <v>#DIV/0!</v>
      </c>
      <c r="D271" s="37"/>
      <c r="AC271" s="35"/>
      <c r="AH271" s="35"/>
      <c r="AK271" s="36"/>
      <c r="AL271" s="3"/>
      <c r="AM271" s="3"/>
      <c r="AN271" s="13"/>
      <c r="AO271" s="13"/>
      <c r="AR271" s="3"/>
      <c r="AS271" s="3"/>
      <c r="AT271" s="34"/>
      <c r="AU271" s="34"/>
    </row>
    <row r="272" spans="1:49" x14ac:dyDescent="0.25">
      <c r="AH272" s="35"/>
      <c r="AI272" s="35"/>
      <c r="AJ272" s="35"/>
      <c r="AV272" s="34"/>
      <c r="AW272" s="34"/>
    </row>
    <row r="273" spans="1:50" ht="16.2" x14ac:dyDescent="0.25">
      <c r="A273" s="287" t="s">
        <v>618</v>
      </c>
      <c r="B273" s="287"/>
      <c r="C273" s="287"/>
      <c r="D273" s="4"/>
      <c r="E273" s="4"/>
      <c r="F273" s="4"/>
      <c r="G273" s="3"/>
      <c r="H273" s="3"/>
      <c r="I273" s="13"/>
      <c r="J273" s="3"/>
      <c r="K273" s="3"/>
      <c r="L273" s="13"/>
      <c r="M273" s="13"/>
      <c r="N273" s="31"/>
      <c r="O273" s="31"/>
      <c r="P273" s="3"/>
      <c r="Q273" s="3"/>
      <c r="R273" s="3"/>
      <c r="S273" s="3"/>
      <c r="T273" s="3"/>
      <c r="U273" s="31"/>
      <c r="V273" s="31"/>
      <c r="W273" s="3"/>
      <c r="X273" s="31"/>
      <c r="Y273" s="31"/>
      <c r="Z273" s="31"/>
      <c r="AA273" s="31"/>
      <c r="AB273" s="31"/>
      <c r="AC273" s="3"/>
      <c r="AD273" s="31"/>
      <c r="AI273" s="35"/>
      <c r="AJ273" s="35"/>
      <c r="AK273" s="35"/>
      <c r="AM273" s="14"/>
      <c r="AN273" s="36"/>
      <c r="AP273" s="3"/>
      <c r="AT273" s="13"/>
      <c r="AW273" s="34"/>
      <c r="AX273" s="34"/>
    </row>
    <row r="274" spans="1:50" x14ac:dyDescent="0.25">
      <c r="A274" s="312" t="s">
        <v>4</v>
      </c>
      <c r="B274" s="313" t="s">
        <v>4</v>
      </c>
      <c r="C274" s="82" t="s">
        <v>7</v>
      </c>
      <c r="D274" s="82" t="s">
        <v>8</v>
      </c>
      <c r="E274" s="11" t="s">
        <v>9</v>
      </c>
      <c r="F274" s="82" t="s">
        <v>10</v>
      </c>
      <c r="G274" s="82" t="s">
        <v>11</v>
      </c>
      <c r="H274" s="82" t="s">
        <v>12</v>
      </c>
      <c r="I274" s="209" t="s">
        <v>13</v>
      </c>
      <c r="J274" s="82" t="s">
        <v>14</v>
      </c>
      <c r="K274" s="82" t="s">
        <v>15</v>
      </c>
      <c r="L274" s="209" t="s">
        <v>16</v>
      </c>
      <c r="M274" s="209" t="s">
        <v>17</v>
      </c>
      <c r="N274" s="208" t="s">
        <v>18</v>
      </c>
      <c r="O274" s="152"/>
      <c r="P274" s="37"/>
      <c r="Q274" s="37"/>
      <c r="R274" s="37"/>
      <c r="S274" s="37"/>
      <c r="T274" s="37"/>
      <c r="U274" s="152"/>
      <c r="V274" s="152"/>
      <c r="W274" s="37"/>
      <c r="AI274" s="36"/>
      <c r="AJ274" s="3"/>
      <c r="AK274" s="3"/>
      <c r="AL274" s="13"/>
      <c r="AM274" s="13"/>
      <c r="AN274" s="13"/>
      <c r="AO274" s="13"/>
      <c r="AP274" s="3"/>
      <c r="AQ274" s="3"/>
      <c r="AR274" s="34"/>
      <c r="AS274" s="34"/>
    </row>
    <row r="275" spans="1:50" x14ac:dyDescent="0.25">
      <c r="A275" s="312"/>
      <c r="B275" s="314"/>
      <c r="C275" s="12" t="s">
        <v>20</v>
      </c>
      <c r="D275" s="12" t="s">
        <v>21</v>
      </c>
      <c r="E275" s="12" t="s">
        <v>731</v>
      </c>
      <c r="F275" s="12" t="s">
        <v>732</v>
      </c>
      <c r="G275" s="12" t="s">
        <v>24</v>
      </c>
      <c r="H275" s="12" t="s">
        <v>25</v>
      </c>
      <c r="I275" s="12" t="s">
        <v>26</v>
      </c>
      <c r="J275" s="12" t="s">
        <v>27</v>
      </c>
      <c r="K275" s="12" t="s">
        <v>28</v>
      </c>
      <c r="L275" s="12" t="s">
        <v>29</v>
      </c>
      <c r="M275" s="12" t="s">
        <v>30</v>
      </c>
      <c r="N275" s="12" t="s">
        <v>31</v>
      </c>
      <c r="AI275" s="36"/>
      <c r="AJ275" s="3"/>
      <c r="AK275" s="3"/>
      <c r="AL275" s="13"/>
      <c r="AM275" s="13"/>
      <c r="AN275" s="13"/>
      <c r="AO275" s="13"/>
      <c r="AP275" s="3"/>
      <c r="AQ275" s="3"/>
      <c r="AR275" s="34"/>
      <c r="AS275" s="34"/>
    </row>
    <row r="276" spans="1:50" x14ac:dyDescent="0.25">
      <c r="A276" s="48">
        <v>1</v>
      </c>
      <c r="B276" s="178" t="str">
        <f>IF($A$11="","",(A11))</f>
        <v/>
      </c>
      <c r="C276" s="44" t="e">
        <f t="shared" ref="C276:N276" si="250">$C$268*C19</f>
        <v>#DIV/0!</v>
      </c>
      <c r="D276" s="44" t="e">
        <f t="shared" si="250"/>
        <v>#DIV/0!</v>
      </c>
      <c r="E276" s="44" t="e">
        <f t="shared" si="250"/>
        <v>#DIV/0!</v>
      </c>
      <c r="F276" s="44" t="e">
        <f t="shared" si="250"/>
        <v>#DIV/0!</v>
      </c>
      <c r="G276" s="44" t="e">
        <f t="shared" si="250"/>
        <v>#DIV/0!</v>
      </c>
      <c r="H276" s="44" t="e">
        <f t="shared" si="250"/>
        <v>#DIV/0!</v>
      </c>
      <c r="I276" s="44" t="e">
        <f t="shared" si="250"/>
        <v>#DIV/0!</v>
      </c>
      <c r="J276" s="44" t="e">
        <f t="shared" si="250"/>
        <v>#DIV/0!</v>
      </c>
      <c r="K276" s="44" t="e">
        <f t="shared" si="250"/>
        <v>#DIV/0!</v>
      </c>
      <c r="L276" s="44" t="e">
        <f t="shared" si="250"/>
        <v>#DIV/0!</v>
      </c>
      <c r="M276" s="44" t="e">
        <f t="shared" si="250"/>
        <v>#DIV/0!</v>
      </c>
      <c r="N276" s="44" t="e">
        <f t="shared" si="250"/>
        <v>#DIV/0!</v>
      </c>
      <c r="P276" s="45"/>
      <c r="Q276" s="45"/>
      <c r="R276" s="45"/>
      <c r="S276" s="45"/>
      <c r="T276" s="45"/>
      <c r="W276" s="45"/>
      <c r="AI276" s="36"/>
      <c r="AJ276" s="3"/>
      <c r="AK276" s="3"/>
      <c r="AL276" s="13"/>
      <c r="AM276" s="13"/>
      <c r="AN276" s="13"/>
      <c r="AO276" s="13"/>
      <c r="AP276" s="3"/>
      <c r="AQ276" s="3"/>
      <c r="AR276" s="34"/>
      <c r="AS276" s="34"/>
    </row>
    <row r="277" spans="1:50" x14ac:dyDescent="0.25">
      <c r="A277" s="48">
        <v>2</v>
      </c>
      <c r="B277" s="178" t="str">
        <f>IF($A$12="","",(A12))</f>
        <v/>
      </c>
      <c r="C277" s="44" t="e">
        <f t="shared" ref="C277:N277" si="251">$C$269*C20</f>
        <v>#DIV/0!</v>
      </c>
      <c r="D277" s="44" t="e">
        <f t="shared" si="251"/>
        <v>#DIV/0!</v>
      </c>
      <c r="E277" s="44" t="e">
        <f t="shared" si="251"/>
        <v>#DIV/0!</v>
      </c>
      <c r="F277" s="44" t="e">
        <f t="shared" si="251"/>
        <v>#DIV/0!</v>
      </c>
      <c r="G277" s="44" t="e">
        <f t="shared" si="251"/>
        <v>#DIV/0!</v>
      </c>
      <c r="H277" s="44" t="e">
        <f t="shared" si="251"/>
        <v>#DIV/0!</v>
      </c>
      <c r="I277" s="44" t="e">
        <f t="shared" si="251"/>
        <v>#DIV/0!</v>
      </c>
      <c r="J277" s="44" t="e">
        <f t="shared" si="251"/>
        <v>#DIV/0!</v>
      </c>
      <c r="K277" s="44" t="e">
        <f t="shared" si="251"/>
        <v>#DIV/0!</v>
      </c>
      <c r="L277" s="44" t="e">
        <f t="shared" si="251"/>
        <v>#DIV/0!</v>
      </c>
      <c r="M277" s="44" t="e">
        <f t="shared" si="251"/>
        <v>#DIV/0!</v>
      </c>
      <c r="N277" s="44" t="e">
        <f t="shared" si="251"/>
        <v>#DIV/0!</v>
      </c>
      <c r="P277" s="45"/>
      <c r="Q277" s="45"/>
      <c r="R277" s="45"/>
      <c r="S277" s="45"/>
      <c r="T277" s="45"/>
      <c r="W277" s="45"/>
      <c r="AI277" s="36"/>
      <c r="AJ277" s="3"/>
      <c r="AK277" s="3"/>
      <c r="AL277" s="13"/>
      <c r="AM277" s="13"/>
      <c r="AN277" s="13"/>
      <c r="AO277" s="13"/>
      <c r="AP277" s="3"/>
      <c r="AQ277" s="3"/>
      <c r="AR277" s="34"/>
      <c r="AS277" s="34"/>
    </row>
    <row r="278" spans="1:50" x14ac:dyDescent="0.25">
      <c r="A278" s="48">
        <v>3</v>
      </c>
      <c r="B278" s="178" t="str">
        <f>IF($A$13="","",(A13))</f>
        <v/>
      </c>
      <c r="C278" s="44" t="e">
        <f t="shared" ref="C278:N278" si="252">$C$270*C21</f>
        <v>#DIV/0!</v>
      </c>
      <c r="D278" s="44" t="e">
        <f t="shared" si="252"/>
        <v>#DIV/0!</v>
      </c>
      <c r="E278" s="44" t="e">
        <f t="shared" si="252"/>
        <v>#DIV/0!</v>
      </c>
      <c r="F278" s="44" t="e">
        <f t="shared" si="252"/>
        <v>#DIV/0!</v>
      </c>
      <c r="G278" s="44" t="e">
        <f t="shared" si="252"/>
        <v>#DIV/0!</v>
      </c>
      <c r="H278" s="44" t="e">
        <f t="shared" si="252"/>
        <v>#DIV/0!</v>
      </c>
      <c r="I278" s="44" t="e">
        <f t="shared" si="252"/>
        <v>#DIV/0!</v>
      </c>
      <c r="J278" s="44" t="e">
        <f t="shared" si="252"/>
        <v>#DIV/0!</v>
      </c>
      <c r="K278" s="44" t="e">
        <f t="shared" si="252"/>
        <v>#DIV/0!</v>
      </c>
      <c r="L278" s="44" t="e">
        <f t="shared" si="252"/>
        <v>#DIV/0!</v>
      </c>
      <c r="M278" s="44" t="e">
        <f t="shared" si="252"/>
        <v>#DIV/0!</v>
      </c>
      <c r="N278" s="44" t="e">
        <f t="shared" si="252"/>
        <v>#DIV/0!</v>
      </c>
      <c r="P278" s="45"/>
      <c r="Q278" s="45"/>
      <c r="R278" s="45"/>
      <c r="S278" s="45"/>
      <c r="T278" s="45"/>
      <c r="W278" s="45"/>
      <c r="AI278" s="36"/>
      <c r="AJ278" s="3"/>
      <c r="AK278" s="3"/>
      <c r="AL278" s="13"/>
      <c r="AM278" s="13"/>
      <c r="AN278" s="13"/>
      <c r="AO278" s="13"/>
      <c r="AP278" s="3"/>
      <c r="AQ278" s="3"/>
      <c r="AR278" s="34"/>
      <c r="AS278" s="34"/>
    </row>
    <row r="279" spans="1:50" x14ac:dyDescent="0.25">
      <c r="A279" s="48">
        <v>4</v>
      </c>
      <c r="B279" s="178" t="str">
        <f>IF($A$14="","",(A14))</f>
        <v/>
      </c>
      <c r="C279" s="44" t="e">
        <f t="shared" ref="C279:N279" si="253">$C$271*C22</f>
        <v>#DIV/0!</v>
      </c>
      <c r="D279" s="44" t="e">
        <f t="shared" si="253"/>
        <v>#DIV/0!</v>
      </c>
      <c r="E279" s="44" t="e">
        <f t="shared" si="253"/>
        <v>#DIV/0!</v>
      </c>
      <c r="F279" s="44" t="e">
        <f t="shared" si="253"/>
        <v>#DIV/0!</v>
      </c>
      <c r="G279" s="44" t="e">
        <f t="shared" si="253"/>
        <v>#DIV/0!</v>
      </c>
      <c r="H279" s="44" t="e">
        <f t="shared" si="253"/>
        <v>#DIV/0!</v>
      </c>
      <c r="I279" s="44" t="e">
        <f t="shared" si="253"/>
        <v>#DIV/0!</v>
      </c>
      <c r="J279" s="44" t="e">
        <f t="shared" si="253"/>
        <v>#DIV/0!</v>
      </c>
      <c r="K279" s="44" t="e">
        <f t="shared" si="253"/>
        <v>#DIV/0!</v>
      </c>
      <c r="L279" s="44" t="e">
        <f t="shared" si="253"/>
        <v>#DIV/0!</v>
      </c>
      <c r="M279" s="44" t="e">
        <f t="shared" si="253"/>
        <v>#DIV/0!</v>
      </c>
      <c r="N279" s="44" t="e">
        <f t="shared" si="253"/>
        <v>#DIV/0!</v>
      </c>
      <c r="P279" s="45"/>
      <c r="Q279" s="45"/>
      <c r="R279" s="45"/>
      <c r="S279" s="45"/>
      <c r="T279" s="45"/>
      <c r="W279" s="45"/>
      <c r="AI279" s="36"/>
      <c r="AJ279" s="3"/>
      <c r="AK279" s="3"/>
      <c r="AL279" s="13"/>
      <c r="AM279" s="13"/>
      <c r="AN279" s="13"/>
      <c r="AO279" s="13"/>
      <c r="AP279" s="3"/>
      <c r="AQ279" s="3"/>
      <c r="AR279" s="34"/>
      <c r="AS279" s="34"/>
    </row>
    <row r="280" spans="1:50" x14ac:dyDescent="0.25">
      <c r="A280" s="37"/>
      <c r="B280" s="37"/>
      <c r="C280" s="35"/>
      <c r="D280" s="35"/>
      <c r="E280" s="35"/>
      <c r="F280" s="35"/>
      <c r="G280" s="35"/>
      <c r="H280" s="35"/>
      <c r="J280" s="35"/>
      <c r="K280" s="35"/>
      <c r="P280" s="45"/>
      <c r="Q280" s="45"/>
      <c r="R280" s="45"/>
      <c r="S280" s="45"/>
      <c r="T280" s="45"/>
      <c r="W280" s="45"/>
      <c r="AI280" s="36"/>
      <c r="AJ280" s="3"/>
      <c r="AK280" s="3"/>
      <c r="AL280" s="13"/>
      <c r="AM280" s="13"/>
      <c r="AN280" s="13"/>
      <c r="AO280" s="13"/>
      <c r="AP280" s="3"/>
      <c r="AQ280" s="3"/>
      <c r="AR280" s="34"/>
      <c r="AS280" s="34"/>
    </row>
    <row r="281" spans="1:50" x14ac:dyDescent="0.25">
      <c r="B281" s="14"/>
      <c r="C281" s="14"/>
      <c r="D281" s="14"/>
      <c r="O281" s="108" t="s">
        <v>236</v>
      </c>
      <c r="AI281" s="36"/>
      <c r="AJ281" s="3"/>
      <c r="AK281" s="3"/>
      <c r="AL281" s="13"/>
      <c r="AM281" s="13"/>
      <c r="AN281" s="13"/>
      <c r="AO281" s="13"/>
      <c r="AP281" s="3"/>
      <c r="AQ281" s="3"/>
      <c r="AR281" s="34"/>
      <c r="AS281" s="34"/>
    </row>
    <row r="282" spans="1:50" s="72" customFormat="1" ht="42.75" customHeight="1" x14ac:dyDescent="0.3">
      <c r="A282" s="309" t="s">
        <v>667</v>
      </c>
      <c r="B282" s="310"/>
      <c r="C282" s="194">
        <f>IF($B$4="",0,SUM(C276:C279))</f>
        <v>0</v>
      </c>
      <c r="D282" s="194">
        <f t="shared" ref="D282:N282" si="254">IF($B$4="",0,SUM(D276:D279))</f>
        <v>0</v>
      </c>
      <c r="E282" s="194">
        <f t="shared" si="254"/>
        <v>0</v>
      </c>
      <c r="F282" s="194">
        <f t="shared" si="254"/>
        <v>0</v>
      </c>
      <c r="G282" s="194">
        <f t="shared" si="254"/>
        <v>0</v>
      </c>
      <c r="H282" s="194">
        <f t="shared" si="254"/>
        <v>0</v>
      </c>
      <c r="I282" s="194">
        <f t="shared" si="254"/>
        <v>0</v>
      </c>
      <c r="J282" s="194">
        <f t="shared" si="254"/>
        <v>0</v>
      </c>
      <c r="K282" s="194">
        <f t="shared" si="254"/>
        <v>0</v>
      </c>
      <c r="L282" s="194">
        <f t="shared" si="254"/>
        <v>0</v>
      </c>
      <c r="M282" s="194">
        <f t="shared" si="254"/>
        <v>0</v>
      </c>
      <c r="N282" s="194">
        <f t="shared" si="254"/>
        <v>0</v>
      </c>
      <c r="O282" s="162">
        <f>SUM(C282:N282)</f>
        <v>0</v>
      </c>
      <c r="P282" s="55"/>
      <c r="Q282" s="55"/>
      <c r="R282" s="55"/>
      <c r="S282" s="55"/>
      <c r="T282" s="55"/>
      <c r="U282" s="156"/>
      <c r="V282" s="156"/>
      <c r="W282" s="55"/>
      <c r="X282" s="165"/>
      <c r="Y282" s="165"/>
      <c r="Z282" s="165"/>
      <c r="AA282" s="165"/>
      <c r="AB282" s="165"/>
      <c r="AC282" s="62"/>
      <c r="AD282" s="165"/>
      <c r="AE282" s="165"/>
      <c r="AF282" s="165"/>
      <c r="AG282" s="165"/>
      <c r="AH282" s="62"/>
      <c r="AI282" s="71"/>
      <c r="AL282" s="73"/>
      <c r="AM282" s="73"/>
      <c r="AN282" s="73"/>
      <c r="AO282" s="73"/>
      <c r="AR282" s="74"/>
      <c r="AS282" s="74"/>
    </row>
    <row r="283" spans="1:50" x14ac:dyDescent="0.25">
      <c r="A283" s="54"/>
      <c r="B283" s="54"/>
      <c r="C283" s="304"/>
      <c r="D283" s="304"/>
      <c r="E283" s="304"/>
      <c r="F283" s="304"/>
      <c r="G283" s="304"/>
      <c r="AV283" s="34"/>
      <c r="AW283" s="34"/>
    </row>
    <row r="284" spans="1:50" x14ac:dyDescent="0.25">
      <c r="AV284" s="34"/>
      <c r="AW284" s="34"/>
    </row>
    <row r="285" spans="1:50" x14ac:dyDescent="0.25">
      <c r="AV285" s="34"/>
      <c r="AW285" s="34"/>
    </row>
    <row r="286" spans="1:50" x14ac:dyDescent="0.25">
      <c r="AV286" s="34"/>
      <c r="AW286" s="34"/>
    </row>
    <row r="287" spans="1:50" x14ac:dyDescent="0.25">
      <c r="AV287" s="34"/>
      <c r="AW287" s="34"/>
    </row>
    <row r="288" spans="1:50" x14ac:dyDescent="0.25">
      <c r="AV288" s="34"/>
      <c r="AW288" s="34"/>
    </row>
    <row r="289" spans="48:49" x14ac:dyDescent="0.25">
      <c r="AV289" s="34"/>
      <c r="AW289" s="34"/>
    </row>
    <row r="290" spans="48:49" x14ac:dyDescent="0.25">
      <c r="AV290" s="34"/>
      <c r="AW290" s="34"/>
    </row>
    <row r="291" spans="48:49" x14ac:dyDescent="0.25">
      <c r="AV291" s="34"/>
      <c r="AW291" s="34"/>
    </row>
    <row r="292" spans="48:49" x14ac:dyDescent="0.25">
      <c r="AV292" s="34"/>
      <c r="AW292" s="34"/>
    </row>
    <row r="293" spans="48:49" x14ac:dyDescent="0.25">
      <c r="AV293" s="34"/>
      <c r="AW293" s="34"/>
    </row>
    <row r="294" spans="48:49" x14ac:dyDescent="0.25">
      <c r="AV294" s="34"/>
      <c r="AW294" s="34"/>
    </row>
    <row r="295" spans="48:49" x14ac:dyDescent="0.25">
      <c r="AV295" s="34"/>
      <c r="AW295" s="34"/>
    </row>
    <row r="296" spans="48:49" x14ac:dyDescent="0.25">
      <c r="AV296" s="34"/>
      <c r="AW296" s="34"/>
    </row>
    <row r="297" spans="48:49" x14ac:dyDescent="0.25">
      <c r="AV297" s="34"/>
      <c r="AW297" s="34"/>
    </row>
    <row r="298" spans="48:49" x14ac:dyDescent="0.25">
      <c r="AV298" s="34"/>
      <c r="AW298" s="34"/>
    </row>
    <row r="299" spans="48:49" x14ac:dyDescent="0.25">
      <c r="AV299" s="34"/>
      <c r="AW299" s="34"/>
    </row>
    <row r="300" spans="48:49" x14ac:dyDescent="0.25">
      <c r="AV300" s="34"/>
      <c r="AW300" s="34"/>
    </row>
    <row r="301" spans="48:49" x14ac:dyDescent="0.25">
      <c r="AV301" s="34"/>
      <c r="AW301" s="34"/>
    </row>
    <row r="302" spans="48:49" x14ac:dyDescent="0.25">
      <c r="AV302" s="34"/>
      <c r="AW302" s="34"/>
    </row>
    <row r="303" spans="48:49" x14ac:dyDescent="0.25">
      <c r="AV303" s="34"/>
      <c r="AW303" s="34"/>
    </row>
    <row r="304" spans="48:49" x14ac:dyDescent="0.25">
      <c r="AV304" s="34"/>
      <c r="AW304" s="34"/>
    </row>
    <row r="305" spans="48:49" x14ac:dyDescent="0.25">
      <c r="AV305" s="34"/>
      <c r="AW305" s="34"/>
    </row>
    <row r="306" spans="48:49" x14ac:dyDescent="0.25">
      <c r="AV306" s="34"/>
      <c r="AW306" s="34"/>
    </row>
    <row r="307" spans="48:49" x14ac:dyDescent="0.25">
      <c r="AV307" s="34"/>
      <c r="AW307" s="34"/>
    </row>
    <row r="308" spans="48:49" x14ac:dyDescent="0.25">
      <c r="AV308" s="34"/>
      <c r="AW308" s="34"/>
    </row>
    <row r="309" spans="48:49" x14ac:dyDescent="0.25">
      <c r="AV309" s="34"/>
      <c r="AW309" s="34"/>
    </row>
    <row r="310" spans="48:49" x14ac:dyDescent="0.25">
      <c r="AV310" s="34"/>
      <c r="AW310" s="34"/>
    </row>
    <row r="311" spans="48:49" x14ac:dyDescent="0.25">
      <c r="AV311" s="34"/>
      <c r="AW311" s="34"/>
    </row>
    <row r="312" spans="48:49" x14ac:dyDescent="0.25">
      <c r="AV312" s="34"/>
      <c r="AW312" s="34"/>
    </row>
    <row r="313" spans="48:49" x14ac:dyDescent="0.25">
      <c r="AV313" s="34"/>
      <c r="AW313" s="34"/>
    </row>
    <row r="314" spans="48:49" x14ac:dyDescent="0.25">
      <c r="AV314" s="34"/>
      <c r="AW314" s="34"/>
    </row>
    <row r="315" spans="48:49" x14ac:dyDescent="0.25">
      <c r="AV315" s="34"/>
      <c r="AW315" s="34"/>
    </row>
    <row r="316" spans="48:49" x14ac:dyDescent="0.25">
      <c r="AV316" s="34"/>
      <c r="AW316" s="34"/>
    </row>
    <row r="317" spans="48:49" x14ac:dyDescent="0.25">
      <c r="AV317" s="34"/>
      <c r="AW317" s="34"/>
    </row>
    <row r="318" spans="48:49" x14ac:dyDescent="0.25">
      <c r="AV318" s="34"/>
      <c r="AW318" s="34"/>
    </row>
    <row r="319" spans="48:49" x14ac:dyDescent="0.25">
      <c r="AV319" s="34"/>
      <c r="AW319" s="34"/>
    </row>
    <row r="320" spans="48:49" x14ac:dyDescent="0.25">
      <c r="AV320" s="34"/>
      <c r="AW320" s="34"/>
    </row>
    <row r="321" spans="48:49" x14ac:dyDescent="0.25">
      <c r="AV321" s="34"/>
      <c r="AW321" s="34"/>
    </row>
    <row r="322" spans="48:49" x14ac:dyDescent="0.25">
      <c r="AV322" s="34"/>
      <c r="AW322" s="34"/>
    </row>
    <row r="323" spans="48:49" x14ac:dyDescent="0.25">
      <c r="AV323" s="34"/>
      <c r="AW323" s="34"/>
    </row>
    <row r="324" spans="48:49" x14ac:dyDescent="0.25">
      <c r="AV324" s="34"/>
      <c r="AW324" s="34"/>
    </row>
    <row r="325" spans="48:49" x14ac:dyDescent="0.25">
      <c r="AV325" s="34"/>
      <c r="AW325" s="34"/>
    </row>
  </sheetData>
  <mergeCells count="166">
    <mergeCell ref="A8:C8"/>
    <mergeCell ref="D8:J8"/>
    <mergeCell ref="L13:O14"/>
    <mergeCell ref="A14:B14"/>
    <mergeCell ref="F14:G14"/>
    <mergeCell ref="I14:J14"/>
    <mergeCell ref="I9:J10"/>
    <mergeCell ref="A11:B11"/>
    <mergeCell ref="F11:G11"/>
    <mergeCell ref="I11:J11"/>
    <mergeCell ref="A12:B12"/>
    <mergeCell ref="F12:G12"/>
    <mergeCell ref="I12:J12"/>
    <mergeCell ref="D9:D10"/>
    <mergeCell ref="C9:C10"/>
    <mergeCell ref="A9:B10"/>
    <mergeCell ref="E9:E10"/>
    <mergeCell ref="F9:G10"/>
    <mergeCell ref="H9:H10"/>
    <mergeCell ref="A13:B13"/>
    <mergeCell ref="F13:G13"/>
    <mergeCell ref="I13:J13"/>
    <mergeCell ref="Z25:AA25"/>
    <mergeCell ref="AD25:AG25"/>
    <mergeCell ref="A49:A50"/>
    <mergeCell ref="B49:B50"/>
    <mergeCell ref="C49:D49"/>
    <mergeCell ref="E49:G49"/>
    <mergeCell ref="H49:M49"/>
    <mergeCell ref="N49:O49"/>
    <mergeCell ref="P49:P70"/>
    <mergeCell ref="Q49:T49"/>
    <mergeCell ref="N25:O25"/>
    <mergeCell ref="P25:P46"/>
    <mergeCell ref="Q25:T25"/>
    <mergeCell ref="U25:V25"/>
    <mergeCell ref="W25:W26"/>
    <mergeCell ref="X25:Y25"/>
    <mergeCell ref="U49:V49"/>
    <mergeCell ref="W49:W50"/>
    <mergeCell ref="X49:Y49"/>
    <mergeCell ref="Z49:AA49"/>
    <mergeCell ref="AD49:AG49"/>
    <mergeCell ref="A25:A26"/>
    <mergeCell ref="B25:B26"/>
    <mergeCell ref="C25:D25"/>
    <mergeCell ref="Z73:AA73"/>
    <mergeCell ref="AD73:AG73"/>
    <mergeCell ref="A97:A98"/>
    <mergeCell ref="B97:B98"/>
    <mergeCell ref="C97:D97"/>
    <mergeCell ref="E97:G97"/>
    <mergeCell ref="H97:M97"/>
    <mergeCell ref="N97:O97"/>
    <mergeCell ref="P97:P118"/>
    <mergeCell ref="Q97:T97"/>
    <mergeCell ref="N73:O73"/>
    <mergeCell ref="P73:P94"/>
    <mergeCell ref="Q73:T73"/>
    <mergeCell ref="U73:V73"/>
    <mergeCell ref="W73:W74"/>
    <mergeCell ref="X73:Y73"/>
    <mergeCell ref="U97:V97"/>
    <mergeCell ref="W97:W98"/>
    <mergeCell ref="X97:Y97"/>
    <mergeCell ref="Q145:T145"/>
    <mergeCell ref="N121:O121"/>
    <mergeCell ref="P121:P142"/>
    <mergeCell ref="Q121:T121"/>
    <mergeCell ref="Z97:AA97"/>
    <mergeCell ref="AD97:AG97"/>
    <mergeCell ref="A121:A122"/>
    <mergeCell ref="B121:B122"/>
    <mergeCell ref="C121:D121"/>
    <mergeCell ref="E121:G121"/>
    <mergeCell ref="H121:M121"/>
    <mergeCell ref="Z121:AA121"/>
    <mergeCell ref="AD121:AG121"/>
    <mergeCell ref="U121:V121"/>
    <mergeCell ref="W121:W122"/>
    <mergeCell ref="X121:Y121"/>
    <mergeCell ref="P169:P190"/>
    <mergeCell ref="Q169:T169"/>
    <mergeCell ref="U145:V145"/>
    <mergeCell ref="W145:W146"/>
    <mergeCell ref="X145:Y145"/>
    <mergeCell ref="Z145:AA145"/>
    <mergeCell ref="AD145:AG145"/>
    <mergeCell ref="A169:A170"/>
    <mergeCell ref="B169:B170"/>
    <mergeCell ref="C169:D169"/>
    <mergeCell ref="E169:G169"/>
    <mergeCell ref="H169:M169"/>
    <mergeCell ref="Z169:AA169"/>
    <mergeCell ref="AD169:AG169"/>
    <mergeCell ref="U169:V169"/>
    <mergeCell ref="W169:W170"/>
    <mergeCell ref="X169:Y169"/>
    <mergeCell ref="A145:A146"/>
    <mergeCell ref="B145:B146"/>
    <mergeCell ref="C145:D145"/>
    <mergeCell ref="E145:G145"/>
    <mergeCell ref="H145:M145"/>
    <mergeCell ref="N145:O145"/>
    <mergeCell ref="P145:P166"/>
    <mergeCell ref="U193:V193"/>
    <mergeCell ref="W193:W194"/>
    <mergeCell ref="X193:Y193"/>
    <mergeCell ref="Z193:AA193"/>
    <mergeCell ref="AD193:AG193"/>
    <mergeCell ref="A217:A218"/>
    <mergeCell ref="B217:B218"/>
    <mergeCell ref="C217:D217"/>
    <mergeCell ref="E217:G217"/>
    <mergeCell ref="H217:M217"/>
    <mergeCell ref="A193:A194"/>
    <mergeCell ref="B193:B194"/>
    <mergeCell ref="C193:D193"/>
    <mergeCell ref="E193:G193"/>
    <mergeCell ref="H193:M193"/>
    <mergeCell ref="N193:O193"/>
    <mergeCell ref="P193:P214"/>
    <mergeCell ref="Q193:T193"/>
    <mergeCell ref="U241:V241"/>
    <mergeCell ref="W241:W242"/>
    <mergeCell ref="X241:Y241"/>
    <mergeCell ref="Z241:AA241"/>
    <mergeCell ref="AD241:AG241"/>
    <mergeCell ref="A265:B265"/>
    <mergeCell ref="Z217:AA217"/>
    <mergeCell ref="AD217:AG217"/>
    <mergeCell ref="A241:A242"/>
    <mergeCell ref="B241:B242"/>
    <mergeCell ref="C241:D241"/>
    <mergeCell ref="E241:G241"/>
    <mergeCell ref="H241:M241"/>
    <mergeCell ref="N241:O241"/>
    <mergeCell ref="P241:P262"/>
    <mergeCell ref="Q241:T241"/>
    <mergeCell ref="N217:O217"/>
    <mergeCell ref="P217:P238"/>
    <mergeCell ref="Q217:T217"/>
    <mergeCell ref="U217:V217"/>
    <mergeCell ref="W217:W218"/>
    <mergeCell ref="X217:Y217"/>
    <mergeCell ref="A16:C16"/>
    <mergeCell ref="A282:B282"/>
    <mergeCell ref="C283:G283"/>
    <mergeCell ref="A266:A267"/>
    <mergeCell ref="B266:B267"/>
    <mergeCell ref="C266:C267"/>
    <mergeCell ref="A17:A18"/>
    <mergeCell ref="B17:B18"/>
    <mergeCell ref="N169:O169"/>
    <mergeCell ref="A73:A74"/>
    <mergeCell ref="B73:B74"/>
    <mergeCell ref="C73:D73"/>
    <mergeCell ref="E73:G73"/>
    <mergeCell ref="H73:M73"/>
    <mergeCell ref="E25:G25"/>
    <mergeCell ref="H25:M25"/>
    <mergeCell ref="A273:C273"/>
    <mergeCell ref="A274:A275"/>
    <mergeCell ref="B274:B275"/>
    <mergeCell ref="D16:N16"/>
    <mergeCell ref="A24:C24"/>
  </mergeCells>
  <pageMargins left="0.7" right="0.7" top="0.75" bottom="0.75" header="0.3" footer="0.3"/>
  <pageSetup paperSize="9" orientation="portrait" r:id="rId1"/>
  <ignoredErrors>
    <ignoredError sqref="Z27:Z46 Z51:Z70 Z75:Z94 Z99:Z118 Z123:Z142 Z147:Z166 Z171:Z189 Z195:Z214 Z219:Z238 Z243:Z262"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6A3B7F7948EF48AA93BBA6A6ABDE78" ma:contentTypeVersion="10" ma:contentTypeDescription="Create a new document." ma:contentTypeScope="" ma:versionID="ef64b1faf2314afbc871b5a923d0a084">
  <xsd:schema xmlns:xsd="http://www.w3.org/2001/XMLSchema" xmlns:xs="http://www.w3.org/2001/XMLSchema" xmlns:p="http://schemas.microsoft.com/office/2006/metadata/properties" xmlns:ns3="3190fef2-146d-4cb3-88e5-a612589f5e92" targetNamespace="http://schemas.microsoft.com/office/2006/metadata/properties" ma:root="true" ma:fieldsID="82e10d69a141e1ca06deee3cb428c013" ns3:_="">
    <xsd:import namespace="3190fef2-146d-4cb3-88e5-a612589f5e9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90fef2-146d-4cb3-88e5-a612589f5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31083E0-21C0-4616-9BBA-67F434555258}">
  <ds:schemaRefs>
    <ds:schemaRef ds:uri="http://schemas.microsoft.com/sharepoint/v3/contenttype/forms"/>
  </ds:schemaRefs>
</ds:datastoreItem>
</file>

<file path=customXml/itemProps2.xml><?xml version="1.0" encoding="utf-8"?>
<ds:datastoreItem xmlns:ds="http://schemas.openxmlformats.org/officeDocument/2006/customXml" ds:itemID="{54C9EDD7-1E70-400E-AFEB-ECA86E848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90fef2-146d-4cb3-88e5-a612589f5e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C5EB077-6B9F-409C-92DC-634C5572BD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3190fef2-146d-4cb3-88e5-a612589f5e92"/>
    <ds:schemaRef ds:uri="http://www.w3.org/XML/1998/namespace"/>
    <ds:schemaRef ds:uri="http://purl.org/dc/dcmitype/"/>
  </ds:schemaRefs>
</ds:datastoreItem>
</file>

<file path=docMetadata/LabelInfo.xml><?xml version="1.0" encoding="utf-8"?>
<clbl:labelList xmlns:clbl="http://schemas.microsoft.com/office/2020/mipLabelMetadata">
  <clbl:label id="{912a5d77-fb98-4eee-af32-1334d8f04a53}" enabled="0" method="" siteId="{912a5d77-fb98-4eee-af32-1334d8f04a5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Overview</vt:lpstr>
      <vt:lpstr>Substrate</vt:lpstr>
      <vt:lpstr>Urchins</vt:lpstr>
      <vt:lpstr>Endolithic sponges</vt:lpstr>
      <vt:lpstr>Halimeda</vt:lpstr>
      <vt:lpstr>Halimeda metrics</vt:lpstr>
      <vt:lpstr>Penicillus</vt:lpstr>
      <vt:lpstr>Penicillus metrics</vt:lpstr>
      <vt:lpstr>Udotea</vt:lpstr>
      <vt:lpstr>Udotea metrics</vt:lpstr>
      <vt:lpstr>Bivalves</vt:lpstr>
      <vt:lpstr>Gastropods</vt:lpstr>
      <vt:lpstr>Benthic foraminifera</vt:lpstr>
      <vt:lpstr>Seagrass epiphytes</vt:lpstr>
      <vt:lpstr>Seagrass metrics</vt:lpstr>
      <vt:lpstr>Summary data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Perry</dc:creator>
  <cp:lastModifiedBy>Perry, Chris</cp:lastModifiedBy>
  <dcterms:created xsi:type="dcterms:W3CDTF">2014-09-19T13:55:22Z</dcterms:created>
  <dcterms:modified xsi:type="dcterms:W3CDTF">2026-01-16T13:19:43Z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0x010100B26A3B7F7948EF48AA93BBA6A6ABDE78</vt:lpwstr>
  </property>
</Properties>
</file>