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universityofexeteruk-my.sharepoint.com/personal/c_perry_exeter_ac_uk/Documents/Research folder/SedBudget - Sediment production/Sediment prod method and sheets/Indian Ocean version/"/>
    </mc:Choice>
  </mc:AlternateContent>
  <xr:revisionPtr revIDLastSave="3" documentId="8_{34731007-8C09-43BD-8769-8C579C25546C}" xr6:coauthVersionLast="47" xr6:coauthVersionMax="47" xr10:uidLastSave="{52207329-639B-4698-9F93-93945A9B0BDF}"/>
  <bookViews>
    <workbookView xWindow="456" yWindow="960" windowWidth="17280" windowHeight="8964" activeTab="1" xr2:uid="{45C84366-36FB-4BA8-BE76-76939B7A7FC5}"/>
  </bookViews>
  <sheets>
    <sheet name="Overview" sheetId="4" r:id="rId1"/>
    <sheet name="Fish" sheetId="5" r:id="rId2"/>
    <sheet name="Fish metrics" sheetId="9" r:id="rId3"/>
    <sheet name="Summary data" sheetId="1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9" l="1"/>
  <c r="O192" i="5"/>
  <c r="V36" i="5"/>
  <c r="J35" i="9"/>
  <c r="K21" i="9"/>
  <c r="J21" i="9"/>
  <c r="G21" i="9"/>
  <c r="F21" i="9"/>
  <c r="G37" i="9"/>
  <c r="W87" i="9"/>
  <c r="W107" i="9" s="1"/>
  <c r="K127" i="9" s="1"/>
  <c r="W127" i="9" s="1"/>
  <c r="S87" i="9"/>
  <c r="S107" i="9" s="1"/>
  <c r="G127" i="9" s="1"/>
  <c r="S127" i="9" s="1"/>
  <c r="P19" i="5" l="1"/>
  <c r="AO12" i="5" l="1"/>
  <c r="AO11" i="5"/>
  <c r="AO109" i="5"/>
  <c r="AO61" i="5"/>
  <c r="AO60" i="5"/>
  <c r="AO110" i="5"/>
  <c r="AO159" i="5"/>
  <c r="AO158" i="5"/>
  <c r="AO257" i="5"/>
  <c r="AO256" i="5"/>
  <c r="AO208" i="5"/>
  <c r="AO207" i="5"/>
  <c r="Q18" i="5" l="1"/>
  <c r="P64" i="5"/>
  <c r="Y102" i="5"/>
  <c r="X102" i="5"/>
  <c r="W102" i="5"/>
  <c r="V102" i="5"/>
  <c r="U102" i="5"/>
  <c r="T102" i="5"/>
  <c r="O102" i="5"/>
  <c r="Y101" i="5"/>
  <c r="X101" i="5"/>
  <c r="W101" i="5"/>
  <c r="V101" i="5"/>
  <c r="U101" i="5"/>
  <c r="T101" i="5"/>
  <c r="O101" i="5"/>
  <c r="Y100" i="5"/>
  <c r="X100" i="5"/>
  <c r="W100" i="5"/>
  <c r="V100" i="5"/>
  <c r="U100" i="5"/>
  <c r="T100" i="5"/>
  <c r="O100" i="5"/>
  <c r="Y99" i="5"/>
  <c r="X99" i="5"/>
  <c r="W99" i="5"/>
  <c r="V99" i="5"/>
  <c r="U99" i="5"/>
  <c r="T99" i="5"/>
  <c r="O99" i="5"/>
  <c r="Y98" i="5"/>
  <c r="X98" i="5"/>
  <c r="W98" i="5"/>
  <c r="V98" i="5"/>
  <c r="U98" i="5"/>
  <c r="T98" i="5"/>
  <c r="O98" i="5"/>
  <c r="Y96" i="5"/>
  <c r="X96" i="5"/>
  <c r="W96" i="5"/>
  <c r="V96" i="5"/>
  <c r="U96" i="5"/>
  <c r="T96" i="5"/>
  <c r="O96" i="5"/>
  <c r="Y95" i="5"/>
  <c r="X95" i="5"/>
  <c r="W95" i="5"/>
  <c r="V95" i="5"/>
  <c r="U95" i="5"/>
  <c r="T95" i="5"/>
  <c r="O95" i="5"/>
  <c r="Y94" i="5"/>
  <c r="X94" i="5"/>
  <c r="W94" i="5"/>
  <c r="V94" i="5"/>
  <c r="U94" i="5"/>
  <c r="T94" i="5"/>
  <c r="O94" i="5"/>
  <c r="Y92" i="5"/>
  <c r="X92" i="5"/>
  <c r="V92" i="5"/>
  <c r="U92" i="5"/>
  <c r="T92" i="5"/>
  <c r="S92" i="5"/>
  <c r="R92" i="5"/>
  <c r="Q92" i="5"/>
  <c r="P92" i="5"/>
  <c r="O92" i="5"/>
  <c r="Y91" i="5"/>
  <c r="X91" i="5"/>
  <c r="W91" i="5"/>
  <c r="V91" i="5"/>
  <c r="U91" i="5"/>
  <c r="T91" i="5"/>
  <c r="S91" i="5"/>
  <c r="R91" i="5"/>
  <c r="Q91" i="5"/>
  <c r="P91" i="5"/>
  <c r="O91" i="5"/>
  <c r="Y90" i="5"/>
  <c r="X90" i="5"/>
  <c r="W90" i="5"/>
  <c r="V90" i="5"/>
  <c r="U90" i="5"/>
  <c r="T90" i="5"/>
  <c r="S90" i="5"/>
  <c r="R90" i="5"/>
  <c r="Q90" i="5"/>
  <c r="P90" i="5"/>
  <c r="O90" i="5"/>
  <c r="Y89" i="5"/>
  <c r="X89" i="5"/>
  <c r="W89" i="5"/>
  <c r="V89" i="5"/>
  <c r="U89" i="5"/>
  <c r="T89" i="5"/>
  <c r="S89" i="5"/>
  <c r="R89" i="5"/>
  <c r="Q89" i="5"/>
  <c r="P89" i="5"/>
  <c r="O89" i="5"/>
  <c r="Y88" i="5"/>
  <c r="X88" i="5"/>
  <c r="W88" i="5"/>
  <c r="V88" i="5"/>
  <c r="U88" i="5"/>
  <c r="T88" i="5"/>
  <c r="S88" i="5"/>
  <c r="R88" i="5"/>
  <c r="Q88" i="5"/>
  <c r="P88" i="5"/>
  <c r="O88" i="5"/>
  <c r="Y87" i="5"/>
  <c r="X87" i="5"/>
  <c r="W87" i="5"/>
  <c r="V87" i="5"/>
  <c r="U87" i="5"/>
  <c r="T87" i="5"/>
  <c r="S87" i="5"/>
  <c r="R87" i="5"/>
  <c r="Q87" i="5"/>
  <c r="P87" i="5"/>
  <c r="O87" i="5"/>
  <c r="Y86" i="5"/>
  <c r="X86" i="5"/>
  <c r="W86" i="5"/>
  <c r="V86" i="5"/>
  <c r="U86" i="5"/>
  <c r="T86" i="5"/>
  <c r="S86" i="5"/>
  <c r="R86" i="5"/>
  <c r="Q86" i="5"/>
  <c r="P86" i="5"/>
  <c r="O86" i="5"/>
  <c r="Y85" i="5"/>
  <c r="X85" i="5"/>
  <c r="W85" i="5"/>
  <c r="V85" i="5"/>
  <c r="U85" i="5"/>
  <c r="T85" i="5"/>
  <c r="S85" i="5"/>
  <c r="R85" i="5"/>
  <c r="Q85" i="5"/>
  <c r="P85" i="5"/>
  <c r="O85" i="5"/>
  <c r="Y84" i="5"/>
  <c r="X84" i="5"/>
  <c r="W84" i="5"/>
  <c r="V84" i="5"/>
  <c r="U84" i="5"/>
  <c r="T84" i="5"/>
  <c r="S84" i="5"/>
  <c r="R84" i="5"/>
  <c r="Q84" i="5"/>
  <c r="P84" i="5"/>
  <c r="O84" i="5"/>
  <c r="Y83" i="5"/>
  <c r="X83" i="5"/>
  <c r="V83" i="5"/>
  <c r="U83" i="5"/>
  <c r="T83" i="5"/>
  <c r="S83" i="5"/>
  <c r="R83" i="5"/>
  <c r="Q83" i="5"/>
  <c r="P83" i="5"/>
  <c r="O83" i="5"/>
  <c r="Y82" i="5"/>
  <c r="X82" i="5"/>
  <c r="W82" i="5"/>
  <c r="V82" i="5"/>
  <c r="U82" i="5"/>
  <c r="T82" i="5"/>
  <c r="S82" i="5"/>
  <c r="R82" i="5"/>
  <c r="Q82" i="5"/>
  <c r="P82" i="5"/>
  <c r="O82" i="5"/>
  <c r="Y81" i="5"/>
  <c r="X81" i="5"/>
  <c r="W81" i="5"/>
  <c r="V81" i="5"/>
  <c r="U81" i="5"/>
  <c r="T81" i="5"/>
  <c r="S81" i="5"/>
  <c r="R81" i="5"/>
  <c r="Q81" i="5"/>
  <c r="P81" i="5"/>
  <c r="O81" i="5"/>
  <c r="Y80" i="5"/>
  <c r="X80" i="5"/>
  <c r="W80" i="5"/>
  <c r="V80" i="5"/>
  <c r="U80" i="5"/>
  <c r="T80" i="5"/>
  <c r="S80" i="5"/>
  <c r="R80" i="5"/>
  <c r="Q80" i="5"/>
  <c r="P80" i="5"/>
  <c r="O80" i="5"/>
  <c r="Y79" i="5"/>
  <c r="X79" i="5"/>
  <c r="W79" i="5"/>
  <c r="V79" i="5"/>
  <c r="U79" i="5"/>
  <c r="T79" i="5"/>
  <c r="S79" i="5"/>
  <c r="R79" i="5"/>
  <c r="Q79" i="5"/>
  <c r="P79" i="5"/>
  <c r="O79" i="5"/>
  <c r="Y78" i="5"/>
  <c r="X78" i="5"/>
  <c r="W78" i="5"/>
  <c r="V78" i="5"/>
  <c r="U78" i="5"/>
  <c r="T78" i="5"/>
  <c r="S78" i="5"/>
  <c r="R78" i="5"/>
  <c r="Q78" i="5"/>
  <c r="P78" i="5"/>
  <c r="O78" i="5"/>
  <c r="Y77" i="5"/>
  <c r="X77" i="5"/>
  <c r="W77" i="5"/>
  <c r="V77" i="5"/>
  <c r="U77" i="5"/>
  <c r="T77" i="5"/>
  <c r="S77" i="5"/>
  <c r="R77" i="5"/>
  <c r="Q77" i="5"/>
  <c r="P77" i="5"/>
  <c r="O77" i="5"/>
  <c r="Y76" i="5"/>
  <c r="X76" i="5"/>
  <c r="W76" i="5"/>
  <c r="V76" i="5"/>
  <c r="U76" i="5"/>
  <c r="T76" i="5"/>
  <c r="S76" i="5"/>
  <c r="R76" i="5"/>
  <c r="Q76" i="5"/>
  <c r="P76" i="5"/>
  <c r="O76" i="5"/>
  <c r="Y75" i="5"/>
  <c r="X75" i="5"/>
  <c r="W75" i="5"/>
  <c r="V75" i="5"/>
  <c r="U75" i="5"/>
  <c r="T75" i="5"/>
  <c r="S75" i="5"/>
  <c r="R75" i="5"/>
  <c r="Q75" i="5"/>
  <c r="P75" i="5"/>
  <c r="O75" i="5"/>
  <c r="Y74" i="5"/>
  <c r="X74" i="5"/>
  <c r="W74" i="5"/>
  <c r="V74" i="5"/>
  <c r="U74" i="5"/>
  <c r="T74" i="5"/>
  <c r="S74" i="5"/>
  <c r="R74" i="5"/>
  <c r="Q74" i="5"/>
  <c r="P74" i="5"/>
  <c r="O74" i="5"/>
  <c r="Y73" i="5"/>
  <c r="X73" i="5"/>
  <c r="W73" i="5"/>
  <c r="V73" i="5"/>
  <c r="U73" i="5"/>
  <c r="T73" i="5"/>
  <c r="S73" i="5"/>
  <c r="R73" i="5"/>
  <c r="Q73" i="5"/>
  <c r="P73" i="5"/>
  <c r="O73" i="5"/>
  <c r="Y72" i="5"/>
  <c r="X72" i="5"/>
  <c r="W72" i="5"/>
  <c r="V72" i="5"/>
  <c r="U72" i="5"/>
  <c r="T72" i="5"/>
  <c r="S72" i="5"/>
  <c r="R72" i="5"/>
  <c r="Q72" i="5"/>
  <c r="P72" i="5"/>
  <c r="O72" i="5"/>
  <c r="Y70" i="5"/>
  <c r="X70" i="5"/>
  <c r="W70" i="5"/>
  <c r="V70" i="5"/>
  <c r="U70" i="5"/>
  <c r="T70" i="5"/>
  <c r="S70" i="5"/>
  <c r="R70" i="5"/>
  <c r="Q70" i="5"/>
  <c r="P70" i="5"/>
  <c r="O70" i="5"/>
  <c r="Y69" i="5"/>
  <c r="X69" i="5"/>
  <c r="W69" i="5"/>
  <c r="V69" i="5"/>
  <c r="T69" i="5"/>
  <c r="S69" i="5"/>
  <c r="R69" i="5"/>
  <c r="Q69" i="5"/>
  <c r="P69" i="5"/>
  <c r="O69" i="5"/>
  <c r="Y68" i="5"/>
  <c r="X68" i="5"/>
  <c r="W68" i="5"/>
  <c r="V68" i="5"/>
  <c r="T68" i="5"/>
  <c r="S68" i="5"/>
  <c r="R68" i="5"/>
  <c r="Q68" i="5"/>
  <c r="P68" i="5"/>
  <c r="O68" i="5"/>
  <c r="Y67" i="5"/>
  <c r="X67" i="5"/>
  <c r="W67" i="5"/>
  <c r="V67" i="5"/>
  <c r="U67" i="5"/>
  <c r="T67" i="5"/>
  <c r="S67" i="5"/>
  <c r="R67" i="5"/>
  <c r="Q67" i="5"/>
  <c r="P67" i="5"/>
  <c r="O67" i="5"/>
  <c r="Y66" i="5"/>
  <c r="X66" i="5"/>
  <c r="W66" i="5"/>
  <c r="V66" i="5"/>
  <c r="U66" i="5"/>
  <c r="T66" i="5"/>
  <c r="S66" i="5"/>
  <c r="R66" i="5"/>
  <c r="Q66" i="5"/>
  <c r="P66" i="5"/>
  <c r="O66" i="5"/>
  <c r="Y65" i="5"/>
  <c r="X65" i="5"/>
  <c r="W65" i="5"/>
  <c r="V65" i="5"/>
  <c r="U65" i="5"/>
  <c r="T65" i="5"/>
  <c r="S65" i="5"/>
  <c r="R65" i="5"/>
  <c r="Q65" i="5"/>
  <c r="P65" i="5"/>
  <c r="O65" i="5"/>
  <c r="Y64" i="5"/>
  <c r="X64" i="5"/>
  <c r="W64" i="5"/>
  <c r="V64" i="5"/>
  <c r="U64" i="5"/>
  <c r="T64" i="5"/>
  <c r="S64" i="5"/>
  <c r="R64" i="5"/>
  <c r="Q64" i="5"/>
  <c r="O64" i="5"/>
  <c r="Y63" i="5"/>
  <c r="X63" i="5"/>
  <c r="W63" i="5"/>
  <c r="V63" i="5"/>
  <c r="U63" i="5"/>
  <c r="T63" i="5"/>
  <c r="S63" i="5"/>
  <c r="R63" i="5"/>
  <c r="Q63" i="5"/>
  <c r="P63" i="5"/>
  <c r="O63" i="5"/>
  <c r="Y61" i="5"/>
  <c r="X61" i="5"/>
  <c r="W61" i="5"/>
  <c r="V61" i="5"/>
  <c r="U61" i="5"/>
  <c r="T61" i="5"/>
  <c r="S61" i="5"/>
  <c r="R61" i="5"/>
  <c r="Q61" i="5"/>
  <c r="P61" i="5"/>
  <c r="O61" i="5"/>
  <c r="Y60" i="5"/>
  <c r="X60" i="5"/>
  <c r="W60" i="5"/>
  <c r="V60" i="5"/>
  <c r="U60" i="5"/>
  <c r="T60" i="5"/>
  <c r="S60" i="5"/>
  <c r="R60" i="5"/>
  <c r="Q60" i="5"/>
  <c r="P60" i="5"/>
  <c r="O60" i="5"/>
  <c r="Y151" i="5"/>
  <c r="X151" i="5"/>
  <c r="W151" i="5"/>
  <c r="V151" i="5"/>
  <c r="U151" i="5"/>
  <c r="T151" i="5"/>
  <c r="O151" i="5"/>
  <c r="Y150" i="5"/>
  <c r="X150" i="5"/>
  <c r="W150" i="5"/>
  <c r="V150" i="5"/>
  <c r="U150" i="5"/>
  <c r="T150" i="5"/>
  <c r="O150" i="5"/>
  <c r="Y149" i="5"/>
  <c r="X149" i="5"/>
  <c r="W149" i="5"/>
  <c r="V149" i="5"/>
  <c r="U149" i="5"/>
  <c r="T149" i="5"/>
  <c r="O149" i="5"/>
  <c r="Y148" i="5"/>
  <c r="X148" i="5"/>
  <c r="W148" i="5"/>
  <c r="V148" i="5"/>
  <c r="U148" i="5"/>
  <c r="T148" i="5"/>
  <c r="O148" i="5"/>
  <c r="Y147" i="5"/>
  <c r="X147" i="5"/>
  <c r="W147" i="5"/>
  <c r="V147" i="5"/>
  <c r="U147" i="5"/>
  <c r="T147" i="5"/>
  <c r="O147" i="5"/>
  <c r="Y145" i="5"/>
  <c r="X145" i="5"/>
  <c r="W145" i="5"/>
  <c r="V145" i="5"/>
  <c r="U145" i="5"/>
  <c r="T145" i="5"/>
  <c r="O145" i="5"/>
  <c r="Y144" i="5"/>
  <c r="X144" i="5"/>
  <c r="W144" i="5"/>
  <c r="V144" i="5"/>
  <c r="U144" i="5"/>
  <c r="T144" i="5"/>
  <c r="O144" i="5"/>
  <c r="Y143" i="5"/>
  <c r="X143" i="5"/>
  <c r="W143" i="5"/>
  <c r="V143" i="5"/>
  <c r="U143" i="5"/>
  <c r="T143" i="5"/>
  <c r="O143" i="5"/>
  <c r="Y141" i="5"/>
  <c r="X141" i="5"/>
  <c r="W141" i="5"/>
  <c r="V141" i="5"/>
  <c r="U141" i="5"/>
  <c r="T141" i="5"/>
  <c r="S141" i="5"/>
  <c r="R141" i="5"/>
  <c r="Q141" i="5"/>
  <c r="P141" i="5"/>
  <c r="O141" i="5"/>
  <c r="Y140" i="5"/>
  <c r="X140" i="5"/>
  <c r="W140" i="5"/>
  <c r="V140" i="5"/>
  <c r="U140" i="5"/>
  <c r="T140" i="5"/>
  <c r="S140" i="5"/>
  <c r="R140" i="5"/>
  <c r="Q140" i="5"/>
  <c r="P140" i="5"/>
  <c r="O140" i="5"/>
  <c r="Y139" i="5"/>
  <c r="X139" i="5"/>
  <c r="W139" i="5"/>
  <c r="V139" i="5"/>
  <c r="U139" i="5"/>
  <c r="T139" i="5"/>
  <c r="S139" i="5"/>
  <c r="R139" i="5"/>
  <c r="Q139" i="5"/>
  <c r="P139" i="5"/>
  <c r="O139" i="5"/>
  <c r="Y138" i="5"/>
  <c r="X138" i="5"/>
  <c r="W138" i="5"/>
  <c r="V138" i="5"/>
  <c r="U138" i="5"/>
  <c r="T138" i="5"/>
  <c r="S138" i="5"/>
  <c r="R138" i="5"/>
  <c r="Q138" i="5"/>
  <c r="P138" i="5"/>
  <c r="O138" i="5"/>
  <c r="Y137" i="5"/>
  <c r="X137" i="5"/>
  <c r="W137" i="5"/>
  <c r="V137" i="5"/>
  <c r="U137" i="5"/>
  <c r="T137" i="5"/>
  <c r="S137" i="5"/>
  <c r="R137" i="5"/>
  <c r="Q137" i="5"/>
  <c r="P137" i="5"/>
  <c r="O137" i="5"/>
  <c r="Y136" i="5"/>
  <c r="X136" i="5"/>
  <c r="W136" i="5"/>
  <c r="V136" i="5"/>
  <c r="U136" i="5"/>
  <c r="T136" i="5"/>
  <c r="S136" i="5"/>
  <c r="R136" i="5"/>
  <c r="Q136" i="5"/>
  <c r="P136" i="5"/>
  <c r="O136" i="5"/>
  <c r="Y135" i="5"/>
  <c r="X135" i="5"/>
  <c r="W135" i="5"/>
  <c r="V135" i="5"/>
  <c r="U135" i="5"/>
  <c r="T135" i="5"/>
  <c r="S135" i="5"/>
  <c r="R135" i="5"/>
  <c r="Q135" i="5"/>
  <c r="P135" i="5"/>
  <c r="O135" i="5"/>
  <c r="Y134" i="5"/>
  <c r="X134" i="5"/>
  <c r="W134" i="5"/>
  <c r="V134" i="5"/>
  <c r="U134" i="5"/>
  <c r="T134" i="5"/>
  <c r="S134" i="5"/>
  <c r="R134" i="5"/>
  <c r="Q134" i="5"/>
  <c r="P134" i="5"/>
  <c r="O134" i="5"/>
  <c r="Y133" i="5"/>
  <c r="X133" i="5"/>
  <c r="W133" i="5"/>
  <c r="V133" i="5"/>
  <c r="U133" i="5"/>
  <c r="T133" i="5"/>
  <c r="S133" i="5"/>
  <c r="R133" i="5"/>
  <c r="Q133" i="5"/>
  <c r="P133" i="5"/>
  <c r="O133" i="5"/>
  <c r="Y132" i="5"/>
  <c r="X132" i="5"/>
  <c r="W132" i="5"/>
  <c r="V132" i="5"/>
  <c r="U132" i="5"/>
  <c r="T132" i="5"/>
  <c r="S132" i="5"/>
  <c r="R132" i="5"/>
  <c r="Q132" i="5"/>
  <c r="P132" i="5"/>
  <c r="O132" i="5"/>
  <c r="Y131" i="5"/>
  <c r="X131" i="5"/>
  <c r="W131" i="5"/>
  <c r="V131" i="5"/>
  <c r="U131" i="5"/>
  <c r="T131" i="5"/>
  <c r="S131" i="5"/>
  <c r="R131" i="5"/>
  <c r="Q131" i="5"/>
  <c r="P131" i="5"/>
  <c r="O131" i="5"/>
  <c r="Y130" i="5"/>
  <c r="X130" i="5"/>
  <c r="W130" i="5"/>
  <c r="V130" i="5"/>
  <c r="U130" i="5"/>
  <c r="T130" i="5"/>
  <c r="S130" i="5"/>
  <c r="R130" i="5"/>
  <c r="Q130" i="5"/>
  <c r="P130" i="5"/>
  <c r="O130" i="5"/>
  <c r="Y129" i="5"/>
  <c r="X129" i="5"/>
  <c r="W129" i="5"/>
  <c r="V129" i="5"/>
  <c r="U129" i="5"/>
  <c r="T129" i="5"/>
  <c r="S129" i="5"/>
  <c r="R129" i="5"/>
  <c r="Q129" i="5"/>
  <c r="P129" i="5"/>
  <c r="O129" i="5"/>
  <c r="Y128" i="5"/>
  <c r="X128" i="5"/>
  <c r="W128" i="5"/>
  <c r="V128" i="5"/>
  <c r="U128" i="5"/>
  <c r="T128" i="5"/>
  <c r="S128" i="5"/>
  <c r="R128" i="5"/>
  <c r="Q128" i="5"/>
  <c r="P128" i="5"/>
  <c r="O128" i="5"/>
  <c r="Y127" i="5"/>
  <c r="X127" i="5"/>
  <c r="W127" i="5"/>
  <c r="V127" i="5"/>
  <c r="U127" i="5"/>
  <c r="T127" i="5"/>
  <c r="S127" i="5"/>
  <c r="R127" i="5"/>
  <c r="Q127" i="5"/>
  <c r="P127" i="5"/>
  <c r="O127" i="5"/>
  <c r="Y126" i="5"/>
  <c r="X126" i="5"/>
  <c r="W126" i="5"/>
  <c r="V126" i="5"/>
  <c r="U126" i="5"/>
  <c r="T126" i="5"/>
  <c r="S126" i="5"/>
  <c r="R126" i="5"/>
  <c r="Q126" i="5"/>
  <c r="P126" i="5"/>
  <c r="O126" i="5"/>
  <c r="Y125" i="5"/>
  <c r="X125" i="5"/>
  <c r="W125" i="5"/>
  <c r="V125" i="5"/>
  <c r="U125" i="5"/>
  <c r="T125" i="5"/>
  <c r="S125" i="5"/>
  <c r="R125" i="5"/>
  <c r="Q125" i="5"/>
  <c r="P125" i="5"/>
  <c r="O125" i="5"/>
  <c r="Y124" i="5"/>
  <c r="X124" i="5"/>
  <c r="W124" i="5"/>
  <c r="V124" i="5"/>
  <c r="U124" i="5"/>
  <c r="T124" i="5"/>
  <c r="S124" i="5"/>
  <c r="R124" i="5"/>
  <c r="Q124" i="5"/>
  <c r="P124" i="5"/>
  <c r="O124" i="5"/>
  <c r="Y123" i="5"/>
  <c r="X123" i="5"/>
  <c r="W123" i="5"/>
  <c r="V123" i="5"/>
  <c r="U123" i="5"/>
  <c r="T123" i="5"/>
  <c r="S123" i="5"/>
  <c r="Q123" i="5"/>
  <c r="P123" i="5"/>
  <c r="O123" i="5"/>
  <c r="Y122" i="5"/>
  <c r="X122" i="5"/>
  <c r="W122" i="5"/>
  <c r="V122" i="5"/>
  <c r="U122" i="5"/>
  <c r="T122" i="5"/>
  <c r="S122" i="5"/>
  <c r="R122" i="5"/>
  <c r="Q122" i="5"/>
  <c r="P122" i="5"/>
  <c r="O122" i="5"/>
  <c r="Y121" i="5"/>
  <c r="X121" i="5"/>
  <c r="W121" i="5"/>
  <c r="V121" i="5"/>
  <c r="U121" i="5"/>
  <c r="T121" i="5"/>
  <c r="S121" i="5"/>
  <c r="R121" i="5"/>
  <c r="Q121" i="5"/>
  <c r="P121" i="5"/>
  <c r="O121" i="5"/>
  <c r="Y119" i="5"/>
  <c r="X119" i="5"/>
  <c r="W119" i="5"/>
  <c r="V119" i="5"/>
  <c r="U119" i="5"/>
  <c r="T119" i="5"/>
  <c r="S119" i="5"/>
  <c r="R119" i="5"/>
  <c r="Q119" i="5"/>
  <c r="P119" i="5"/>
  <c r="O119" i="5"/>
  <c r="Y118" i="5"/>
  <c r="X118" i="5"/>
  <c r="W118" i="5"/>
  <c r="V118" i="5"/>
  <c r="U118" i="5"/>
  <c r="T118" i="5"/>
  <c r="S118" i="5"/>
  <c r="R118" i="5"/>
  <c r="Q118" i="5"/>
  <c r="P118" i="5"/>
  <c r="O118" i="5"/>
  <c r="Y117" i="5"/>
  <c r="X117" i="5"/>
  <c r="W117" i="5"/>
  <c r="V117" i="5"/>
  <c r="U117" i="5"/>
  <c r="T117" i="5"/>
  <c r="S117" i="5"/>
  <c r="R117" i="5"/>
  <c r="Q117" i="5"/>
  <c r="P117" i="5"/>
  <c r="O117" i="5"/>
  <c r="Y116" i="5"/>
  <c r="X116" i="5"/>
  <c r="W116" i="5"/>
  <c r="V116" i="5"/>
  <c r="U116" i="5"/>
  <c r="T116" i="5"/>
  <c r="S116" i="5"/>
  <c r="R116" i="5"/>
  <c r="Q116" i="5"/>
  <c r="P116" i="5"/>
  <c r="O116" i="5"/>
  <c r="Y115" i="5"/>
  <c r="X115" i="5"/>
  <c r="W115" i="5"/>
  <c r="V115" i="5"/>
  <c r="U115" i="5"/>
  <c r="T115" i="5"/>
  <c r="S115" i="5"/>
  <c r="R115" i="5"/>
  <c r="Q115" i="5"/>
  <c r="P115" i="5"/>
  <c r="O115" i="5"/>
  <c r="Y114" i="5"/>
  <c r="X114" i="5"/>
  <c r="W114" i="5"/>
  <c r="V114" i="5"/>
  <c r="U114" i="5"/>
  <c r="T114" i="5"/>
  <c r="S114" i="5"/>
  <c r="R114" i="5"/>
  <c r="Q114" i="5"/>
  <c r="P114" i="5"/>
  <c r="O114" i="5"/>
  <c r="Y113" i="5"/>
  <c r="X113" i="5"/>
  <c r="W113" i="5"/>
  <c r="V113" i="5"/>
  <c r="U113" i="5"/>
  <c r="T113" i="5"/>
  <c r="S113" i="5"/>
  <c r="R113" i="5"/>
  <c r="Q113" i="5"/>
  <c r="P113" i="5"/>
  <c r="O113" i="5"/>
  <c r="Y112" i="5"/>
  <c r="X112" i="5"/>
  <c r="W112" i="5"/>
  <c r="V112" i="5"/>
  <c r="U112" i="5"/>
  <c r="T112" i="5"/>
  <c r="S112" i="5"/>
  <c r="R112" i="5"/>
  <c r="Q112" i="5"/>
  <c r="P112" i="5"/>
  <c r="O112" i="5"/>
  <c r="Y110" i="5"/>
  <c r="X110" i="5"/>
  <c r="W110" i="5"/>
  <c r="V110" i="5"/>
  <c r="U110" i="5"/>
  <c r="T110" i="5"/>
  <c r="S110" i="5"/>
  <c r="R110" i="5"/>
  <c r="Q110" i="5"/>
  <c r="P110" i="5"/>
  <c r="O110" i="5"/>
  <c r="Y109" i="5"/>
  <c r="X109" i="5"/>
  <c r="W109" i="5"/>
  <c r="V109" i="5"/>
  <c r="U109" i="5"/>
  <c r="T109" i="5"/>
  <c r="S109" i="5"/>
  <c r="R109" i="5"/>
  <c r="Q109" i="5"/>
  <c r="P109" i="5"/>
  <c r="O109" i="5"/>
  <c r="Y200" i="5"/>
  <c r="X200" i="5"/>
  <c r="W200" i="5"/>
  <c r="V200" i="5"/>
  <c r="U200" i="5"/>
  <c r="T200" i="5"/>
  <c r="O200" i="5"/>
  <c r="Y199" i="5"/>
  <c r="X199" i="5"/>
  <c r="W199" i="5"/>
  <c r="V199" i="5"/>
  <c r="U199" i="5"/>
  <c r="T199" i="5"/>
  <c r="O199" i="5"/>
  <c r="Y198" i="5"/>
  <c r="X198" i="5"/>
  <c r="W198" i="5"/>
  <c r="V198" i="5"/>
  <c r="U198" i="5"/>
  <c r="T198" i="5"/>
  <c r="O198" i="5"/>
  <c r="Y197" i="5"/>
  <c r="X197" i="5"/>
  <c r="W197" i="5"/>
  <c r="V197" i="5"/>
  <c r="U197" i="5"/>
  <c r="T197" i="5"/>
  <c r="O197" i="5"/>
  <c r="Y196" i="5"/>
  <c r="X196" i="5"/>
  <c r="W196" i="5"/>
  <c r="V196" i="5"/>
  <c r="U196" i="5"/>
  <c r="T196" i="5"/>
  <c r="O196" i="5"/>
  <c r="Y194" i="5"/>
  <c r="X194" i="5"/>
  <c r="W194" i="5"/>
  <c r="V194" i="5"/>
  <c r="U194" i="5"/>
  <c r="T194" i="5"/>
  <c r="O194" i="5"/>
  <c r="Y193" i="5"/>
  <c r="X193" i="5"/>
  <c r="W193" i="5"/>
  <c r="V193" i="5"/>
  <c r="U193" i="5"/>
  <c r="T193" i="5"/>
  <c r="O193" i="5"/>
  <c r="Y192" i="5"/>
  <c r="X192" i="5"/>
  <c r="W192" i="5"/>
  <c r="V192" i="5"/>
  <c r="U192" i="5"/>
  <c r="T192" i="5"/>
  <c r="Y190" i="5"/>
  <c r="X190" i="5"/>
  <c r="W190" i="5"/>
  <c r="V190" i="5"/>
  <c r="U190" i="5"/>
  <c r="T190" i="5"/>
  <c r="S190" i="5"/>
  <c r="R190" i="5"/>
  <c r="Q190" i="5"/>
  <c r="P190" i="5"/>
  <c r="O190" i="5"/>
  <c r="Y189" i="5"/>
  <c r="X189" i="5"/>
  <c r="W189" i="5"/>
  <c r="V189" i="5"/>
  <c r="U189" i="5"/>
  <c r="T189" i="5"/>
  <c r="S189" i="5"/>
  <c r="R189" i="5"/>
  <c r="Q189" i="5"/>
  <c r="P189" i="5"/>
  <c r="O189" i="5"/>
  <c r="Y188" i="5"/>
  <c r="X188" i="5"/>
  <c r="W188" i="5"/>
  <c r="V188" i="5"/>
  <c r="U188" i="5"/>
  <c r="T188" i="5"/>
  <c r="S188" i="5"/>
  <c r="R188" i="5"/>
  <c r="P188" i="5"/>
  <c r="O188" i="5"/>
  <c r="Y187" i="5"/>
  <c r="X187" i="5"/>
  <c r="W187" i="5"/>
  <c r="V187" i="5"/>
  <c r="U187" i="5"/>
  <c r="T187" i="5"/>
  <c r="S187" i="5"/>
  <c r="R187" i="5"/>
  <c r="Q187" i="5"/>
  <c r="P187" i="5"/>
  <c r="O187" i="5"/>
  <c r="Y186" i="5"/>
  <c r="X186" i="5"/>
  <c r="W186" i="5"/>
  <c r="V186" i="5"/>
  <c r="U186" i="5"/>
  <c r="T186" i="5"/>
  <c r="S186" i="5"/>
  <c r="R186" i="5"/>
  <c r="Q186" i="5"/>
  <c r="P186" i="5"/>
  <c r="O186" i="5"/>
  <c r="Y185" i="5"/>
  <c r="X185" i="5"/>
  <c r="W185" i="5"/>
  <c r="V185" i="5"/>
  <c r="U185" i="5"/>
  <c r="T185" i="5"/>
  <c r="S185" i="5"/>
  <c r="R185" i="5"/>
  <c r="Q185" i="5"/>
  <c r="P185" i="5"/>
  <c r="O185" i="5"/>
  <c r="Y184" i="5"/>
  <c r="X184" i="5"/>
  <c r="W184" i="5"/>
  <c r="V184" i="5"/>
  <c r="U184" i="5"/>
  <c r="T184" i="5"/>
  <c r="S184" i="5"/>
  <c r="R184" i="5"/>
  <c r="Q184" i="5"/>
  <c r="P184" i="5"/>
  <c r="O184" i="5"/>
  <c r="Y183" i="5"/>
  <c r="X183" i="5"/>
  <c r="W183" i="5"/>
  <c r="V183" i="5"/>
  <c r="U183" i="5"/>
  <c r="T183" i="5"/>
  <c r="S183" i="5"/>
  <c r="R183" i="5"/>
  <c r="Q183" i="5"/>
  <c r="P183" i="5"/>
  <c r="O183" i="5"/>
  <c r="Y182" i="5"/>
  <c r="X182" i="5"/>
  <c r="W182" i="5"/>
  <c r="V182" i="5"/>
  <c r="U182" i="5"/>
  <c r="T182" i="5"/>
  <c r="S182" i="5"/>
  <c r="R182" i="5"/>
  <c r="Q182" i="5"/>
  <c r="P182" i="5"/>
  <c r="O182" i="5"/>
  <c r="Y181" i="5"/>
  <c r="X181" i="5"/>
  <c r="W181" i="5"/>
  <c r="V181" i="5"/>
  <c r="U181" i="5"/>
  <c r="T181" i="5"/>
  <c r="S181" i="5"/>
  <c r="R181" i="5"/>
  <c r="Q181" i="5"/>
  <c r="P181" i="5"/>
  <c r="O181" i="5"/>
  <c r="Y180" i="5"/>
  <c r="X180" i="5"/>
  <c r="W180" i="5"/>
  <c r="V180" i="5"/>
  <c r="U180" i="5"/>
  <c r="T180" i="5"/>
  <c r="S180" i="5"/>
  <c r="R180" i="5"/>
  <c r="Q180" i="5"/>
  <c r="P180" i="5"/>
  <c r="O180" i="5"/>
  <c r="Y179" i="5"/>
  <c r="X179" i="5"/>
  <c r="W179" i="5"/>
  <c r="V179" i="5"/>
  <c r="U179" i="5"/>
  <c r="T179" i="5"/>
  <c r="S179" i="5"/>
  <c r="R179" i="5"/>
  <c r="Q179" i="5"/>
  <c r="P179" i="5"/>
  <c r="O179" i="5"/>
  <c r="Y178" i="5"/>
  <c r="X178" i="5"/>
  <c r="W178" i="5"/>
  <c r="V178" i="5"/>
  <c r="U178" i="5"/>
  <c r="T178" i="5"/>
  <c r="S178" i="5"/>
  <c r="R178" i="5"/>
  <c r="Q178" i="5"/>
  <c r="P178" i="5"/>
  <c r="O178" i="5"/>
  <c r="Y177" i="5"/>
  <c r="X177" i="5"/>
  <c r="W177" i="5"/>
  <c r="V177" i="5"/>
  <c r="U177" i="5"/>
  <c r="T177" i="5"/>
  <c r="S177" i="5"/>
  <c r="R177" i="5"/>
  <c r="Q177" i="5"/>
  <c r="P177" i="5"/>
  <c r="O177" i="5"/>
  <c r="Y176" i="5"/>
  <c r="X176" i="5"/>
  <c r="W176" i="5"/>
  <c r="U176" i="5"/>
  <c r="T176" i="5"/>
  <c r="S176" i="5"/>
  <c r="R176" i="5"/>
  <c r="Q176" i="5"/>
  <c r="P176" i="5"/>
  <c r="O176" i="5"/>
  <c r="Y175" i="5"/>
  <c r="X175" i="5"/>
  <c r="W175" i="5"/>
  <c r="V175" i="5"/>
  <c r="U175" i="5"/>
  <c r="T175" i="5"/>
  <c r="S175" i="5"/>
  <c r="R175" i="5"/>
  <c r="Q175" i="5"/>
  <c r="P175" i="5"/>
  <c r="O175" i="5"/>
  <c r="Y174" i="5"/>
  <c r="X174" i="5"/>
  <c r="W174" i="5"/>
  <c r="V174" i="5"/>
  <c r="U174" i="5"/>
  <c r="T174" i="5"/>
  <c r="S174" i="5"/>
  <c r="R174" i="5"/>
  <c r="Q174" i="5"/>
  <c r="P174" i="5"/>
  <c r="O174" i="5"/>
  <c r="Y173" i="5"/>
  <c r="X173" i="5"/>
  <c r="W173" i="5"/>
  <c r="V173" i="5"/>
  <c r="U173" i="5"/>
  <c r="T173" i="5"/>
  <c r="S173" i="5"/>
  <c r="R173" i="5"/>
  <c r="Q173" i="5"/>
  <c r="P173" i="5"/>
  <c r="O173" i="5"/>
  <c r="Y172" i="5"/>
  <c r="X172" i="5"/>
  <c r="W172" i="5"/>
  <c r="V172" i="5"/>
  <c r="U172" i="5"/>
  <c r="T172" i="5"/>
  <c r="S172" i="5"/>
  <c r="R172" i="5"/>
  <c r="Q172" i="5"/>
  <c r="P172" i="5"/>
  <c r="O172" i="5"/>
  <c r="Y171" i="5"/>
  <c r="X171" i="5"/>
  <c r="W171" i="5"/>
  <c r="V171" i="5"/>
  <c r="U171" i="5"/>
  <c r="T171" i="5"/>
  <c r="S171" i="5"/>
  <c r="R171" i="5"/>
  <c r="Q171" i="5"/>
  <c r="P171" i="5"/>
  <c r="O171" i="5"/>
  <c r="Y170" i="5"/>
  <c r="X170" i="5"/>
  <c r="W170" i="5"/>
  <c r="V170" i="5"/>
  <c r="U170" i="5"/>
  <c r="T170" i="5"/>
  <c r="S170" i="5"/>
  <c r="R170" i="5"/>
  <c r="Q170" i="5"/>
  <c r="P170" i="5"/>
  <c r="O170" i="5"/>
  <c r="Y168" i="5"/>
  <c r="X168" i="5"/>
  <c r="W168" i="5"/>
  <c r="V168" i="5"/>
  <c r="U168" i="5"/>
  <c r="T168" i="5"/>
  <c r="S168" i="5"/>
  <c r="R168" i="5"/>
  <c r="Q168" i="5"/>
  <c r="P168" i="5"/>
  <c r="O168" i="5"/>
  <c r="Y167" i="5"/>
  <c r="X167" i="5"/>
  <c r="W167" i="5"/>
  <c r="V167" i="5"/>
  <c r="U167" i="5"/>
  <c r="T167" i="5"/>
  <c r="S167" i="5"/>
  <c r="R167" i="5"/>
  <c r="Q167" i="5"/>
  <c r="P167" i="5"/>
  <c r="O167" i="5"/>
  <c r="Y166" i="5"/>
  <c r="X166" i="5"/>
  <c r="W166" i="5"/>
  <c r="V166" i="5"/>
  <c r="U166" i="5"/>
  <c r="T166" i="5"/>
  <c r="S166" i="5"/>
  <c r="R166" i="5"/>
  <c r="Q166" i="5"/>
  <c r="P166" i="5"/>
  <c r="O166" i="5"/>
  <c r="Y165" i="5"/>
  <c r="X165" i="5"/>
  <c r="W165" i="5"/>
  <c r="V165" i="5"/>
  <c r="U165" i="5"/>
  <c r="T165" i="5"/>
  <c r="S165" i="5"/>
  <c r="R165" i="5"/>
  <c r="Q165" i="5"/>
  <c r="P165" i="5"/>
  <c r="O165" i="5"/>
  <c r="Y164" i="5"/>
  <c r="X164" i="5"/>
  <c r="W164" i="5"/>
  <c r="V164" i="5"/>
  <c r="U164" i="5"/>
  <c r="T164" i="5"/>
  <c r="S164" i="5"/>
  <c r="R164" i="5"/>
  <c r="Q164" i="5"/>
  <c r="P164" i="5"/>
  <c r="O164" i="5"/>
  <c r="Y163" i="5"/>
  <c r="X163" i="5"/>
  <c r="W163" i="5"/>
  <c r="V163" i="5"/>
  <c r="U163" i="5"/>
  <c r="T163" i="5"/>
  <c r="S163" i="5"/>
  <c r="R163" i="5"/>
  <c r="P163" i="5"/>
  <c r="O163" i="5"/>
  <c r="Y162" i="5"/>
  <c r="X162" i="5"/>
  <c r="W162" i="5"/>
  <c r="V162" i="5"/>
  <c r="U162" i="5"/>
  <c r="T162" i="5"/>
  <c r="S162" i="5"/>
  <c r="R162" i="5"/>
  <c r="Q162" i="5"/>
  <c r="P162" i="5"/>
  <c r="O162" i="5"/>
  <c r="Y161" i="5"/>
  <c r="X161" i="5"/>
  <c r="W161" i="5"/>
  <c r="V161" i="5"/>
  <c r="U161" i="5"/>
  <c r="T161" i="5"/>
  <c r="S161" i="5"/>
  <c r="R161" i="5"/>
  <c r="Q161" i="5"/>
  <c r="P161" i="5"/>
  <c r="O161" i="5"/>
  <c r="Y159" i="5"/>
  <c r="X159" i="5"/>
  <c r="W159" i="5"/>
  <c r="V159" i="5"/>
  <c r="U159" i="5"/>
  <c r="T159" i="5"/>
  <c r="S159" i="5"/>
  <c r="R159" i="5"/>
  <c r="Q159" i="5"/>
  <c r="P159" i="5"/>
  <c r="O159" i="5"/>
  <c r="Y158" i="5"/>
  <c r="X158" i="5"/>
  <c r="W158" i="5"/>
  <c r="V158" i="5"/>
  <c r="U158" i="5"/>
  <c r="T158" i="5"/>
  <c r="S158" i="5"/>
  <c r="R158" i="5"/>
  <c r="Q158" i="5"/>
  <c r="P158" i="5"/>
  <c r="O158" i="5"/>
  <c r="Y249" i="5"/>
  <c r="X249" i="5"/>
  <c r="W249" i="5"/>
  <c r="V249" i="5"/>
  <c r="U249" i="5"/>
  <c r="T249" i="5"/>
  <c r="O249" i="5"/>
  <c r="Y248" i="5"/>
  <c r="X248" i="5"/>
  <c r="W248" i="5"/>
  <c r="V248" i="5"/>
  <c r="U248" i="5"/>
  <c r="T248" i="5"/>
  <c r="O248" i="5"/>
  <c r="Y247" i="5"/>
  <c r="X247" i="5"/>
  <c r="W247" i="5"/>
  <c r="V247" i="5"/>
  <c r="U247" i="5"/>
  <c r="T247" i="5"/>
  <c r="O247" i="5"/>
  <c r="Y246" i="5"/>
  <c r="X246" i="5"/>
  <c r="W246" i="5"/>
  <c r="V246" i="5"/>
  <c r="U246" i="5"/>
  <c r="T246" i="5"/>
  <c r="O246" i="5"/>
  <c r="Y245" i="5"/>
  <c r="X245" i="5"/>
  <c r="W245" i="5"/>
  <c r="V245" i="5"/>
  <c r="U245" i="5"/>
  <c r="T245" i="5"/>
  <c r="O245" i="5"/>
  <c r="Y243" i="5"/>
  <c r="X243" i="5"/>
  <c r="W243" i="5"/>
  <c r="V243" i="5"/>
  <c r="U243" i="5"/>
  <c r="T243" i="5"/>
  <c r="O243" i="5"/>
  <c r="Y242" i="5"/>
  <c r="X242" i="5"/>
  <c r="W242" i="5"/>
  <c r="V242" i="5"/>
  <c r="U242" i="5"/>
  <c r="T242" i="5"/>
  <c r="O242" i="5"/>
  <c r="Y241" i="5"/>
  <c r="X241" i="5"/>
  <c r="W241" i="5"/>
  <c r="V241" i="5"/>
  <c r="U241" i="5"/>
  <c r="T241" i="5"/>
  <c r="O241" i="5"/>
  <c r="Y239" i="5"/>
  <c r="X239" i="5"/>
  <c r="W239" i="5"/>
  <c r="V239" i="5"/>
  <c r="U239" i="5"/>
  <c r="T239" i="5"/>
  <c r="S239" i="5"/>
  <c r="R239" i="5"/>
  <c r="Q239" i="5"/>
  <c r="P239" i="5"/>
  <c r="O239" i="5"/>
  <c r="Y238" i="5"/>
  <c r="X238" i="5"/>
  <c r="W238" i="5"/>
  <c r="V238" i="5"/>
  <c r="U238" i="5"/>
  <c r="T238" i="5"/>
  <c r="S238" i="5"/>
  <c r="R238" i="5"/>
  <c r="Q238" i="5"/>
  <c r="P238" i="5"/>
  <c r="O238" i="5"/>
  <c r="Y237" i="5"/>
  <c r="X237" i="5"/>
  <c r="W237" i="5"/>
  <c r="V237" i="5"/>
  <c r="U237" i="5"/>
  <c r="T237" i="5"/>
  <c r="S237" i="5"/>
  <c r="R237" i="5"/>
  <c r="Q237" i="5"/>
  <c r="P237" i="5"/>
  <c r="O237" i="5"/>
  <c r="Y236" i="5"/>
  <c r="X236" i="5"/>
  <c r="W236" i="5"/>
  <c r="V236" i="5"/>
  <c r="U236" i="5"/>
  <c r="T236" i="5"/>
  <c r="S236" i="5"/>
  <c r="R236" i="5"/>
  <c r="Q236" i="5"/>
  <c r="P236" i="5"/>
  <c r="O236" i="5"/>
  <c r="Y235" i="5"/>
  <c r="X235" i="5"/>
  <c r="W235" i="5"/>
  <c r="V235" i="5"/>
  <c r="U235" i="5"/>
  <c r="T235" i="5"/>
  <c r="S235" i="5"/>
  <c r="R235" i="5"/>
  <c r="Q235" i="5"/>
  <c r="P235" i="5"/>
  <c r="O235" i="5"/>
  <c r="Y234" i="5"/>
  <c r="X234" i="5"/>
  <c r="W234" i="5"/>
  <c r="V234" i="5"/>
  <c r="U234" i="5"/>
  <c r="T234" i="5"/>
  <c r="S234" i="5"/>
  <c r="R234" i="5"/>
  <c r="Q234" i="5"/>
  <c r="P234" i="5"/>
  <c r="O234" i="5"/>
  <c r="Y233" i="5"/>
  <c r="X233" i="5"/>
  <c r="W233" i="5"/>
  <c r="V233" i="5"/>
  <c r="U233" i="5"/>
  <c r="T233" i="5"/>
  <c r="S233" i="5"/>
  <c r="R233" i="5"/>
  <c r="Q233" i="5"/>
  <c r="P233" i="5"/>
  <c r="O233" i="5"/>
  <c r="Y232" i="5"/>
  <c r="X232" i="5"/>
  <c r="W232" i="5"/>
  <c r="V232" i="5"/>
  <c r="U232" i="5"/>
  <c r="T232" i="5"/>
  <c r="S232" i="5"/>
  <c r="R232" i="5"/>
  <c r="Q232" i="5"/>
  <c r="P232" i="5"/>
  <c r="O232" i="5"/>
  <c r="Y231" i="5"/>
  <c r="X231" i="5"/>
  <c r="W231" i="5"/>
  <c r="V231" i="5"/>
  <c r="U231" i="5"/>
  <c r="T231" i="5"/>
  <c r="S231" i="5"/>
  <c r="R231" i="5"/>
  <c r="Q231" i="5"/>
  <c r="P231" i="5"/>
  <c r="O231" i="5"/>
  <c r="Y230" i="5"/>
  <c r="X230" i="5"/>
  <c r="W230" i="5"/>
  <c r="V230" i="5"/>
  <c r="U230" i="5"/>
  <c r="T230" i="5"/>
  <c r="S230" i="5"/>
  <c r="R230" i="5"/>
  <c r="Q230" i="5"/>
  <c r="P230" i="5"/>
  <c r="O230" i="5"/>
  <c r="Y229" i="5"/>
  <c r="X229" i="5"/>
  <c r="W229" i="5"/>
  <c r="V229" i="5"/>
  <c r="U229" i="5"/>
  <c r="T229" i="5"/>
  <c r="S229" i="5"/>
  <c r="R229" i="5"/>
  <c r="Q229" i="5"/>
  <c r="P229" i="5"/>
  <c r="O229" i="5"/>
  <c r="Y228" i="5"/>
  <c r="X228" i="5"/>
  <c r="W228" i="5"/>
  <c r="V228" i="5"/>
  <c r="U228" i="5"/>
  <c r="T228" i="5"/>
  <c r="S228" i="5"/>
  <c r="R228" i="5"/>
  <c r="Q228" i="5"/>
  <c r="P228" i="5"/>
  <c r="O228" i="5"/>
  <c r="Y227" i="5"/>
  <c r="X227" i="5"/>
  <c r="W227" i="5"/>
  <c r="V227" i="5"/>
  <c r="U227" i="5"/>
  <c r="T227" i="5"/>
  <c r="S227" i="5"/>
  <c r="R227" i="5"/>
  <c r="Q227" i="5"/>
  <c r="P227" i="5"/>
  <c r="O227" i="5"/>
  <c r="Y226" i="5"/>
  <c r="X226" i="5"/>
  <c r="W226" i="5"/>
  <c r="V226" i="5"/>
  <c r="U226" i="5"/>
  <c r="T226" i="5"/>
  <c r="S226" i="5"/>
  <c r="R226" i="5"/>
  <c r="Q226" i="5"/>
  <c r="P226" i="5"/>
  <c r="O226" i="5"/>
  <c r="Y225" i="5"/>
  <c r="X225" i="5"/>
  <c r="W225" i="5"/>
  <c r="V225" i="5"/>
  <c r="U225" i="5"/>
  <c r="T225" i="5"/>
  <c r="S225" i="5"/>
  <c r="R225" i="5"/>
  <c r="Q225" i="5"/>
  <c r="P225" i="5"/>
  <c r="O225" i="5"/>
  <c r="Y224" i="5"/>
  <c r="X224" i="5"/>
  <c r="W224" i="5"/>
  <c r="V224" i="5"/>
  <c r="U224" i="5"/>
  <c r="T224" i="5"/>
  <c r="S224" i="5"/>
  <c r="R224" i="5"/>
  <c r="Q224" i="5"/>
  <c r="P224" i="5"/>
  <c r="O224" i="5"/>
  <c r="Y223" i="5"/>
  <c r="X223" i="5"/>
  <c r="W223" i="5"/>
  <c r="V223" i="5"/>
  <c r="U223" i="5"/>
  <c r="T223" i="5"/>
  <c r="S223" i="5"/>
  <c r="R223" i="5"/>
  <c r="Q223" i="5"/>
  <c r="P223" i="5"/>
  <c r="O223" i="5"/>
  <c r="Y222" i="5"/>
  <c r="X222" i="5"/>
  <c r="W222" i="5"/>
  <c r="V222" i="5"/>
  <c r="U222" i="5"/>
  <c r="T222" i="5"/>
  <c r="S222" i="5"/>
  <c r="R222" i="5"/>
  <c r="Q222" i="5"/>
  <c r="P222" i="5"/>
  <c r="O222" i="5"/>
  <c r="Y221" i="5"/>
  <c r="X221" i="5"/>
  <c r="W221" i="5"/>
  <c r="V221" i="5"/>
  <c r="U221" i="5"/>
  <c r="T221" i="5"/>
  <c r="S221" i="5"/>
  <c r="R221" i="5"/>
  <c r="Q221" i="5"/>
  <c r="P221" i="5"/>
  <c r="O221" i="5"/>
  <c r="Y220" i="5"/>
  <c r="X220" i="5"/>
  <c r="W220" i="5"/>
  <c r="V220" i="5"/>
  <c r="U220" i="5"/>
  <c r="T220" i="5"/>
  <c r="S220" i="5"/>
  <c r="R220" i="5"/>
  <c r="Q220" i="5"/>
  <c r="P220" i="5"/>
  <c r="O220" i="5"/>
  <c r="Y219" i="5"/>
  <c r="X219" i="5"/>
  <c r="W219" i="5"/>
  <c r="V219" i="5"/>
  <c r="U219" i="5"/>
  <c r="T219" i="5"/>
  <c r="S219" i="5"/>
  <c r="R219" i="5"/>
  <c r="Q219" i="5"/>
  <c r="P219" i="5"/>
  <c r="O219" i="5"/>
  <c r="Y217" i="5"/>
  <c r="X217" i="5"/>
  <c r="W217" i="5"/>
  <c r="V217" i="5"/>
  <c r="U217" i="5"/>
  <c r="T217" i="5"/>
  <c r="S217" i="5"/>
  <c r="R217" i="5"/>
  <c r="Q217" i="5"/>
  <c r="P217" i="5"/>
  <c r="O217" i="5"/>
  <c r="Y216" i="5"/>
  <c r="X216" i="5"/>
  <c r="W216" i="5"/>
  <c r="V216" i="5"/>
  <c r="U216" i="5"/>
  <c r="T216" i="5"/>
  <c r="S216" i="5"/>
  <c r="R216" i="5"/>
  <c r="Q216" i="5"/>
  <c r="P216" i="5"/>
  <c r="O216" i="5"/>
  <c r="Y215" i="5"/>
  <c r="X215" i="5"/>
  <c r="W215" i="5"/>
  <c r="V215" i="5"/>
  <c r="U215" i="5"/>
  <c r="T215" i="5"/>
  <c r="S215" i="5"/>
  <c r="R215" i="5"/>
  <c r="Q215" i="5"/>
  <c r="P215" i="5"/>
  <c r="O215" i="5"/>
  <c r="Y214" i="5"/>
  <c r="X214" i="5"/>
  <c r="W214" i="5"/>
  <c r="V214" i="5"/>
  <c r="U214" i="5"/>
  <c r="T214" i="5"/>
  <c r="S214" i="5"/>
  <c r="R214" i="5"/>
  <c r="Q214" i="5"/>
  <c r="P214" i="5"/>
  <c r="O214" i="5"/>
  <c r="Y213" i="5"/>
  <c r="X213" i="5"/>
  <c r="W213" i="5"/>
  <c r="V213" i="5"/>
  <c r="U213" i="5"/>
  <c r="T213" i="5"/>
  <c r="S213" i="5"/>
  <c r="R213" i="5"/>
  <c r="Q213" i="5"/>
  <c r="P213" i="5"/>
  <c r="O213" i="5"/>
  <c r="Y212" i="5"/>
  <c r="X212" i="5"/>
  <c r="W212" i="5"/>
  <c r="V212" i="5"/>
  <c r="U212" i="5"/>
  <c r="T212" i="5"/>
  <c r="S212" i="5"/>
  <c r="R212" i="5"/>
  <c r="Q212" i="5"/>
  <c r="P212" i="5"/>
  <c r="O212" i="5"/>
  <c r="Y211" i="5"/>
  <c r="X211" i="5"/>
  <c r="W211" i="5"/>
  <c r="V211" i="5"/>
  <c r="U211" i="5"/>
  <c r="T211" i="5"/>
  <c r="S211" i="5"/>
  <c r="R211" i="5"/>
  <c r="Q211" i="5"/>
  <c r="P211" i="5"/>
  <c r="O211" i="5"/>
  <c r="Y210" i="5"/>
  <c r="X210" i="5"/>
  <c r="W210" i="5"/>
  <c r="V210" i="5"/>
  <c r="U210" i="5"/>
  <c r="T210" i="5"/>
  <c r="S210" i="5"/>
  <c r="R210" i="5"/>
  <c r="Q210" i="5"/>
  <c r="P210" i="5"/>
  <c r="O210" i="5"/>
  <c r="Y208" i="5"/>
  <c r="X208" i="5"/>
  <c r="W208" i="5"/>
  <c r="V208" i="5"/>
  <c r="U208" i="5"/>
  <c r="T208" i="5"/>
  <c r="S208" i="5"/>
  <c r="R208" i="5"/>
  <c r="Q208" i="5"/>
  <c r="P208" i="5"/>
  <c r="O208" i="5"/>
  <c r="Y207" i="5"/>
  <c r="X207" i="5"/>
  <c r="W207" i="5"/>
  <c r="V207" i="5"/>
  <c r="U207" i="5"/>
  <c r="T207" i="5"/>
  <c r="S207" i="5"/>
  <c r="R207" i="5"/>
  <c r="Q207" i="5"/>
  <c r="P207" i="5"/>
  <c r="O207" i="5"/>
  <c r="Y298" i="5"/>
  <c r="X298" i="5"/>
  <c r="W298" i="5"/>
  <c r="V298" i="5"/>
  <c r="U298" i="5"/>
  <c r="T298" i="5"/>
  <c r="O298" i="5"/>
  <c r="Y297" i="5"/>
  <c r="X297" i="5"/>
  <c r="W297" i="5"/>
  <c r="V297" i="5"/>
  <c r="U297" i="5"/>
  <c r="T297" i="5"/>
  <c r="O297" i="5"/>
  <c r="Y296" i="5"/>
  <c r="X296" i="5"/>
  <c r="W296" i="5"/>
  <c r="V296" i="5"/>
  <c r="U296" i="5"/>
  <c r="T296" i="5"/>
  <c r="O296" i="5"/>
  <c r="Y295" i="5"/>
  <c r="X295" i="5"/>
  <c r="W295" i="5"/>
  <c r="V295" i="5"/>
  <c r="U295" i="5"/>
  <c r="T295" i="5"/>
  <c r="O295" i="5"/>
  <c r="Y294" i="5"/>
  <c r="X294" i="5"/>
  <c r="W294" i="5"/>
  <c r="V294" i="5"/>
  <c r="U294" i="5"/>
  <c r="T294" i="5"/>
  <c r="O294" i="5"/>
  <c r="Y292" i="5"/>
  <c r="X292" i="5"/>
  <c r="W292" i="5"/>
  <c r="V292" i="5"/>
  <c r="U292" i="5"/>
  <c r="T292" i="5"/>
  <c r="O292" i="5"/>
  <c r="Y291" i="5"/>
  <c r="X291" i="5"/>
  <c r="W291" i="5"/>
  <c r="V291" i="5"/>
  <c r="U291" i="5"/>
  <c r="T291" i="5"/>
  <c r="O291" i="5"/>
  <c r="Y290" i="5"/>
  <c r="X290" i="5"/>
  <c r="W290" i="5"/>
  <c r="V290" i="5"/>
  <c r="U290" i="5"/>
  <c r="T290" i="5"/>
  <c r="O290" i="5"/>
  <c r="Y288" i="5"/>
  <c r="X288" i="5"/>
  <c r="W288" i="5"/>
  <c r="V288" i="5"/>
  <c r="U288" i="5"/>
  <c r="T288" i="5"/>
  <c r="S288" i="5"/>
  <c r="R288" i="5"/>
  <c r="Q288" i="5"/>
  <c r="P288" i="5"/>
  <c r="O288" i="5"/>
  <c r="Y287" i="5"/>
  <c r="X287" i="5"/>
  <c r="W287" i="5"/>
  <c r="V287" i="5"/>
  <c r="U287" i="5"/>
  <c r="T287" i="5"/>
  <c r="S287" i="5"/>
  <c r="R287" i="5"/>
  <c r="Q287" i="5"/>
  <c r="P287" i="5"/>
  <c r="O287" i="5"/>
  <c r="Y286" i="5"/>
  <c r="X286" i="5"/>
  <c r="W286" i="5"/>
  <c r="V286" i="5"/>
  <c r="U286" i="5"/>
  <c r="T286" i="5"/>
  <c r="S286" i="5"/>
  <c r="R286" i="5"/>
  <c r="Q286" i="5"/>
  <c r="P286" i="5"/>
  <c r="O286" i="5"/>
  <c r="Y285" i="5"/>
  <c r="X285" i="5"/>
  <c r="W285" i="5"/>
  <c r="V285" i="5"/>
  <c r="U285" i="5"/>
  <c r="T285" i="5"/>
  <c r="S285" i="5"/>
  <c r="R285" i="5"/>
  <c r="Q285" i="5"/>
  <c r="P285" i="5"/>
  <c r="O285" i="5"/>
  <c r="Y284" i="5"/>
  <c r="X284" i="5"/>
  <c r="W284" i="5"/>
  <c r="V284" i="5"/>
  <c r="U284" i="5"/>
  <c r="T284" i="5"/>
  <c r="S284" i="5"/>
  <c r="R284" i="5"/>
  <c r="Q284" i="5"/>
  <c r="P284" i="5"/>
  <c r="O284" i="5"/>
  <c r="Y283" i="5"/>
  <c r="X283" i="5"/>
  <c r="W283" i="5"/>
  <c r="V283" i="5"/>
  <c r="U283" i="5"/>
  <c r="T283" i="5"/>
  <c r="S283" i="5"/>
  <c r="R283" i="5"/>
  <c r="Q283" i="5"/>
  <c r="P283" i="5"/>
  <c r="O283" i="5"/>
  <c r="Y282" i="5"/>
  <c r="X282" i="5"/>
  <c r="W282" i="5"/>
  <c r="V282" i="5"/>
  <c r="U282" i="5"/>
  <c r="T282" i="5"/>
  <c r="S282" i="5"/>
  <c r="R282" i="5"/>
  <c r="Q282" i="5"/>
  <c r="P282" i="5"/>
  <c r="O282" i="5"/>
  <c r="Y281" i="5"/>
  <c r="X281" i="5"/>
  <c r="W281" i="5"/>
  <c r="V281" i="5"/>
  <c r="U281" i="5"/>
  <c r="T281" i="5"/>
  <c r="S281" i="5"/>
  <c r="R281" i="5"/>
  <c r="Q281" i="5"/>
  <c r="P281" i="5"/>
  <c r="O281" i="5"/>
  <c r="Y280" i="5"/>
  <c r="X280" i="5"/>
  <c r="W280" i="5"/>
  <c r="V280" i="5"/>
  <c r="U280" i="5"/>
  <c r="T280" i="5"/>
  <c r="S280" i="5"/>
  <c r="R280" i="5"/>
  <c r="Q280" i="5"/>
  <c r="P280" i="5"/>
  <c r="O280" i="5"/>
  <c r="Y279" i="5"/>
  <c r="X279" i="5"/>
  <c r="W279" i="5"/>
  <c r="V279" i="5"/>
  <c r="U279" i="5"/>
  <c r="T279" i="5"/>
  <c r="S279" i="5"/>
  <c r="R279" i="5"/>
  <c r="Q279" i="5"/>
  <c r="P279" i="5"/>
  <c r="O279" i="5"/>
  <c r="Y278" i="5"/>
  <c r="X278" i="5"/>
  <c r="W278" i="5"/>
  <c r="V278" i="5"/>
  <c r="U278" i="5"/>
  <c r="T278" i="5"/>
  <c r="S278" i="5"/>
  <c r="R278" i="5"/>
  <c r="Q278" i="5"/>
  <c r="P278" i="5"/>
  <c r="O278" i="5"/>
  <c r="Y277" i="5"/>
  <c r="X277" i="5"/>
  <c r="W277" i="5"/>
  <c r="V277" i="5"/>
  <c r="U277" i="5"/>
  <c r="T277" i="5"/>
  <c r="S277" i="5"/>
  <c r="R277" i="5"/>
  <c r="Q277" i="5"/>
  <c r="P277" i="5"/>
  <c r="O277" i="5"/>
  <c r="Y276" i="5"/>
  <c r="X276" i="5"/>
  <c r="W276" i="5"/>
  <c r="V276" i="5"/>
  <c r="U276" i="5"/>
  <c r="T276" i="5"/>
  <c r="S276" i="5"/>
  <c r="R276" i="5"/>
  <c r="Q276" i="5"/>
  <c r="P276" i="5"/>
  <c r="O276" i="5"/>
  <c r="Y275" i="5"/>
  <c r="X275" i="5"/>
  <c r="W275" i="5"/>
  <c r="V275" i="5"/>
  <c r="U275" i="5"/>
  <c r="T275" i="5"/>
  <c r="S275" i="5"/>
  <c r="R275" i="5"/>
  <c r="Q275" i="5"/>
  <c r="P275" i="5"/>
  <c r="O275" i="5"/>
  <c r="Y274" i="5"/>
  <c r="X274" i="5"/>
  <c r="W274" i="5"/>
  <c r="V274" i="5"/>
  <c r="U274" i="5"/>
  <c r="T274" i="5"/>
  <c r="S274" i="5"/>
  <c r="R274" i="5"/>
  <c r="Q274" i="5"/>
  <c r="P274" i="5"/>
  <c r="O274" i="5"/>
  <c r="Y273" i="5"/>
  <c r="X273" i="5"/>
  <c r="W273" i="5"/>
  <c r="V273" i="5"/>
  <c r="U273" i="5"/>
  <c r="T273" i="5"/>
  <c r="S273" i="5"/>
  <c r="R273" i="5"/>
  <c r="Q273" i="5"/>
  <c r="P273" i="5"/>
  <c r="O273" i="5"/>
  <c r="Y272" i="5"/>
  <c r="X272" i="5"/>
  <c r="W272" i="5"/>
  <c r="V272" i="5"/>
  <c r="U272" i="5"/>
  <c r="T272" i="5"/>
  <c r="S272" i="5"/>
  <c r="R272" i="5"/>
  <c r="Q272" i="5"/>
  <c r="P272" i="5"/>
  <c r="O272" i="5"/>
  <c r="Y271" i="5"/>
  <c r="X271" i="5"/>
  <c r="W271" i="5"/>
  <c r="V271" i="5"/>
  <c r="U271" i="5"/>
  <c r="T271" i="5"/>
  <c r="S271" i="5"/>
  <c r="R271" i="5"/>
  <c r="Q271" i="5"/>
  <c r="P271" i="5"/>
  <c r="O271" i="5"/>
  <c r="Y270" i="5"/>
  <c r="X270" i="5"/>
  <c r="W270" i="5"/>
  <c r="V270" i="5"/>
  <c r="U270" i="5"/>
  <c r="T270" i="5"/>
  <c r="S270" i="5"/>
  <c r="R270" i="5"/>
  <c r="Q270" i="5"/>
  <c r="P270" i="5"/>
  <c r="O270" i="5"/>
  <c r="Y269" i="5"/>
  <c r="X269" i="5"/>
  <c r="W269" i="5"/>
  <c r="V269" i="5"/>
  <c r="U269" i="5"/>
  <c r="T269" i="5"/>
  <c r="S269" i="5"/>
  <c r="R269" i="5"/>
  <c r="Q269" i="5"/>
  <c r="P269" i="5"/>
  <c r="O269" i="5"/>
  <c r="Y268" i="5"/>
  <c r="X268" i="5"/>
  <c r="W268" i="5"/>
  <c r="V268" i="5"/>
  <c r="U268" i="5"/>
  <c r="T268" i="5"/>
  <c r="S268" i="5"/>
  <c r="R268" i="5"/>
  <c r="Q268" i="5"/>
  <c r="P268" i="5"/>
  <c r="O268" i="5"/>
  <c r="Y266" i="5"/>
  <c r="X266" i="5"/>
  <c r="W266" i="5"/>
  <c r="V266" i="5"/>
  <c r="U266" i="5"/>
  <c r="T266" i="5"/>
  <c r="S266" i="5"/>
  <c r="R266" i="5"/>
  <c r="Q266" i="5"/>
  <c r="P266" i="5"/>
  <c r="O266" i="5"/>
  <c r="Y265" i="5"/>
  <c r="X265" i="5"/>
  <c r="W265" i="5"/>
  <c r="V265" i="5"/>
  <c r="U265" i="5"/>
  <c r="T265" i="5"/>
  <c r="S265" i="5"/>
  <c r="R265" i="5"/>
  <c r="Q265" i="5"/>
  <c r="P265" i="5"/>
  <c r="O265" i="5"/>
  <c r="Y264" i="5"/>
  <c r="X264" i="5"/>
  <c r="W264" i="5"/>
  <c r="V264" i="5"/>
  <c r="U264" i="5"/>
  <c r="T264" i="5"/>
  <c r="S264" i="5"/>
  <c r="R264" i="5"/>
  <c r="Q264" i="5"/>
  <c r="P264" i="5"/>
  <c r="O264" i="5"/>
  <c r="Y263" i="5"/>
  <c r="X263" i="5"/>
  <c r="W263" i="5"/>
  <c r="V263" i="5"/>
  <c r="U263" i="5"/>
  <c r="T263" i="5"/>
  <c r="S263" i="5"/>
  <c r="R263" i="5"/>
  <c r="Q263" i="5"/>
  <c r="P263" i="5"/>
  <c r="O263" i="5"/>
  <c r="Y262" i="5"/>
  <c r="X262" i="5"/>
  <c r="W262" i="5"/>
  <c r="V262" i="5"/>
  <c r="U262" i="5"/>
  <c r="T262" i="5"/>
  <c r="S262" i="5"/>
  <c r="R262" i="5"/>
  <c r="Q262" i="5"/>
  <c r="P262" i="5"/>
  <c r="O262" i="5"/>
  <c r="Y261" i="5"/>
  <c r="X261" i="5"/>
  <c r="W261" i="5"/>
  <c r="V261" i="5"/>
  <c r="U261" i="5"/>
  <c r="T261" i="5"/>
  <c r="S261" i="5"/>
  <c r="R261" i="5"/>
  <c r="Q261" i="5"/>
  <c r="P261" i="5"/>
  <c r="O261" i="5"/>
  <c r="Y260" i="5"/>
  <c r="X260" i="5"/>
  <c r="W260" i="5"/>
  <c r="V260" i="5"/>
  <c r="U260" i="5"/>
  <c r="T260" i="5"/>
  <c r="S260" i="5"/>
  <c r="R260" i="5"/>
  <c r="Q260" i="5"/>
  <c r="P260" i="5"/>
  <c r="O260" i="5"/>
  <c r="Y259" i="5"/>
  <c r="X259" i="5"/>
  <c r="W259" i="5"/>
  <c r="V259" i="5"/>
  <c r="U259" i="5"/>
  <c r="T259" i="5"/>
  <c r="S259" i="5"/>
  <c r="R259" i="5"/>
  <c r="Q259" i="5"/>
  <c r="P259" i="5"/>
  <c r="O259" i="5"/>
  <c r="Y257" i="5"/>
  <c r="X257" i="5"/>
  <c r="W257" i="5"/>
  <c r="V257" i="5"/>
  <c r="U257" i="5"/>
  <c r="T257" i="5"/>
  <c r="S257" i="5"/>
  <c r="R257" i="5"/>
  <c r="Q257" i="5"/>
  <c r="P257" i="5"/>
  <c r="O257" i="5"/>
  <c r="Y256" i="5"/>
  <c r="X256" i="5"/>
  <c r="W256" i="5"/>
  <c r="V256" i="5"/>
  <c r="U256" i="5"/>
  <c r="T256" i="5"/>
  <c r="S256" i="5"/>
  <c r="R256" i="5"/>
  <c r="Q256" i="5"/>
  <c r="P256" i="5"/>
  <c r="O256" i="5"/>
  <c r="Q11" i="5"/>
  <c r="R11" i="5"/>
  <c r="S11" i="5"/>
  <c r="T11" i="5"/>
  <c r="U11" i="5"/>
  <c r="V11" i="5"/>
  <c r="W11" i="5"/>
  <c r="X11" i="5"/>
  <c r="Y11" i="5"/>
  <c r="Q12" i="5"/>
  <c r="R12" i="5"/>
  <c r="S12" i="5"/>
  <c r="T12" i="5"/>
  <c r="U12" i="5"/>
  <c r="V12" i="5"/>
  <c r="W12" i="5"/>
  <c r="X12" i="5"/>
  <c r="Y12" i="5"/>
  <c r="Q14" i="5"/>
  <c r="R14" i="5"/>
  <c r="S14" i="5"/>
  <c r="T14" i="5"/>
  <c r="U14" i="5"/>
  <c r="V14" i="5"/>
  <c r="W14" i="5"/>
  <c r="Y14" i="5"/>
  <c r="Q15" i="5"/>
  <c r="R15" i="5"/>
  <c r="S15" i="5"/>
  <c r="T15" i="5"/>
  <c r="U15" i="5"/>
  <c r="V15" i="5"/>
  <c r="W15" i="5"/>
  <c r="X15" i="5"/>
  <c r="Y15" i="5"/>
  <c r="Q16" i="5"/>
  <c r="R16" i="5"/>
  <c r="S16" i="5"/>
  <c r="T16" i="5"/>
  <c r="U16" i="5"/>
  <c r="V16" i="5"/>
  <c r="W16" i="5"/>
  <c r="X16" i="5"/>
  <c r="Y16" i="5"/>
  <c r="Q17" i="5"/>
  <c r="R17" i="5"/>
  <c r="S17" i="5"/>
  <c r="U17" i="5"/>
  <c r="V17" i="5"/>
  <c r="W17" i="5"/>
  <c r="X17" i="5"/>
  <c r="Y17" i="5"/>
  <c r="R18" i="5"/>
  <c r="S18" i="5"/>
  <c r="T18" i="5"/>
  <c r="V18" i="5"/>
  <c r="W18" i="5"/>
  <c r="X18" i="5"/>
  <c r="Y18" i="5"/>
  <c r="Q19" i="5"/>
  <c r="R19" i="5"/>
  <c r="S19" i="5"/>
  <c r="T19" i="5"/>
  <c r="U19" i="5"/>
  <c r="V19" i="5"/>
  <c r="W19" i="5"/>
  <c r="X19" i="5"/>
  <c r="Y19" i="5"/>
  <c r="R20" i="5"/>
  <c r="S20" i="5"/>
  <c r="T20" i="5"/>
  <c r="U20" i="5"/>
  <c r="V20" i="5"/>
  <c r="W20" i="5"/>
  <c r="X20" i="5"/>
  <c r="Y20" i="5"/>
  <c r="Q21" i="5"/>
  <c r="R21" i="5"/>
  <c r="S21" i="5"/>
  <c r="T21" i="5"/>
  <c r="U21" i="5"/>
  <c r="V21" i="5"/>
  <c r="X21" i="5"/>
  <c r="Y21" i="5"/>
  <c r="Q23" i="5"/>
  <c r="R23" i="5"/>
  <c r="S23" i="5"/>
  <c r="T23" i="5"/>
  <c r="U23" i="5"/>
  <c r="V23" i="5"/>
  <c r="W23" i="5"/>
  <c r="X23" i="5"/>
  <c r="Y23" i="5"/>
  <c r="Q24" i="5"/>
  <c r="R24" i="5"/>
  <c r="S24" i="5"/>
  <c r="T24" i="5"/>
  <c r="U24" i="5"/>
  <c r="V24" i="5"/>
  <c r="W24" i="5"/>
  <c r="X24" i="5"/>
  <c r="Y24" i="5"/>
  <c r="Q25" i="5"/>
  <c r="R25" i="5"/>
  <c r="S25" i="5"/>
  <c r="T25" i="5"/>
  <c r="U25" i="5"/>
  <c r="V25" i="5"/>
  <c r="W25" i="5"/>
  <c r="X25" i="5"/>
  <c r="Y25" i="5"/>
  <c r="R26" i="5"/>
  <c r="S26" i="5"/>
  <c r="T26" i="5"/>
  <c r="U26" i="5"/>
  <c r="V26" i="5"/>
  <c r="W26" i="5"/>
  <c r="X26" i="5"/>
  <c r="Y26" i="5"/>
  <c r="Q27" i="5"/>
  <c r="R27" i="5"/>
  <c r="S27" i="5"/>
  <c r="U27" i="5"/>
  <c r="V27" i="5"/>
  <c r="W27" i="5"/>
  <c r="X27" i="5"/>
  <c r="Y27" i="5"/>
  <c r="Q28" i="5"/>
  <c r="R28" i="5"/>
  <c r="S28" i="5"/>
  <c r="T28" i="5"/>
  <c r="U28" i="5"/>
  <c r="V28" i="5"/>
  <c r="W28" i="5"/>
  <c r="X28" i="5"/>
  <c r="Y28" i="5"/>
  <c r="Q29" i="5"/>
  <c r="R29" i="5"/>
  <c r="S29" i="5"/>
  <c r="T29" i="5"/>
  <c r="V29" i="5"/>
  <c r="W29" i="5"/>
  <c r="X29" i="5"/>
  <c r="Y29" i="5"/>
  <c r="Q30" i="5"/>
  <c r="R30" i="5"/>
  <c r="S30" i="5"/>
  <c r="T30" i="5"/>
  <c r="U30" i="5"/>
  <c r="V30" i="5"/>
  <c r="W30" i="5"/>
  <c r="X30" i="5"/>
  <c r="Y30" i="5"/>
  <c r="Q31" i="5"/>
  <c r="R31" i="5"/>
  <c r="S31" i="5"/>
  <c r="T31" i="5"/>
  <c r="U31" i="5"/>
  <c r="V31" i="5"/>
  <c r="W31" i="5"/>
  <c r="X31" i="5"/>
  <c r="Y31" i="5"/>
  <c r="Q32" i="5"/>
  <c r="R32" i="5"/>
  <c r="S32" i="5"/>
  <c r="T32" i="5"/>
  <c r="U32" i="5"/>
  <c r="V32" i="5"/>
  <c r="W32" i="5"/>
  <c r="X32" i="5"/>
  <c r="Y32" i="5"/>
  <c r="Q33" i="5"/>
  <c r="R33" i="5"/>
  <c r="S33" i="5"/>
  <c r="T33" i="5"/>
  <c r="U33" i="5"/>
  <c r="V33" i="5"/>
  <c r="W33" i="5"/>
  <c r="X33" i="5"/>
  <c r="Y33" i="5"/>
  <c r="Q34" i="5"/>
  <c r="R34" i="5"/>
  <c r="S34" i="5"/>
  <c r="T34" i="5"/>
  <c r="U34" i="5"/>
  <c r="V34" i="5"/>
  <c r="W34" i="5"/>
  <c r="X34" i="5"/>
  <c r="Y34" i="5"/>
  <c r="Q35" i="5"/>
  <c r="R35" i="5"/>
  <c r="S35" i="5"/>
  <c r="T35" i="5"/>
  <c r="U35" i="5"/>
  <c r="V35" i="5"/>
  <c r="W35" i="5"/>
  <c r="X35" i="5"/>
  <c r="Y35" i="5"/>
  <c r="Q36" i="5"/>
  <c r="R36" i="5"/>
  <c r="S36" i="5"/>
  <c r="T36" i="5"/>
  <c r="U36" i="5"/>
  <c r="W36" i="5"/>
  <c r="X36" i="5"/>
  <c r="Y36" i="5"/>
  <c r="Q37" i="5"/>
  <c r="R37" i="5"/>
  <c r="S37" i="5"/>
  <c r="T37" i="5"/>
  <c r="U37" i="5"/>
  <c r="V37" i="5"/>
  <c r="W37" i="5"/>
  <c r="X37" i="5"/>
  <c r="Y37" i="5"/>
  <c r="Q38" i="5"/>
  <c r="R38" i="5"/>
  <c r="S38" i="5"/>
  <c r="T38" i="5"/>
  <c r="U38" i="5"/>
  <c r="V38" i="5"/>
  <c r="W38" i="5"/>
  <c r="X38" i="5"/>
  <c r="Y38" i="5"/>
  <c r="Q39" i="5"/>
  <c r="R39" i="5"/>
  <c r="S39" i="5"/>
  <c r="T39" i="5"/>
  <c r="U39" i="5"/>
  <c r="V39" i="5"/>
  <c r="W39" i="5"/>
  <c r="X39" i="5"/>
  <c r="Y39" i="5"/>
  <c r="Q40" i="5"/>
  <c r="S40" i="5"/>
  <c r="T40" i="5"/>
  <c r="U40" i="5"/>
  <c r="V40" i="5"/>
  <c r="W40" i="5"/>
  <c r="X40" i="5"/>
  <c r="Y40" i="5"/>
  <c r="R41" i="5"/>
  <c r="S41" i="5"/>
  <c r="T41" i="5"/>
  <c r="U41" i="5"/>
  <c r="V41" i="5"/>
  <c r="W41" i="5"/>
  <c r="X41" i="5"/>
  <c r="Y41" i="5"/>
  <c r="Q42" i="5"/>
  <c r="R42" i="5"/>
  <c r="S42" i="5"/>
  <c r="T42" i="5"/>
  <c r="U42" i="5"/>
  <c r="V42" i="5"/>
  <c r="W42" i="5"/>
  <c r="X42" i="5"/>
  <c r="Y42" i="5"/>
  <c r="Q43" i="5"/>
  <c r="R43" i="5"/>
  <c r="S43" i="5"/>
  <c r="T43" i="5"/>
  <c r="U43" i="5"/>
  <c r="V43" i="5"/>
  <c r="W43" i="5"/>
  <c r="X43" i="5"/>
  <c r="Y43" i="5"/>
  <c r="T45" i="5"/>
  <c r="U45" i="5"/>
  <c r="V45" i="5"/>
  <c r="W45" i="5"/>
  <c r="X45" i="5"/>
  <c r="Y45" i="5"/>
  <c r="T46" i="5"/>
  <c r="U46" i="5"/>
  <c r="V46" i="5"/>
  <c r="W46" i="5"/>
  <c r="X46" i="5"/>
  <c r="Y46" i="5"/>
  <c r="T47" i="5"/>
  <c r="U47" i="5"/>
  <c r="V47" i="5"/>
  <c r="W47" i="5"/>
  <c r="X47" i="5"/>
  <c r="Y47" i="5"/>
  <c r="T49" i="5"/>
  <c r="U49" i="5"/>
  <c r="V49" i="5"/>
  <c r="W49" i="5"/>
  <c r="X49" i="5"/>
  <c r="Y49" i="5"/>
  <c r="T50" i="5"/>
  <c r="U50" i="5"/>
  <c r="V50" i="5"/>
  <c r="W50" i="5"/>
  <c r="X50" i="5"/>
  <c r="Y50" i="5"/>
  <c r="T51" i="5"/>
  <c r="U51" i="5"/>
  <c r="V51" i="5"/>
  <c r="W51" i="5"/>
  <c r="X51" i="5"/>
  <c r="Y51" i="5"/>
  <c r="T52" i="5"/>
  <c r="U52" i="5"/>
  <c r="V52" i="5"/>
  <c r="W52" i="5"/>
  <c r="X52" i="5"/>
  <c r="Y52" i="5"/>
  <c r="T53" i="5"/>
  <c r="U53" i="5"/>
  <c r="V53" i="5"/>
  <c r="W53" i="5"/>
  <c r="X53" i="5"/>
  <c r="Y53" i="5"/>
  <c r="P43" i="5"/>
  <c r="P42" i="5"/>
  <c r="P41" i="5"/>
  <c r="P40" i="5"/>
  <c r="P39" i="5"/>
  <c r="P38" i="5"/>
  <c r="P37" i="5"/>
  <c r="P36" i="5"/>
  <c r="P35" i="5"/>
  <c r="P33" i="5"/>
  <c r="P32" i="5"/>
  <c r="P31" i="5"/>
  <c r="P29" i="5"/>
  <c r="P28" i="5"/>
  <c r="P27" i="5"/>
  <c r="P26" i="5"/>
  <c r="P25" i="5"/>
  <c r="P24" i="5"/>
  <c r="P23" i="5"/>
  <c r="P21" i="5"/>
  <c r="P18" i="5"/>
  <c r="P17" i="5"/>
  <c r="P16" i="5"/>
  <c r="P15" i="5"/>
  <c r="P12" i="5"/>
  <c r="P11" i="5"/>
  <c r="O12" i="5"/>
  <c r="O14" i="5"/>
  <c r="O15" i="5"/>
  <c r="O16" i="5"/>
  <c r="O17" i="5"/>
  <c r="O18" i="5"/>
  <c r="O19" i="5"/>
  <c r="O20" i="5"/>
  <c r="O21" i="5"/>
  <c r="O23" i="5"/>
  <c r="O24" i="5"/>
  <c r="O25" i="5"/>
  <c r="O26" i="5"/>
  <c r="O27" i="5"/>
  <c r="O28" i="5"/>
  <c r="O29" i="5"/>
  <c r="O30" i="5"/>
  <c r="O31" i="5"/>
  <c r="O32" i="5"/>
  <c r="O33" i="5"/>
  <c r="O34" i="5"/>
  <c r="O35" i="5"/>
  <c r="O36" i="5"/>
  <c r="O37" i="5"/>
  <c r="O38" i="5"/>
  <c r="O39" i="5"/>
  <c r="O40" i="5"/>
  <c r="O41" i="5"/>
  <c r="O42" i="5"/>
  <c r="O43" i="5"/>
  <c r="O45" i="5"/>
  <c r="O46" i="5"/>
  <c r="O47" i="5"/>
  <c r="O49" i="5"/>
  <c r="O50" i="5"/>
  <c r="O51" i="5"/>
  <c r="O52" i="5"/>
  <c r="O53" i="5"/>
  <c r="O11" i="5"/>
  <c r="D207" i="9"/>
  <c r="E207" i="9"/>
  <c r="F207" i="9"/>
  <c r="G207" i="9"/>
  <c r="H207" i="9"/>
  <c r="I207" i="9"/>
  <c r="J207" i="9"/>
  <c r="K207" i="9"/>
  <c r="L207" i="9"/>
  <c r="M207" i="9"/>
  <c r="N207" i="9"/>
  <c r="O207" i="9"/>
  <c r="D208" i="9"/>
  <c r="E208" i="9"/>
  <c r="F208" i="9"/>
  <c r="G208" i="9"/>
  <c r="H208" i="9"/>
  <c r="I208" i="9"/>
  <c r="J208" i="9"/>
  <c r="K208" i="9"/>
  <c r="L208" i="9"/>
  <c r="M208" i="9"/>
  <c r="N208" i="9"/>
  <c r="O208" i="9"/>
  <c r="D209" i="9"/>
  <c r="E209" i="9"/>
  <c r="F209" i="9"/>
  <c r="G209" i="9"/>
  <c r="H209" i="9"/>
  <c r="I209" i="9"/>
  <c r="J209" i="9"/>
  <c r="K209" i="9"/>
  <c r="L209" i="9"/>
  <c r="M209" i="9"/>
  <c r="N209" i="9"/>
  <c r="O209" i="9"/>
  <c r="D210" i="9"/>
  <c r="E210" i="9"/>
  <c r="F210" i="9"/>
  <c r="G210" i="9"/>
  <c r="H210" i="9"/>
  <c r="I210" i="9"/>
  <c r="J210" i="9"/>
  <c r="K210" i="9"/>
  <c r="L210" i="9"/>
  <c r="M210" i="9"/>
  <c r="N210" i="9"/>
  <c r="O210" i="9"/>
  <c r="D211" i="9"/>
  <c r="E211" i="9"/>
  <c r="F211" i="9"/>
  <c r="G211" i="9"/>
  <c r="H211" i="9"/>
  <c r="I211" i="9"/>
  <c r="J211" i="9"/>
  <c r="K211" i="9"/>
  <c r="L211" i="9"/>
  <c r="M211" i="9"/>
  <c r="N211" i="9"/>
  <c r="O211" i="9"/>
  <c r="D212" i="9"/>
  <c r="E212" i="9"/>
  <c r="F212" i="9"/>
  <c r="G212" i="9"/>
  <c r="H212" i="9"/>
  <c r="I212" i="9"/>
  <c r="J212" i="9"/>
  <c r="K212" i="9"/>
  <c r="L212" i="9"/>
  <c r="M212" i="9"/>
  <c r="N212" i="9"/>
  <c r="O212" i="9"/>
  <c r="D213" i="9"/>
  <c r="E213" i="9"/>
  <c r="F213" i="9"/>
  <c r="G213" i="9"/>
  <c r="H213" i="9"/>
  <c r="I213" i="9"/>
  <c r="J213" i="9"/>
  <c r="K213" i="9"/>
  <c r="L213" i="9"/>
  <c r="M213" i="9"/>
  <c r="N213" i="9"/>
  <c r="O213" i="9"/>
  <c r="D214" i="9"/>
  <c r="E214" i="9"/>
  <c r="F214" i="9"/>
  <c r="G214" i="9"/>
  <c r="H214" i="9"/>
  <c r="I214" i="9"/>
  <c r="J214" i="9"/>
  <c r="K214" i="9"/>
  <c r="L214" i="9"/>
  <c r="M214" i="9"/>
  <c r="N214" i="9"/>
  <c r="O214" i="9"/>
  <c r="D215" i="9"/>
  <c r="E215" i="9"/>
  <c r="F215" i="9"/>
  <c r="G215" i="9"/>
  <c r="H215" i="9"/>
  <c r="I215" i="9"/>
  <c r="J215" i="9"/>
  <c r="K215" i="9"/>
  <c r="L215" i="9"/>
  <c r="M215" i="9"/>
  <c r="N215" i="9"/>
  <c r="O215" i="9"/>
  <c r="E206" i="9"/>
  <c r="F206" i="9"/>
  <c r="G206" i="9"/>
  <c r="H206" i="9"/>
  <c r="I206" i="9"/>
  <c r="J206" i="9"/>
  <c r="K206" i="9"/>
  <c r="L206" i="9"/>
  <c r="M206" i="9"/>
  <c r="N206" i="9"/>
  <c r="O206" i="9"/>
  <c r="D206" i="9"/>
  <c r="D226" i="9"/>
  <c r="D217" i="9"/>
  <c r="O226" i="9"/>
  <c r="N226" i="9"/>
  <c r="M226" i="9"/>
  <c r="L226" i="9"/>
  <c r="K226" i="9"/>
  <c r="J226" i="9"/>
  <c r="I226" i="9"/>
  <c r="H226" i="9"/>
  <c r="G226" i="9"/>
  <c r="F226" i="9"/>
  <c r="E226" i="9"/>
  <c r="D218" i="9"/>
  <c r="E218" i="9"/>
  <c r="F218" i="9"/>
  <c r="G218" i="9"/>
  <c r="H218" i="9"/>
  <c r="I218" i="9"/>
  <c r="J218" i="9"/>
  <c r="K218" i="9"/>
  <c r="L218" i="9"/>
  <c r="M218" i="9"/>
  <c r="N218" i="9"/>
  <c r="O218" i="9"/>
  <c r="D219" i="9"/>
  <c r="E219" i="9"/>
  <c r="F219" i="9"/>
  <c r="G219" i="9"/>
  <c r="H219" i="9"/>
  <c r="I219" i="9"/>
  <c r="J219" i="9"/>
  <c r="K219" i="9"/>
  <c r="L219" i="9"/>
  <c r="M219" i="9"/>
  <c r="N219" i="9"/>
  <c r="O219" i="9"/>
  <c r="D220" i="9"/>
  <c r="E220" i="9"/>
  <c r="F220" i="9"/>
  <c r="G220" i="9"/>
  <c r="H220" i="9"/>
  <c r="I220" i="9"/>
  <c r="J220" i="9"/>
  <c r="K220" i="9"/>
  <c r="L220" i="9"/>
  <c r="M220" i="9"/>
  <c r="N220" i="9"/>
  <c r="O220" i="9"/>
  <c r="D221" i="9"/>
  <c r="E221" i="9"/>
  <c r="F221" i="9"/>
  <c r="G221" i="9"/>
  <c r="H221" i="9"/>
  <c r="I221" i="9"/>
  <c r="J221" i="9"/>
  <c r="K221" i="9"/>
  <c r="L221" i="9"/>
  <c r="M221" i="9"/>
  <c r="N221" i="9"/>
  <c r="O221" i="9"/>
  <c r="D222" i="9"/>
  <c r="E222" i="9"/>
  <c r="F222" i="9"/>
  <c r="G222" i="9"/>
  <c r="H222" i="9"/>
  <c r="I222" i="9"/>
  <c r="J222" i="9"/>
  <c r="K222" i="9"/>
  <c r="L222" i="9"/>
  <c r="M222" i="9"/>
  <c r="N222" i="9"/>
  <c r="O222" i="9"/>
  <c r="D223" i="9"/>
  <c r="E223" i="9"/>
  <c r="F223" i="9"/>
  <c r="G223" i="9"/>
  <c r="H223" i="9"/>
  <c r="I223" i="9"/>
  <c r="J223" i="9"/>
  <c r="K223" i="9"/>
  <c r="L223" i="9"/>
  <c r="M223" i="9"/>
  <c r="N223" i="9"/>
  <c r="O223" i="9"/>
  <c r="D224" i="9"/>
  <c r="E224" i="9"/>
  <c r="F224" i="9"/>
  <c r="G224" i="9"/>
  <c r="H224" i="9"/>
  <c r="I224" i="9"/>
  <c r="J224" i="9"/>
  <c r="K224" i="9"/>
  <c r="L224" i="9"/>
  <c r="M224" i="9"/>
  <c r="N224" i="9"/>
  <c r="O224" i="9"/>
  <c r="D225" i="9"/>
  <c r="E225" i="9"/>
  <c r="F225" i="9"/>
  <c r="G225" i="9"/>
  <c r="H225" i="9"/>
  <c r="I225" i="9"/>
  <c r="J225" i="9"/>
  <c r="K225" i="9"/>
  <c r="L225" i="9"/>
  <c r="M225" i="9"/>
  <c r="N225" i="9"/>
  <c r="O225" i="9"/>
  <c r="E217" i="9"/>
  <c r="F217" i="9"/>
  <c r="G217" i="9"/>
  <c r="H217" i="9"/>
  <c r="I217" i="9"/>
  <c r="J217" i="9"/>
  <c r="K217" i="9"/>
  <c r="L217" i="9"/>
  <c r="M217" i="9"/>
  <c r="N217" i="9"/>
  <c r="O217" i="9"/>
  <c r="AI76" i="5" l="1"/>
  <c r="AI84" i="5"/>
  <c r="AF101" i="5"/>
  <c r="AJ67" i="5"/>
  <c r="AM87" i="5"/>
  <c r="AN96" i="5"/>
  <c r="AK82" i="5"/>
  <c r="AK90" i="5"/>
  <c r="AM50" i="5"/>
  <c r="AN64" i="5"/>
  <c r="AG65" i="5"/>
  <c r="AC72" i="5"/>
  <c r="AC73" i="5"/>
  <c r="AG77" i="5"/>
  <c r="AE79" i="5"/>
  <c r="AG86" i="5"/>
  <c r="AE87" i="5"/>
  <c r="AD95" i="5"/>
  <c r="AD96" i="5"/>
  <c r="AI148" i="5"/>
  <c r="AC80" i="5"/>
  <c r="AC88" i="5"/>
  <c r="AJ102" i="5"/>
  <c r="AG53" i="5"/>
  <c r="AL101" i="5"/>
  <c r="AD66" i="5"/>
  <c r="AK100" i="5"/>
  <c r="AN144" i="5"/>
  <c r="AM73" i="5"/>
  <c r="AC81" i="5"/>
  <c r="AN217" i="5"/>
  <c r="AC87" i="5"/>
  <c r="AI90" i="5"/>
  <c r="AJ65" i="5"/>
  <c r="AC19" i="5"/>
  <c r="AL36" i="5"/>
  <c r="AE47" i="5"/>
  <c r="AH46" i="5"/>
  <c r="AL31" i="5"/>
  <c r="AL263" i="5"/>
  <c r="AD265" i="5"/>
  <c r="AC269" i="5"/>
  <c r="AO269" i="5" s="1"/>
  <c r="AC278" i="5"/>
  <c r="AO278" i="5" s="1"/>
  <c r="AL281" i="5"/>
  <c r="AN282" i="5"/>
  <c r="AM212" i="5"/>
  <c r="AD214" i="5"/>
  <c r="AL222" i="5"/>
  <c r="AK230" i="5"/>
  <c r="AG231" i="5"/>
  <c r="AK243" i="5"/>
  <c r="AK122" i="5"/>
  <c r="AD126" i="5"/>
  <c r="AJ75" i="5"/>
  <c r="AM91" i="5"/>
  <c r="AK73" i="5"/>
  <c r="AK80" i="5"/>
  <c r="AL96" i="5"/>
  <c r="AD64" i="5"/>
  <c r="AI74" i="5"/>
  <c r="AG85" i="5"/>
  <c r="AL95" i="5"/>
  <c r="AG63" i="5"/>
  <c r="AK66" i="5"/>
  <c r="AF66" i="5"/>
  <c r="AE73" i="5"/>
  <c r="AE81" i="5"/>
  <c r="AE89" i="5"/>
  <c r="AC99" i="5"/>
  <c r="AK75" i="5"/>
  <c r="AM89" i="5"/>
  <c r="AE50" i="5"/>
  <c r="AF274" i="5"/>
  <c r="AC70" i="5"/>
  <c r="AJ52" i="5"/>
  <c r="AC47" i="5"/>
  <c r="AC270" i="5"/>
  <c r="AO270" i="5" s="1"/>
  <c r="AF288" i="5"/>
  <c r="AD249" i="5"/>
  <c r="AG75" i="5"/>
  <c r="AE85" i="5"/>
  <c r="AK88" i="5"/>
  <c r="AI101" i="5"/>
  <c r="AM226" i="5"/>
  <c r="AH63" i="5"/>
  <c r="AE77" i="5"/>
  <c r="AG84" i="5"/>
  <c r="AG91" i="5"/>
  <c r="AJ234" i="5"/>
  <c r="AD216" i="5"/>
  <c r="AF225" i="5"/>
  <c r="AE233" i="5"/>
  <c r="AM247" i="5"/>
  <c r="AL168" i="5"/>
  <c r="AI177" i="5"/>
  <c r="AE70" i="5"/>
  <c r="AK74" i="5"/>
  <c r="AF64" i="5"/>
  <c r="AJ63" i="5"/>
  <c r="AK91" i="5"/>
  <c r="AI51" i="5"/>
  <c r="AL51" i="5"/>
  <c r="AD51" i="5"/>
  <c r="AJ260" i="5"/>
  <c r="AH260" i="5"/>
  <c r="AG260" i="5"/>
  <c r="AL260" i="5"/>
  <c r="AD260" i="5"/>
  <c r="AM260" i="5"/>
  <c r="AK260" i="5"/>
  <c r="AI260" i="5"/>
  <c r="AF260" i="5"/>
  <c r="AC260" i="5"/>
  <c r="AO260" i="5" s="1"/>
  <c r="AE260" i="5"/>
  <c r="AG285" i="5"/>
  <c r="AM285" i="5"/>
  <c r="AE285" i="5"/>
  <c r="AL285" i="5"/>
  <c r="AD285" i="5"/>
  <c r="AI285" i="5"/>
  <c r="AK285" i="5"/>
  <c r="AH285" i="5"/>
  <c r="AF285" i="5"/>
  <c r="AN285" i="5"/>
  <c r="AC285" i="5"/>
  <c r="AO285" i="5" s="1"/>
  <c r="AJ285" i="5"/>
  <c r="AH221" i="5"/>
  <c r="AG221" i="5"/>
  <c r="AN221" i="5"/>
  <c r="AF221" i="5"/>
  <c r="AM221" i="5"/>
  <c r="AE221" i="5"/>
  <c r="AD221" i="5"/>
  <c r="AL221" i="5"/>
  <c r="AK221" i="5"/>
  <c r="AJ221" i="5"/>
  <c r="AI221" i="5"/>
  <c r="AL237" i="5"/>
  <c r="AJ237" i="5"/>
  <c r="AI237" i="5"/>
  <c r="AN237" i="5"/>
  <c r="AC237" i="5"/>
  <c r="AO237" i="5" s="1"/>
  <c r="AM237" i="5"/>
  <c r="AK237" i="5"/>
  <c r="AH237" i="5"/>
  <c r="AD237" i="5"/>
  <c r="AF237" i="5"/>
  <c r="AH242" i="5"/>
  <c r="AH241" i="5" s="1"/>
  <c r="G35" i="11" s="1"/>
  <c r="AN242" i="5"/>
  <c r="AN241" i="5" s="1"/>
  <c r="M35" i="11" s="1"/>
  <c r="AF242" i="5"/>
  <c r="AF241" i="5" s="1"/>
  <c r="E35" i="11" s="1"/>
  <c r="AM242" i="5"/>
  <c r="AM241" i="5" s="1"/>
  <c r="L35" i="11" s="1"/>
  <c r="AE242" i="5"/>
  <c r="AE241" i="5" s="1"/>
  <c r="D35" i="11" s="1"/>
  <c r="AJ242" i="5"/>
  <c r="AJ241" i="5" s="1"/>
  <c r="I35" i="11" s="1"/>
  <c r="AC242" i="5"/>
  <c r="AL242" i="5"/>
  <c r="AL241" i="5" s="1"/>
  <c r="K35" i="11" s="1"/>
  <c r="AK242" i="5"/>
  <c r="AK241" i="5" s="1"/>
  <c r="J35" i="11" s="1"/>
  <c r="AG242" i="5"/>
  <c r="AG241" i="5" s="1"/>
  <c r="F35" i="11" s="1"/>
  <c r="AD242" i="5"/>
  <c r="AD241" i="5" s="1"/>
  <c r="C35" i="11" s="1"/>
  <c r="AH164" i="5"/>
  <c r="AG164" i="5"/>
  <c r="AN164" i="5"/>
  <c r="AF164" i="5"/>
  <c r="AM164" i="5"/>
  <c r="AE164" i="5"/>
  <c r="AD164" i="5"/>
  <c r="AC164" i="5"/>
  <c r="AJ164" i="5"/>
  <c r="AK164" i="5"/>
  <c r="AL164" i="5"/>
  <c r="AI164" i="5"/>
  <c r="AH189" i="5"/>
  <c r="AG189" i="5"/>
  <c r="AN189" i="5"/>
  <c r="AF189" i="5"/>
  <c r="AM189" i="5"/>
  <c r="AE189" i="5"/>
  <c r="AD189" i="5"/>
  <c r="AC189" i="5"/>
  <c r="AJ189" i="5"/>
  <c r="AK189" i="5"/>
  <c r="AI189" i="5"/>
  <c r="AL189" i="5"/>
  <c r="AJ31" i="5"/>
  <c r="AK53" i="5"/>
  <c r="AN260" i="5"/>
  <c r="AN263" i="5"/>
  <c r="AI53" i="5"/>
  <c r="AF214" i="5"/>
  <c r="AN222" i="5"/>
  <c r="AJ266" i="5"/>
  <c r="AE283" i="5"/>
  <c r="AH291" i="5"/>
  <c r="AH290" i="5" s="1"/>
  <c r="G42" i="11" s="1"/>
  <c r="AG291" i="5"/>
  <c r="AG290" i="5" s="1"/>
  <c r="F42" i="11" s="1"/>
  <c r="AN291" i="5"/>
  <c r="AN290" i="5" s="1"/>
  <c r="M42" i="11" s="1"/>
  <c r="AF291" i="5"/>
  <c r="AF290" i="5" s="1"/>
  <c r="E42" i="11" s="1"/>
  <c r="AM291" i="5"/>
  <c r="AM290" i="5" s="1"/>
  <c r="L42" i="11" s="1"/>
  <c r="AE291" i="5"/>
  <c r="AE290" i="5" s="1"/>
  <c r="D42" i="11" s="1"/>
  <c r="AJ291" i="5"/>
  <c r="AJ290" i="5" s="1"/>
  <c r="I42" i="11" s="1"/>
  <c r="AL291" i="5"/>
  <c r="AL290" i="5" s="1"/>
  <c r="K42" i="11" s="1"/>
  <c r="AI291" i="5"/>
  <c r="AI290" i="5" s="1"/>
  <c r="H42" i="11" s="1"/>
  <c r="AD291" i="5"/>
  <c r="AD290" i="5" s="1"/>
  <c r="C42" i="11" s="1"/>
  <c r="AK291" i="5"/>
  <c r="AK290" i="5" s="1"/>
  <c r="J42" i="11" s="1"/>
  <c r="AC291" i="5"/>
  <c r="AO291" i="5" s="1"/>
  <c r="AE210" i="5"/>
  <c r="AE250" i="5" s="1"/>
  <c r="AN213" i="5"/>
  <c r="AF213" i="5"/>
  <c r="AM213" i="5"/>
  <c r="AE213" i="5"/>
  <c r="AL213" i="5"/>
  <c r="AD213" i="5"/>
  <c r="AK213" i="5"/>
  <c r="AC213" i="5"/>
  <c r="AO213" i="5" s="1"/>
  <c r="AH213" i="5"/>
  <c r="AG213" i="5"/>
  <c r="AJ213" i="5"/>
  <c r="AI213" i="5"/>
  <c r="AG215" i="5"/>
  <c r="AC219" i="5"/>
  <c r="AO219" i="5" s="1"/>
  <c r="AK222" i="5"/>
  <c r="AC222" i="5"/>
  <c r="AO222" i="5" s="1"/>
  <c r="AJ222" i="5"/>
  <c r="AI222" i="5"/>
  <c r="AH222" i="5"/>
  <c r="AG222" i="5"/>
  <c r="AE222" i="5"/>
  <c r="AD222" i="5"/>
  <c r="AF222" i="5"/>
  <c r="AM222" i="5"/>
  <c r="AD224" i="5"/>
  <c r="AH227" i="5"/>
  <c r="AH230" i="5"/>
  <c r="AG230" i="5"/>
  <c r="AN230" i="5"/>
  <c r="AF230" i="5"/>
  <c r="AM230" i="5"/>
  <c r="AE230" i="5"/>
  <c r="AD230" i="5"/>
  <c r="AJ230" i="5"/>
  <c r="AI230" i="5"/>
  <c r="AC230" i="5"/>
  <c r="AO230" i="5" s="1"/>
  <c r="AL230" i="5"/>
  <c r="AC232" i="5"/>
  <c r="AO232" i="5" s="1"/>
  <c r="AL235" i="5"/>
  <c r="AG238" i="5"/>
  <c r="AM238" i="5"/>
  <c r="AE238" i="5"/>
  <c r="AL238" i="5"/>
  <c r="AD238" i="5"/>
  <c r="AI238" i="5"/>
  <c r="AN238" i="5"/>
  <c r="AK238" i="5"/>
  <c r="AJ238" i="5"/>
  <c r="AF238" i="5"/>
  <c r="AC238" i="5"/>
  <c r="AO238" i="5" s="1"/>
  <c r="AH238" i="5"/>
  <c r="AG248" i="5"/>
  <c r="AM248" i="5"/>
  <c r="AE248" i="5"/>
  <c r="AL248" i="5"/>
  <c r="AD248" i="5"/>
  <c r="AI248" i="5"/>
  <c r="AJ248" i="5"/>
  <c r="AH248" i="5"/>
  <c r="AF248" i="5"/>
  <c r="AC248" i="5"/>
  <c r="AO248" i="5" s="1"/>
  <c r="AN248" i="5"/>
  <c r="AK248" i="5"/>
  <c r="AL165" i="5"/>
  <c r="AD165" i="5"/>
  <c r="AK165" i="5"/>
  <c r="AC165" i="5"/>
  <c r="AJ165" i="5"/>
  <c r="AI165" i="5"/>
  <c r="AH165" i="5"/>
  <c r="AG165" i="5"/>
  <c r="AF165" i="5"/>
  <c r="AE165" i="5"/>
  <c r="AN165" i="5"/>
  <c r="AM165" i="5"/>
  <c r="AH167" i="5"/>
  <c r="AD171" i="5"/>
  <c r="AL174" i="5"/>
  <c r="AD174" i="5"/>
  <c r="AK174" i="5"/>
  <c r="AC174" i="5"/>
  <c r="AJ174" i="5"/>
  <c r="AI174" i="5"/>
  <c r="AH174" i="5"/>
  <c r="AG174" i="5"/>
  <c r="AF174" i="5"/>
  <c r="AE174" i="5"/>
  <c r="AN174" i="5"/>
  <c r="AM174" i="5"/>
  <c r="AL182" i="5"/>
  <c r="AD182" i="5"/>
  <c r="AK182" i="5"/>
  <c r="AC182" i="5"/>
  <c r="AJ182" i="5"/>
  <c r="AI182" i="5"/>
  <c r="AH182" i="5"/>
  <c r="AG182" i="5"/>
  <c r="AF182" i="5"/>
  <c r="AE182" i="5"/>
  <c r="AN182" i="5"/>
  <c r="AM182" i="5"/>
  <c r="AL190" i="5"/>
  <c r="AD190" i="5"/>
  <c r="AK190" i="5"/>
  <c r="AC190" i="5"/>
  <c r="AJ190" i="5"/>
  <c r="AI190" i="5"/>
  <c r="AH190" i="5"/>
  <c r="AG190" i="5"/>
  <c r="AF190" i="5"/>
  <c r="AE190" i="5"/>
  <c r="AN190" i="5"/>
  <c r="AM190" i="5"/>
  <c r="AH114" i="5"/>
  <c r="AH117" i="5"/>
  <c r="AG117" i="5"/>
  <c r="AN117" i="5"/>
  <c r="AF117" i="5"/>
  <c r="AM117" i="5"/>
  <c r="AE117" i="5"/>
  <c r="AJ117" i="5"/>
  <c r="AL117" i="5"/>
  <c r="AI117" i="5"/>
  <c r="AD117" i="5"/>
  <c r="AK117" i="5"/>
  <c r="AC117" i="5"/>
  <c r="AH126" i="5"/>
  <c r="AG126" i="5"/>
  <c r="AN126" i="5"/>
  <c r="AF126" i="5"/>
  <c r="AM126" i="5"/>
  <c r="AE126" i="5"/>
  <c r="AJ126" i="5"/>
  <c r="AC126" i="5"/>
  <c r="AI126" i="5"/>
  <c r="AL126" i="5"/>
  <c r="AK126" i="5"/>
  <c r="AI134" i="5"/>
  <c r="AH134" i="5"/>
  <c r="AG134" i="5"/>
  <c r="AN134" i="5"/>
  <c r="AF134" i="5"/>
  <c r="AC134" i="5"/>
  <c r="AM134" i="5"/>
  <c r="AL134" i="5"/>
  <c r="AE134" i="5"/>
  <c r="AJ134" i="5"/>
  <c r="AK134" i="5"/>
  <c r="AD134" i="5"/>
  <c r="AN63" i="5"/>
  <c r="AF63" i="5"/>
  <c r="AK63" i="5"/>
  <c r="AC63" i="5"/>
  <c r="AI63" i="5"/>
  <c r="AJ66" i="5"/>
  <c r="AG66" i="5"/>
  <c r="AM66" i="5"/>
  <c r="AE66" i="5"/>
  <c r="AG73" i="5"/>
  <c r="AN73" i="5"/>
  <c r="AD73" i="5"/>
  <c r="AL73" i="5"/>
  <c r="AM76" i="5"/>
  <c r="AE76" i="5"/>
  <c r="AL76" i="5"/>
  <c r="AD76" i="5"/>
  <c r="AF76" i="5"/>
  <c r="AC76" i="5"/>
  <c r="AN76" i="5"/>
  <c r="AK76" i="5"/>
  <c r="AJ76" i="5"/>
  <c r="AH76" i="5"/>
  <c r="AK78" i="5"/>
  <c r="AH78" i="5"/>
  <c r="AF78" i="5"/>
  <c r="AG81" i="5"/>
  <c r="AD81" i="5"/>
  <c r="AN81" i="5"/>
  <c r="AL81" i="5"/>
  <c r="AM84" i="5"/>
  <c r="AE84" i="5"/>
  <c r="AL84" i="5"/>
  <c r="AD84" i="5"/>
  <c r="AF84" i="5"/>
  <c r="AC84" i="5"/>
  <c r="AN84" i="5"/>
  <c r="AJ84" i="5"/>
  <c r="AK84" i="5"/>
  <c r="AH84" i="5"/>
  <c r="AK86" i="5"/>
  <c r="AH86" i="5"/>
  <c r="AF86" i="5"/>
  <c r="AG89" i="5"/>
  <c r="AD89" i="5"/>
  <c r="AN89" i="5"/>
  <c r="AL89" i="5"/>
  <c r="AG99" i="5"/>
  <c r="AN99" i="5"/>
  <c r="AJ99" i="5"/>
  <c r="AE100" i="5"/>
  <c r="AL100" i="5"/>
  <c r="AJ100" i="5"/>
  <c r="AF36" i="5"/>
  <c r="AK50" i="5"/>
  <c r="AL52" i="5"/>
  <c r="AL66" i="5"/>
  <c r="AC78" i="5"/>
  <c r="AK81" i="5"/>
  <c r="AI99" i="5"/>
  <c r="AI215" i="5"/>
  <c r="AF224" i="5"/>
  <c r="AC233" i="5"/>
  <c r="AO233" i="5" s="1"/>
  <c r="AN273" i="5"/>
  <c r="AK216" i="5"/>
  <c r="AI225" i="5"/>
  <c r="AM233" i="5"/>
  <c r="AN67" i="5"/>
  <c r="AJ70" i="5"/>
  <c r="AJ79" i="5"/>
  <c r="AJ87" i="5"/>
  <c r="AG96" i="5"/>
  <c r="AH36" i="5"/>
  <c r="AI50" i="5"/>
  <c r="AN66" i="5"/>
  <c r="AG78" i="5"/>
  <c r="AM81" i="5"/>
  <c r="AC89" i="5"/>
  <c r="AK99" i="5"/>
  <c r="AE46" i="5"/>
  <c r="AM46" i="5"/>
  <c r="AH269" i="5"/>
  <c r="AN269" i="5"/>
  <c r="AF269" i="5"/>
  <c r="AM269" i="5"/>
  <c r="AE269" i="5"/>
  <c r="AJ269" i="5"/>
  <c r="AK269" i="5"/>
  <c r="AI269" i="5"/>
  <c r="AG269" i="5"/>
  <c r="AD269" i="5"/>
  <c r="AL269" i="5"/>
  <c r="AN277" i="5"/>
  <c r="AF277" i="5"/>
  <c r="AL277" i="5"/>
  <c r="AD277" i="5"/>
  <c r="AK277" i="5"/>
  <c r="AC277" i="5"/>
  <c r="AO277" i="5" s="1"/>
  <c r="AH277" i="5"/>
  <c r="AI277" i="5"/>
  <c r="AG277" i="5"/>
  <c r="AE277" i="5"/>
  <c r="AM277" i="5"/>
  <c r="AM229" i="5"/>
  <c r="AE229" i="5"/>
  <c r="AL229" i="5"/>
  <c r="AD229" i="5"/>
  <c r="AK229" i="5"/>
  <c r="AC229" i="5"/>
  <c r="AO229" i="5" s="1"/>
  <c r="AJ229" i="5"/>
  <c r="AN229" i="5"/>
  <c r="AI229" i="5"/>
  <c r="AH229" i="5"/>
  <c r="AF229" i="5"/>
  <c r="AH173" i="5"/>
  <c r="AG173" i="5"/>
  <c r="AN173" i="5"/>
  <c r="AF173" i="5"/>
  <c r="AM173" i="5"/>
  <c r="AE173" i="5"/>
  <c r="AD173" i="5"/>
  <c r="AC173" i="5"/>
  <c r="AJ173" i="5"/>
  <c r="AL173" i="5"/>
  <c r="AK173" i="5"/>
  <c r="AI173" i="5"/>
  <c r="AI46" i="5"/>
  <c r="AM288" i="5"/>
  <c r="AI242" i="5"/>
  <c r="AI241" i="5" s="1"/>
  <c r="H35" i="11" s="1"/>
  <c r="AF275" i="5"/>
  <c r="AN210" i="5"/>
  <c r="AM235" i="5"/>
  <c r="AD36" i="5"/>
  <c r="AE52" i="5"/>
  <c r="AM52" i="5"/>
  <c r="AF52" i="5"/>
  <c r="AN52" i="5"/>
  <c r="AG52" i="5"/>
  <c r="AH52" i="5"/>
  <c r="AI52" i="5"/>
  <c r="AK52" i="5"/>
  <c r="AC52" i="5"/>
  <c r="AG272" i="5"/>
  <c r="AJ278" i="5"/>
  <c r="AH278" i="5"/>
  <c r="AG278" i="5"/>
  <c r="AL278" i="5"/>
  <c r="AD278" i="5"/>
  <c r="AM278" i="5"/>
  <c r="AK278" i="5"/>
  <c r="AI278" i="5"/>
  <c r="AF278" i="5"/>
  <c r="AN278" i="5"/>
  <c r="AE278" i="5"/>
  <c r="AK286" i="5"/>
  <c r="AC286" i="5"/>
  <c r="AO286" i="5" s="1"/>
  <c r="AI286" i="5"/>
  <c r="AH286" i="5"/>
  <c r="AM286" i="5"/>
  <c r="AE286" i="5"/>
  <c r="AL286" i="5"/>
  <c r="AJ286" i="5"/>
  <c r="AD286" i="5"/>
  <c r="AN286" i="5"/>
  <c r="AG286" i="5"/>
  <c r="AF286" i="5"/>
  <c r="Y54" i="5"/>
  <c r="AN259" i="5"/>
  <c r="AF259" i="5"/>
  <c r="AL259" i="5"/>
  <c r="AD259" i="5"/>
  <c r="AK259" i="5"/>
  <c r="AC259" i="5"/>
  <c r="AO259" i="5" s="1"/>
  <c r="AO299" i="5" s="1"/>
  <c r="AH259" i="5"/>
  <c r="AI259" i="5"/>
  <c r="AI299" i="5" s="1"/>
  <c r="AG259" i="5"/>
  <c r="AE259" i="5"/>
  <c r="AE299" i="5" s="1"/>
  <c r="AJ259" i="5"/>
  <c r="AJ299" i="5" s="1"/>
  <c r="AJ276" i="5"/>
  <c r="AH276" i="5"/>
  <c r="AG276" i="5"/>
  <c r="AL276" i="5"/>
  <c r="AD276" i="5"/>
  <c r="AE276" i="5"/>
  <c r="AC276" i="5"/>
  <c r="AO276" i="5" s="1"/>
  <c r="AN276" i="5"/>
  <c r="AK276" i="5"/>
  <c r="AF276" i="5"/>
  <c r="AM276" i="5"/>
  <c r="AI276" i="5"/>
  <c r="AK284" i="5"/>
  <c r="AC284" i="5"/>
  <c r="AO284" i="5" s="1"/>
  <c r="AI284" i="5"/>
  <c r="AH284" i="5"/>
  <c r="AM284" i="5"/>
  <c r="AE284" i="5"/>
  <c r="AG284" i="5"/>
  <c r="AD284" i="5"/>
  <c r="AL284" i="5"/>
  <c r="AN284" i="5"/>
  <c r="AJ284" i="5"/>
  <c r="AF284" i="5"/>
  <c r="AL298" i="5"/>
  <c r="AD298" i="5"/>
  <c r="AK298" i="5"/>
  <c r="AC298" i="5"/>
  <c r="AO298" i="5" s="1"/>
  <c r="AJ298" i="5"/>
  <c r="AI298" i="5"/>
  <c r="AN298" i="5"/>
  <c r="AF298" i="5"/>
  <c r="AH298" i="5"/>
  <c r="AE298" i="5"/>
  <c r="AM298" i="5"/>
  <c r="AG298" i="5"/>
  <c r="AG211" i="5"/>
  <c r="AN211" i="5"/>
  <c r="AF211" i="5"/>
  <c r="AM211" i="5"/>
  <c r="AE211" i="5"/>
  <c r="AL211" i="5"/>
  <c r="AD211" i="5"/>
  <c r="AK211" i="5"/>
  <c r="AJ211" i="5"/>
  <c r="AI211" i="5"/>
  <c r="AH211" i="5"/>
  <c r="AL216" i="5"/>
  <c r="AI216" i="5"/>
  <c r="AL220" i="5"/>
  <c r="AD220" i="5"/>
  <c r="AK220" i="5"/>
  <c r="AC220" i="5"/>
  <c r="AO220" i="5" s="1"/>
  <c r="AJ220" i="5"/>
  <c r="AI220" i="5"/>
  <c r="AN220" i="5"/>
  <c r="AM220" i="5"/>
  <c r="AF220" i="5"/>
  <c r="AE220" i="5"/>
  <c r="AH220" i="5"/>
  <c r="AG225" i="5"/>
  <c r="AI228" i="5"/>
  <c r="AH228" i="5"/>
  <c r="AG228" i="5"/>
  <c r="AN228" i="5"/>
  <c r="AF228" i="5"/>
  <c r="AM228" i="5"/>
  <c r="AK228" i="5"/>
  <c r="AJ228" i="5"/>
  <c r="AE228" i="5"/>
  <c r="AD228" i="5"/>
  <c r="AC228" i="5"/>
  <c r="AO228" i="5" s="1"/>
  <c r="AF233" i="5"/>
  <c r="AM236" i="5"/>
  <c r="AF236" i="5"/>
  <c r="AN236" i="5"/>
  <c r="AE236" i="5"/>
  <c r="AL236" i="5"/>
  <c r="AD236" i="5"/>
  <c r="AK236" i="5"/>
  <c r="AC236" i="5"/>
  <c r="AO236" i="5" s="1"/>
  <c r="AJ236" i="5"/>
  <c r="AH236" i="5"/>
  <c r="AG236" i="5"/>
  <c r="AI236" i="5"/>
  <c r="AH246" i="5"/>
  <c r="AH245" i="5" s="1"/>
  <c r="G36" i="11" s="1"/>
  <c r="AN246" i="5"/>
  <c r="AN245" i="5" s="1"/>
  <c r="M36" i="11" s="1"/>
  <c r="AF246" i="5"/>
  <c r="AF245" i="5" s="1"/>
  <c r="E36" i="11" s="1"/>
  <c r="AM246" i="5"/>
  <c r="AM245" i="5" s="1"/>
  <c r="L36" i="11" s="1"/>
  <c r="AE246" i="5"/>
  <c r="AE245" i="5" s="1"/>
  <c r="D36" i="11" s="1"/>
  <c r="AJ246" i="5"/>
  <c r="AJ245" i="5" s="1"/>
  <c r="I36" i="11" s="1"/>
  <c r="AC246" i="5"/>
  <c r="AO246" i="5" s="1"/>
  <c r="AL246" i="5"/>
  <c r="AL245" i="5" s="1"/>
  <c r="K36" i="11" s="1"/>
  <c r="AK246" i="5"/>
  <c r="AK245" i="5" s="1"/>
  <c r="J36" i="11" s="1"/>
  <c r="AG246" i="5"/>
  <c r="AG245" i="5" s="1"/>
  <c r="F36" i="11" s="1"/>
  <c r="AD246" i="5"/>
  <c r="AD245" i="5" s="1"/>
  <c r="C36" i="11" s="1"/>
  <c r="AI246" i="5"/>
  <c r="AI245" i="5" s="1"/>
  <c r="H36" i="11" s="1"/>
  <c r="AH247" i="5"/>
  <c r="AL172" i="5"/>
  <c r="AD172" i="5"/>
  <c r="AK172" i="5"/>
  <c r="AC172" i="5"/>
  <c r="AJ172" i="5"/>
  <c r="AI172" i="5"/>
  <c r="AN172" i="5"/>
  <c r="AM172" i="5"/>
  <c r="AF172" i="5"/>
  <c r="AE172" i="5"/>
  <c r="AH172" i="5"/>
  <c r="AG172" i="5"/>
  <c r="AL180" i="5"/>
  <c r="AD180" i="5"/>
  <c r="AK180" i="5"/>
  <c r="AC180" i="5"/>
  <c r="AJ180" i="5"/>
  <c r="AI180" i="5"/>
  <c r="AN180" i="5"/>
  <c r="AM180" i="5"/>
  <c r="AF180" i="5"/>
  <c r="AE180" i="5"/>
  <c r="AH180" i="5"/>
  <c r="AG180" i="5"/>
  <c r="AK185" i="5"/>
  <c r="AM193" i="5"/>
  <c r="AE193" i="5"/>
  <c r="AL193" i="5"/>
  <c r="AD193" i="5"/>
  <c r="AK193" i="5"/>
  <c r="AC193" i="5"/>
  <c r="AJ193" i="5"/>
  <c r="AI193" i="5"/>
  <c r="AH193" i="5"/>
  <c r="AG193" i="5"/>
  <c r="AF193" i="5"/>
  <c r="AN193" i="5"/>
  <c r="AH115" i="5"/>
  <c r="AG115" i="5"/>
  <c r="AN115" i="5"/>
  <c r="AF115" i="5"/>
  <c r="AM115" i="5"/>
  <c r="AE115" i="5"/>
  <c r="AJ115" i="5"/>
  <c r="AK115" i="5"/>
  <c r="AI115" i="5"/>
  <c r="AL115" i="5"/>
  <c r="AD115" i="5"/>
  <c r="AC115" i="5"/>
  <c r="AH121" i="5"/>
  <c r="AH124" i="5"/>
  <c r="AG124" i="5"/>
  <c r="AN124" i="5"/>
  <c r="AF124" i="5"/>
  <c r="AM124" i="5"/>
  <c r="AE124" i="5"/>
  <c r="AJ124" i="5"/>
  <c r="AD124" i="5"/>
  <c r="AK124" i="5"/>
  <c r="AI124" i="5"/>
  <c r="AC124" i="5"/>
  <c r="AL124" i="5"/>
  <c r="AF129" i="5"/>
  <c r="AI132" i="5"/>
  <c r="AH132" i="5"/>
  <c r="AG132" i="5"/>
  <c r="AN132" i="5"/>
  <c r="AF132" i="5"/>
  <c r="AK132" i="5"/>
  <c r="AJ132" i="5"/>
  <c r="AE132" i="5"/>
  <c r="AD132" i="5"/>
  <c r="AM132" i="5"/>
  <c r="AL132" i="5"/>
  <c r="AC132" i="5"/>
  <c r="AI140" i="5"/>
  <c r="AH140" i="5"/>
  <c r="AG140" i="5"/>
  <c r="AN140" i="5"/>
  <c r="AF140" i="5"/>
  <c r="AK140" i="5"/>
  <c r="AJ140" i="5"/>
  <c r="AE140" i="5"/>
  <c r="AD140" i="5"/>
  <c r="AM140" i="5"/>
  <c r="AL140" i="5"/>
  <c r="AC140" i="5"/>
  <c r="AG150" i="5"/>
  <c r="AN150" i="5"/>
  <c r="AF150" i="5"/>
  <c r="AM150" i="5"/>
  <c r="AE150" i="5"/>
  <c r="AL150" i="5"/>
  <c r="AD150" i="5"/>
  <c r="AI150" i="5"/>
  <c r="AH150" i="5"/>
  <c r="AC150" i="5"/>
  <c r="AK150" i="5"/>
  <c r="AJ150" i="5"/>
  <c r="AF67" i="5"/>
  <c r="AC67" i="5"/>
  <c r="AK67" i="5"/>
  <c r="AI67" i="5"/>
  <c r="AK70" i="5"/>
  <c r="AF70" i="5"/>
  <c r="AN70" i="5"/>
  <c r="AD70" i="5"/>
  <c r="AM74" i="5"/>
  <c r="AE74" i="5"/>
  <c r="AL74" i="5"/>
  <c r="AD74" i="5"/>
  <c r="AH74" i="5"/>
  <c r="AG74" i="5"/>
  <c r="AF74" i="5"/>
  <c r="AC74" i="5"/>
  <c r="AN74" i="5"/>
  <c r="AJ74" i="5"/>
  <c r="AK79" i="5"/>
  <c r="AF79" i="5"/>
  <c r="AN79" i="5"/>
  <c r="AD79" i="5"/>
  <c r="AM82" i="5"/>
  <c r="AE82" i="5"/>
  <c r="AL82" i="5"/>
  <c r="AD82" i="5"/>
  <c r="AH82" i="5"/>
  <c r="AG82" i="5"/>
  <c r="AF82" i="5"/>
  <c r="AN82" i="5"/>
  <c r="AC82" i="5"/>
  <c r="AJ82" i="5"/>
  <c r="AK87" i="5"/>
  <c r="AF87" i="5"/>
  <c r="AN87" i="5"/>
  <c r="AD87" i="5"/>
  <c r="AM90" i="5"/>
  <c r="AE90" i="5"/>
  <c r="AL90" i="5"/>
  <c r="AD90" i="5"/>
  <c r="AH90" i="5"/>
  <c r="AG90" i="5"/>
  <c r="AF90" i="5"/>
  <c r="AC90" i="5"/>
  <c r="AN90" i="5"/>
  <c r="AJ90" i="5"/>
  <c r="AN95" i="5"/>
  <c r="AF95" i="5"/>
  <c r="AM95" i="5"/>
  <c r="AE95" i="5"/>
  <c r="AK95" i="5"/>
  <c r="AJ95" i="5"/>
  <c r="AI95" i="5"/>
  <c r="AH95" i="5"/>
  <c r="AG95" i="5"/>
  <c r="AC95" i="5"/>
  <c r="AH96" i="5"/>
  <c r="AE96" i="5"/>
  <c r="AM96" i="5"/>
  <c r="AC96" i="5"/>
  <c r="AK64" i="5"/>
  <c r="AC64" i="5"/>
  <c r="AJ64" i="5"/>
  <c r="AI64" i="5"/>
  <c r="AG64" i="5"/>
  <c r="AH64" i="5"/>
  <c r="AM64" i="5"/>
  <c r="AE64" i="5"/>
  <c r="AD52" i="5"/>
  <c r="AL64" i="5"/>
  <c r="AH67" i="5"/>
  <c r="AM70" i="5"/>
  <c r="AC79" i="5"/>
  <c r="AI82" i="5"/>
  <c r="AC86" i="5"/>
  <c r="AK89" i="5"/>
  <c r="AG100" i="5"/>
  <c r="AG210" i="5"/>
  <c r="AH217" i="5"/>
  <c r="AK226" i="5"/>
  <c r="AL272" i="5"/>
  <c r="AM36" i="5"/>
  <c r="AE36" i="5"/>
  <c r="AK36" i="5"/>
  <c r="AC36" i="5"/>
  <c r="AI36" i="5"/>
  <c r="AJ36" i="5"/>
  <c r="AG36" i="5"/>
  <c r="AH181" i="5"/>
  <c r="AG181" i="5"/>
  <c r="AN181" i="5"/>
  <c r="AF181" i="5"/>
  <c r="AM181" i="5"/>
  <c r="AE181" i="5"/>
  <c r="AD181" i="5"/>
  <c r="AC181" i="5"/>
  <c r="AJ181" i="5"/>
  <c r="AK181" i="5"/>
  <c r="AI181" i="5"/>
  <c r="AL181" i="5"/>
  <c r="AL125" i="5"/>
  <c r="AD125" i="5"/>
  <c r="AK125" i="5"/>
  <c r="AC125" i="5"/>
  <c r="AJ125" i="5"/>
  <c r="AI125" i="5"/>
  <c r="AN125" i="5"/>
  <c r="AF125" i="5"/>
  <c r="AH125" i="5"/>
  <c r="AG125" i="5"/>
  <c r="AM125" i="5"/>
  <c r="AE125" i="5"/>
  <c r="AM141" i="5"/>
  <c r="AE141" i="5"/>
  <c r="AL141" i="5"/>
  <c r="AD141" i="5"/>
  <c r="AK141" i="5"/>
  <c r="AC141" i="5"/>
  <c r="AJ141" i="5"/>
  <c r="AN141" i="5"/>
  <c r="AI141" i="5"/>
  <c r="AH141" i="5"/>
  <c r="AG141" i="5"/>
  <c r="AF141" i="5"/>
  <c r="AG47" i="5"/>
  <c r="AE51" i="5"/>
  <c r="AC221" i="5"/>
  <c r="AO221" i="5" s="1"/>
  <c r="AG229" i="5"/>
  <c r="AH51" i="5"/>
  <c r="AM224" i="5"/>
  <c r="AI283" i="5"/>
  <c r="AN227" i="5"/>
  <c r="AF46" i="5"/>
  <c r="AI31" i="5"/>
  <c r="AG31" i="5"/>
  <c r="AE31" i="5"/>
  <c r="AN31" i="5"/>
  <c r="AF31" i="5"/>
  <c r="AM31" i="5"/>
  <c r="AK31" i="5"/>
  <c r="AC31" i="5"/>
  <c r="AH47" i="5"/>
  <c r="AJ47" i="5"/>
  <c r="AL47" i="5"/>
  <c r="AK47" i="5"/>
  <c r="AD47" i="5"/>
  <c r="AF47" i="5"/>
  <c r="AN47" i="5"/>
  <c r="AN261" i="5"/>
  <c r="AF261" i="5"/>
  <c r="AL261" i="5"/>
  <c r="AD261" i="5"/>
  <c r="AK261" i="5"/>
  <c r="AC261" i="5"/>
  <c r="AO261" i="5" s="1"/>
  <c r="AH261" i="5"/>
  <c r="AM261" i="5"/>
  <c r="AJ261" i="5"/>
  <c r="AI261" i="5"/>
  <c r="AG261" i="5"/>
  <c r="AE261" i="5"/>
  <c r="AL270" i="5"/>
  <c r="AD270" i="5"/>
  <c r="AJ270" i="5"/>
  <c r="AI270" i="5"/>
  <c r="AN270" i="5"/>
  <c r="AF270" i="5"/>
  <c r="AM270" i="5"/>
  <c r="AK270" i="5"/>
  <c r="AH270" i="5"/>
  <c r="AG270" i="5"/>
  <c r="AE270" i="5"/>
  <c r="AC275" i="5"/>
  <c r="AO275" i="5" s="1"/>
  <c r="AH280" i="5"/>
  <c r="AJ53" i="5"/>
  <c r="AD53" i="5"/>
  <c r="AL53" i="5"/>
  <c r="AF53" i="5"/>
  <c r="AE53" i="5"/>
  <c r="AM53" i="5"/>
  <c r="AN53" i="5"/>
  <c r="AH53" i="5"/>
  <c r="AL268" i="5"/>
  <c r="AD268" i="5"/>
  <c r="AJ268" i="5"/>
  <c r="AI268" i="5"/>
  <c r="AN268" i="5"/>
  <c r="AF268" i="5"/>
  <c r="AG268" i="5"/>
  <c r="AE268" i="5"/>
  <c r="AC268" i="5"/>
  <c r="AO268" i="5" s="1"/>
  <c r="AM268" i="5"/>
  <c r="AH268" i="5"/>
  <c r="AK268" i="5"/>
  <c r="AD31" i="5"/>
  <c r="AN36" i="5"/>
  <c r="AM47" i="5"/>
  <c r="AC51" i="5"/>
  <c r="AM51" i="5"/>
  <c r="AC211" i="5"/>
  <c r="AO211" i="5" s="1"/>
  <c r="AK235" i="5"/>
  <c r="AI295" i="5"/>
  <c r="AI294" i="5" s="1"/>
  <c r="H43" i="11" s="1"/>
  <c r="AH295" i="5"/>
  <c r="AH294" i="5" s="1"/>
  <c r="G43" i="11" s="1"/>
  <c r="AG295" i="5"/>
  <c r="AG294" i="5" s="1"/>
  <c r="F43" i="11" s="1"/>
  <c r="AN295" i="5"/>
  <c r="AN294" i="5" s="1"/>
  <c r="M43" i="11" s="1"/>
  <c r="AF295" i="5"/>
  <c r="AF294" i="5" s="1"/>
  <c r="E43" i="11" s="1"/>
  <c r="AK295" i="5"/>
  <c r="AK294" i="5" s="1"/>
  <c r="J43" i="11" s="1"/>
  <c r="AC295" i="5"/>
  <c r="AD295" i="5"/>
  <c r="AD294" i="5" s="1"/>
  <c r="C43" i="11" s="1"/>
  <c r="AJ295" i="5"/>
  <c r="AJ294" i="5" s="1"/>
  <c r="I43" i="11" s="1"/>
  <c r="AM295" i="5"/>
  <c r="AM294" i="5" s="1"/>
  <c r="L43" i="11" s="1"/>
  <c r="AE295" i="5"/>
  <c r="AE294" i="5" s="1"/>
  <c r="D43" i="11" s="1"/>
  <c r="AL295" i="5"/>
  <c r="AL294" i="5" s="1"/>
  <c r="K43" i="11" s="1"/>
  <c r="AK212" i="5"/>
  <c r="AC212" i="5"/>
  <c r="AO212" i="5" s="1"/>
  <c r="AJ212" i="5"/>
  <c r="AI212" i="5"/>
  <c r="AH212" i="5"/>
  <c r="AE212" i="5"/>
  <c r="AD212" i="5"/>
  <c r="AF212" i="5"/>
  <c r="AN212" i="5"/>
  <c r="AL212" i="5"/>
  <c r="AJ199" i="5"/>
  <c r="AI199" i="5"/>
  <c r="AH199" i="5"/>
  <c r="AG199" i="5"/>
  <c r="AF199" i="5"/>
  <c r="AE199" i="5"/>
  <c r="AD199" i="5"/>
  <c r="AC199" i="5"/>
  <c r="AL199" i="5"/>
  <c r="AN199" i="5"/>
  <c r="AK199" i="5"/>
  <c r="AM199" i="5"/>
  <c r="AL116" i="5"/>
  <c r="AD116" i="5"/>
  <c r="AK116" i="5"/>
  <c r="AC116" i="5"/>
  <c r="AJ116" i="5"/>
  <c r="AI116" i="5"/>
  <c r="AN116" i="5"/>
  <c r="AF116" i="5"/>
  <c r="AE116" i="5"/>
  <c r="AH116" i="5"/>
  <c r="AG116" i="5"/>
  <c r="AM116" i="5"/>
  <c r="AM133" i="5"/>
  <c r="AE133" i="5"/>
  <c r="AL133" i="5"/>
  <c r="AD133" i="5"/>
  <c r="AK133" i="5"/>
  <c r="AC133" i="5"/>
  <c r="AJ133" i="5"/>
  <c r="AN133" i="5"/>
  <c r="AI133" i="5"/>
  <c r="AH133" i="5"/>
  <c r="AG133" i="5"/>
  <c r="AF133" i="5"/>
  <c r="AJ46" i="5"/>
  <c r="AG237" i="5"/>
  <c r="AE266" i="5"/>
  <c r="AD219" i="5"/>
  <c r="AD50" i="5"/>
  <c r="AL50" i="5"/>
  <c r="AF50" i="5"/>
  <c r="AN50" i="5"/>
  <c r="AH50" i="5"/>
  <c r="AG50" i="5"/>
  <c r="AC50" i="5"/>
  <c r="AJ50" i="5"/>
  <c r="AM265" i="5"/>
  <c r="AE265" i="5"/>
  <c r="AK265" i="5"/>
  <c r="AC265" i="5"/>
  <c r="AO265" i="5" s="1"/>
  <c r="AJ265" i="5"/>
  <c r="AG265" i="5"/>
  <c r="AN265" i="5"/>
  <c r="AL265" i="5"/>
  <c r="AI265" i="5"/>
  <c r="AF265" i="5"/>
  <c r="AH265" i="5"/>
  <c r="AK274" i="5"/>
  <c r="AC274" i="5"/>
  <c r="AO274" i="5" s="1"/>
  <c r="AI274" i="5"/>
  <c r="AH274" i="5"/>
  <c r="AM274" i="5"/>
  <c r="AE274" i="5"/>
  <c r="AN274" i="5"/>
  <c r="AL274" i="5"/>
  <c r="AJ274" i="5"/>
  <c r="AG274" i="5"/>
  <c r="AD274" i="5"/>
  <c r="AL282" i="5"/>
  <c r="AI282" i="5"/>
  <c r="AG282" i="5"/>
  <c r="AF282" i="5"/>
  <c r="AK282" i="5"/>
  <c r="AC282" i="5"/>
  <c r="AO282" i="5" s="1"/>
  <c r="AM282" i="5"/>
  <c r="AJ282" i="5"/>
  <c r="AH282" i="5"/>
  <c r="AE282" i="5"/>
  <c r="AD282" i="5"/>
  <c r="AM296" i="5"/>
  <c r="AE296" i="5"/>
  <c r="AL296" i="5"/>
  <c r="AD296" i="5"/>
  <c r="AK296" i="5"/>
  <c r="AC296" i="5"/>
  <c r="AO296" i="5" s="1"/>
  <c r="AJ296" i="5"/>
  <c r="AG296" i="5"/>
  <c r="AN296" i="5"/>
  <c r="AH296" i="5"/>
  <c r="AF296" i="5"/>
  <c r="AI296" i="5"/>
  <c r="AM214" i="5"/>
  <c r="AL217" i="5"/>
  <c r="AD217" i="5"/>
  <c r="AK217" i="5"/>
  <c r="AC217" i="5"/>
  <c r="AO217" i="5" s="1"/>
  <c r="AJ217" i="5"/>
  <c r="AI217" i="5"/>
  <c r="AF217" i="5"/>
  <c r="AE217" i="5"/>
  <c r="AG217" i="5"/>
  <c r="AM217" i="5"/>
  <c r="AC223" i="5"/>
  <c r="AO223" i="5" s="1"/>
  <c r="AI226" i="5"/>
  <c r="AH226" i="5"/>
  <c r="AG226" i="5"/>
  <c r="AN226" i="5"/>
  <c r="AF226" i="5"/>
  <c r="AE226" i="5"/>
  <c r="AC226" i="5"/>
  <c r="AO226" i="5" s="1"/>
  <c r="AJ226" i="5"/>
  <c r="AD226" i="5"/>
  <c r="AL226" i="5"/>
  <c r="AM231" i="5"/>
  <c r="AN234" i="5"/>
  <c r="AF234" i="5"/>
  <c r="AM234" i="5"/>
  <c r="AE234" i="5"/>
  <c r="AL234" i="5"/>
  <c r="AD234" i="5"/>
  <c r="AK234" i="5"/>
  <c r="AC234" i="5"/>
  <c r="AO234" i="5" s="1"/>
  <c r="AI234" i="5"/>
  <c r="AH234" i="5"/>
  <c r="AG234" i="5"/>
  <c r="AL239" i="5"/>
  <c r="AL243" i="5"/>
  <c r="AD243" i="5"/>
  <c r="AJ243" i="5"/>
  <c r="AI243" i="5"/>
  <c r="AN243" i="5"/>
  <c r="AF243" i="5"/>
  <c r="AG243" i="5"/>
  <c r="AE243" i="5"/>
  <c r="AC243" i="5"/>
  <c r="AO243" i="5" s="1"/>
  <c r="AM243" i="5"/>
  <c r="AH243" i="5"/>
  <c r="AL161" i="5"/>
  <c r="AD161" i="5"/>
  <c r="AK161" i="5"/>
  <c r="AC161" i="5"/>
  <c r="AJ161" i="5"/>
  <c r="AI161" i="5"/>
  <c r="AH161" i="5"/>
  <c r="AG161" i="5"/>
  <c r="AF161" i="5"/>
  <c r="AE161" i="5"/>
  <c r="AN161" i="5"/>
  <c r="AM161" i="5"/>
  <c r="AL170" i="5"/>
  <c r="AD170" i="5"/>
  <c r="AK170" i="5"/>
  <c r="AC170" i="5"/>
  <c r="AJ170" i="5"/>
  <c r="AI170" i="5"/>
  <c r="AH170" i="5"/>
  <c r="AG170" i="5"/>
  <c r="AF170" i="5"/>
  <c r="AE170" i="5"/>
  <c r="AN170" i="5"/>
  <c r="AM170" i="5"/>
  <c r="AL178" i="5"/>
  <c r="AD178" i="5"/>
  <c r="AK178" i="5"/>
  <c r="AC178" i="5"/>
  <c r="AJ178" i="5"/>
  <c r="AI178" i="5"/>
  <c r="AH178" i="5"/>
  <c r="AG178" i="5"/>
  <c r="AF178" i="5"/>
  <c r="AE178" i="5"/>
  <c r="AN178" i="5"/>
  <c r="AM178" i="5"/>
  <c r="AC183" i="5"/>
  <c r="AL186" i="5"/>
  <c r="AD186" i="5"/>
  <c r="AK186" i="5"/>
  <c r="AC186" i="5"/>
  <c r="AJ186" i="5"/>
  <c r="AI186" i="5"/>
  <c r="AH186" i="5"/>
  <c r="AG186" i="5"/>
  <c r="AF186" i="5"/>
  <c r="AE186" i="5"/>
  <c r="AN186" i="5"/>
  <c r="AM186" i="5"/>
  <c r="AN200" i="5"/>
  <c r="AF200" i="5"/>
  <c r="AM200" i="5"/>
  <c r="AE200" i="5"/>
  <c r="AL200" i="5"/>
  <c r="AD200" i="5"/>
  <c r="AK200" i="5"/>
  <c r="AC200" i="5"/>
  <c r="AJ200" i="5"/>
  <c r="AI200" i="5"/>
  <c r="AH200" i="5"/>
  <c r="AG200" i="5"/>
  <c r="AH113" i="5"/>
  <c r="AG113" i="5"/>
  <c r="AN113" i="5"/>
  <c r="AF113" i="5"/>
  <c r="AM113" i="5"/>
  <c r="AE113" i="5"/>
  <c r="AJ113" i="5"/>
  <c r="AL113" i="5"/>
  <c r="AK113" i="5"/>
  <c r="AC113" i="5"/>
  <c r="AD113" i="5"/>
  <c r="AI113" i="5"/>
  <c r="AH122" i="5"/>
  <c r="AG122" i="5"/>
  <c r="AN122" i="5"/>
  <c r="AF122" i="5"/>
  <c r="AM122" i="5"/>
  <c r="AE122" i="5"/>
  <c r="AJ122" i="5"/>
  <c r="AI122" i="5"/>
  <c r="AC122" i="5"/>
  <c r="AL122" i="5"/>
  <c r="AD122" i="5"/>
  <c r="AI130" i="5"/>
  <c r="AH130" i="5"/>
  <c r="AG130" i="5"/>
  <c r="AN130" i="5"/>
  <c r="AF130" i="5"/>
  <c r="AC130" i="5"/>
  <c r="AM130" i="5"/>
  <c r="AL130" i="5"/>
  <c r="AE130" i="5"/>
  <c r="AK130" i="5"/>
  <c r="AD130" i="5"/>
  <c r="AJ130" i="5"/>
  <c r="AN135" i="5"/>
  <c r="AI138" i="5"/>
  <c r="AH138" i="5"/>
  <c r="AG138" i="5"/>
  <c r="AN138" i="5"/>
  <c r="AF138" i="5"/>
  <c r="AC138" i="5"/>
  <c r="AM138" i="5"/>
  <c r="AL138" i="5"/>
  <c r="AE138" i="5"/>
  <c r="AD138" i="5"/>
  <c r="AK138" i="5"/>
  <c r="AJ138" i="5"/>
  <c r="AG148" i="5"/>
  <c r="AN148" i="5"/>
  <c r="AF148" i="5"/>
  <c r="AM148" i="5"/>
  <c r="AE148" i="5"/>
  <c r="AL148" i="5"/>
  <c r="AD148" i="5"/>
  <c r="AK148" i="5"/>
  <c r="AJ148" i="5"/>
  <c r="AC148" i="5"/>
  <c r="AH148" i="5"/>
  <c r="AN65" i="5"/>
  <c r="AF65" i="5"/>
  <c r="AK65" i="5"/>
  <c r="AC65" i="5"/>
  <c r="AM72" i="5"/>
  <c r="AE72" i="5"/>
  <c r="AL72" i="5"/>
  <c r="AD72" i="5"/>
  <c r="AJ72" i="5"/>
  <c r="AI72" i="5"/>
  <c r="AH72" i="5"/>
  <c r="AF72" i="5"/>
  <c r="AG72" i="5"/>
  <c r="AN72" i="5"/>
  <c r="AM77" i="5"/>
  <c r="AC77" i="5"/>
  <c r="AJ77" i="5"/>
  <c r="AM80" i="5"/>
  <c r="AE80" i="5"/>
  <c r="AL80" i="5"/>
  <c r="AD80" i="5"/>
  <c r="AJ80" i="5"/>
  <c r="AI80" i="5"/>
  <c r="AH80" i="5"/>
  <c r="AG80" i="5"/>
  <c r="AF80" i="5"/>
  <c r="AN80" i="5"/>
  <c r="AM85" i="5"/>
  <c r="AC85" i="5"/>
  <c r="AJ85" i="5"/>
  <c r="AM88" i="5"/>
  <c r="AE88" i="5"/>
  <c r="AL88" i="5"/>
  <c r="AD88" i="5"/>
  <c r="AJ88" i="5"/>
  <c r="AI88" i="5"/>
  <c r="AH88" i="5"/>
  <c r="AG88" i="5"/>
  <c r="AF88" i="5"/>
  <c r="AN88" i="5"/>
  <c r="AN102" i="5"/>
  <c r="AF102" i="5"/>
  <c r="AM102" i="5"/>
  <c r="AE102" i="5"/>
  <c r="AL102" i="5"/>
  <c r="AD102" i="5"/>
  <c r="AK102" i="5"/>
  <c r="AC102" i="5"/>
  <c r="AI102" i="5"/>
  <c r="AH102" i="5"/>
  <c r="AG102" i="5"/>
  <c r="AH31" i="5"/>
  <c r="AN46" i="5"/>
  <c r="AI47" i="5"/>
  <c r="AC53" i="5"/>
  <c r="AG51" i="5"/>
  <c r="AH65" i="5"/>
  <c r="AK72" i="5"/>
  <c r="AG76" i="5"/>
  <c r="AM79" i="5"/>
  <c r="AG212" i="5"/>
  <c r="AG220" i="5"/>
  <c r="AL228" i="5"/>
  <c r="AE237" i="5"/>
  <c r="AM259" i="5"/>
  <c r="AM299" i="5" s="1"/>
  <c r="AJ277" i="5"/>
  <c r="AE114" i="5"/>
  <c r="AI262" i="5"/>
  <c r="AG262" i="5"/>
  <c r="AN262" i="5"/>
  <c r="AF262" i="5"/>
  <c r="AK262" i="5"/>
  <c r="AC262" i="5"/>
  <c r="AO262" i="5" s="1"/>
  <c r="AD262" i="5"/>
  <c r="AM262" i="5"/>
  <c r="AJ262" i="5"/>
  <c r="AE262" i="5"/>
  <c r="AG271" i="5"/>
  <c r="AM271" i="5"/>
  <c r="AE271" i="5"/>
  <c r="AL271" i="5"/>
  <c r="AD271" i="5"/>
  <c r="AI271" i="5"/>
  <c r="AN271" i="5"/>
  <c r="AK271" i="5"/>
  <c r="AH271" i="5"/>
  <c r="AC271" i="5"/>
  <c r="AO271" i="5" s="1"/>
  <c r="AM279" i="5"/>
  <c r="AE279" i="5"/>
  <c r="AK279" i="5"/>
  <c r="AC279" i="5"/>
  <c r="AO279" i="5" s="1"/>
  <c r="AJ279" i="5"/>
  <c r="AG279" i="5"/>
  <c r="AN279" i="5"/>
  <c r="AL279" i="5"/>
  <c r="AI279" i="5"/>
  <c r="AF279" i="5"/>
  <c r="AN287" i="5"/>
  <c r="AF287" i="5"/>
  <c r="AM287" i="5"/>
  <c r="AL287" i="5"/>
  <c r="AD287" i="5"/>
  <c r="AK287" i="5"/>
  <c r="AC287" i="5"/>
  <c r="AO287" i="5" s="1"/>
  <c r="AH287" i="5"/>
  <c r="AG287" i="5"/>
  <c r="AI287" i="5"/>
  <c r="AE287" i="5"/>
  <c r="AH297" i="5"/>
  <c r="AG297" i="5"/>
  <c r="AN297" i="5"/>
  <c r="AF297" i="5"/>
  <c r="AM297" i="5"/>
  <c r="AE297" i="5"/>
  <c r="AJ297" i="5"/>
  <c r="AL297" i="5"/>
  <c r="AD297" i="5"/>
  <c r="AI297" i="5"/>
  <c r="AC297" i="5"/>
  <c r="AO297" i="5" s="1"/>
  <c r="AJ214" i="5"/>
  <c r="AI214" i="5"/>
  <c r="AH214" i="5"/>
  <c r="AG214" i="5"/>
  <c r="AL214" i="5"/>
  <c r="AK214" i="5"/>
  <c r="AG223" i="5"/>
  <c r="AN223" i="5"/>
  <c r="AF223" i="5"/>
  <c r="AM223" i="5"/>
  <c r="AE223" i="5"/>
  <c r="AL223" i="5"/>
  <c r="AD223" i="5"/>
  <c r="AK223" i="5"/>
  <c r="AI223" i="5"/>
  <c r="AH223" i="5"/>
  <c r="AL231" i="5"/>
  <c r="AD231" i="5"/>
  <c r="AK231" i="5"/>
  <c r="AC231" i="5"/>
  <c r="AO231" i="5" s="1"/>
  <c r="AJ231" i="5"/>
  <c r="AI231" i="5"/>
  <c r="AH231" i="5"/>
  <c r="AF231" i="5"/>
  <c r="AE231" i="5"/>
  <c r="AK239" i="5"/>
  <c r="AC239" i="5"/>
  <c r="AO239" i="5" s="1"/>
  <c r="AI239" i="5"/>
  <c r="AH239" i="5"/>
  <c r="AM239" i="5"/>
  <c r="AE239" i="5"/>
  <c r="AF239" i="5"/>
  <c r="AD239" i="5"/>
  <c r="AH166" i="5"/>
  <c r="AG166" i="5"/>
  <c r="AN166" i="5"/>
  <c r="AF166" i="5"/>
  <c r="AM166" i="5"/>
  <c r="AE166" i="5"/>
  <c r="AL166" i="5"/>
  <c r="AK166" i="5"/>
  <c r="AJ166" i="5"/>
  <c r="AI166" i="5"/>
  <c r="AD166" i="5"/>
  <c r="AC166" i="5"/>
  <c r="AH175" i="5"/>
  <c r="AG175" i="5"/>
  <c r="AN175" i="5"/>
  <c r="AF175" i="5"/>
  <c r="AM175" i="5"/>
  <c r="AE175" i="5"/>
  <c r="AL175" i="5"/>
  <c r="AK175" i="5"/>
  <c r="AJ175" i="5"/>
  <c r="AI175" i="5"/>
  <c r="AD175" i="5"/>
  <c r="AC175" i="5"/>
  <c r="AH183" i="5"/>
  <c r="AG183" i="5"/>
  <c r="AN183" i="5"/>
  <c r="AF183" i="5"/>
  <c r="AM183" i="5"/>
  <c r="AE183" i="5"/>
  <c r="AL183" i="5"/>
  <c r="AK183" i="5"/>
  <c r="AJ183" i="5"/>
  <c r="AI183" i="5"/>
  <c r="AD183" i="5"/>
  <c r="AL118" i="5"/>
  <c r="AD118" i="5"/>
  <c r="AK118" i="5"/>
  <c r="AC118" i="5"/>
  <c r="AJ118" i="5"/>
  <c r="AI118" i="5"/>
  <c r="AN118" i="5"/>
  <c r="AF118" i="5"/>
  <c r="AG118" i="5"/>
  <c r="AM118" i="5"/>
  <c r="AH118" i="5"/>
  <c r="AK127" i="5"/>
  <c r="AC127" i="5"/>
  <c r="AJ127" i="5"/>
  <c r="AI127" i="5"/>
  <c r="AH127" i="5"/>
  <c r="AM127" i="5"/>
  <c r="AE127" i="5"/>
  <c r="AL127" i="5"/>
  <c r="AF127" i="5"/>
  <c r="AD127" i="5"/>
  <c r="AN127" i="5"/>
  <c r="AG127" i="5"/>
  <c r="AM135" i="5"/>
  <c r="AE135" i="5"/>
  <c r="AL135" i="5"/>
  <c r="AD135" i="5"/>
  <c r="AK135" i="5"/>
  <c r="AC135" i="5"/>
  <c r="AJ135" i="5"/>
  <c r="AG135" i="5"/>
  <c r="AF135" i="5"/>
  <c r="AI135" i="5"/>
  <c r="AH135" i="5"/>
  <c r="AK149" i="5"/>
  <c r="AC149" i="5"/>
  <c r="AJ149" i="5"/>
  <c r="AI149" i="5"/>
  <c r="AH149" i="5"/>
  <c r="AE149" i="5"/>
  <c r="AD149" i="5"/>
  <c r="AN149" i="5"/>
  <c r="AG149" i="5"/>
  <c r="AF149" i="5"/>
  <c r="AM149" i="5"/>
  <c r="AL149" i="5"/>
  <c r="AI77" i="5"/>
  <c r="AH77" i="5"/>
  <c r="AI85" i="5"/>
  <c r="AH85" i="5"/>
  <c r="AC46" i="5"/>
  <c r="AG46" i="5"/>
  <c r="AN51" i="5"/>
  <c r="AF51" i="5"/>
  <c r="AI65" i="5"/>
  <c r="AF77" i="5"/>
  <c r="AF85" i="5"/>
  <c r="AJ91" i="5"/>
  <c r="AG101" i="5"/>
  <c r="AE214" i="5"/>
  <c r="AC216" i="5"/>
  <c r="AO216" i="5" s="1"/>
  <c r="AD233" i="5"/>
  <c r="AE235" i="5"/>
  <c r="AI75" i="5"/>
  <c r="AH75" i="5"/>
  <c r="AL91" i="5"/>
  <c r="AK101" i="5"/>
  <c r="AD279" i="5"/>
  <c r="AM263" i="5"/>
  <c r="AE263" i="5"/>
  <c r="AK263" i="5"/>
  <c r="AC263" i="5"/>
  <c r="AO263" i="5" s="1"/>
  <c r="AJ263" i="5"/>
  <c r="AG263" i="5"/>
  <c r="AH263" i="5"/>
  <c r="AF263" i="5"/>
  <c r="AD263" i="5"/>
  <c r="AK272" i="5"/>
  <c r="AC272" i="5"/>
  <c r="AO272" i="5" s="1"/>
  <c r="AI272" i="5"/>
  <c r="AH272" i="5"/>
  <c r="AM272" i="5"/>
  <c r="AE272" i="5"/>
  <c r="AF272" i="5"/>
  <c r="AD272" i="5"/>
  <c r="AN272" i="5"/>
  <c r="AI280" i="5"/>
  <c r="AG280" i="5"/>
  <c r="AN280" i="5"/>
  <c r="AF280" i="5"/>
  <c r="AK280" i="5"/>
  <c r="AC280" i="5"/>
  <c r="AO280" i="5" s="1"/>
  <c r="AD280" i="5"/>
  <c r="AM280" i="5"/>
  <c r="AL280" i="5"/>
  <c r="AJ288" i="5"/>
  <c r="AI288" i="5"/>
  <c r="AH288" i="5"/>
  <c r="AG288" i="5"/>
  <c r="AL288" i="5"/>
  <c r="AD288" i="5"/>
  <c r="AK288" i="5"/>
  <c r="AE288" i="5"/>
  <c r="AC288" i="5"/>
  <c r="AO288" i="5" s="1"/>
  <c r="AN288" i="5"/>
  <c r="AM215" i="5"/>
  <c r="AE215" i="5"/>
  <c r="AL215" i="5"/>
  <c r="AD215" i="5"/>
  <c r="AK215" i="5"/>
  <c r="AC215" i="5"/>
  <c r="AO215" i="5" s="1"/>
  <c r="AJ215" i="5"/>
  <c r="AN215" i="5"/>
  <c r="AJ224" i="5"/>
  <c r="AI224" i="5"/>
  <c r="AH224" i="5"/>
  <c r="AG224" i="5"/>
  <c r="AN224" i="5"/>
  <c r="AL224" i="5"/>
  <c r="AK224" i="5"/>
  <c r="AG232" i="5"/>
  <c r="AN232" i="5"/>
  <c r="AF232" i="5"/>
  <c r="AM232" i="5"/>
  <c r="AE232" i="5"/>
  <c r="AL232" i="5"/>
  <c r="AD232" i="5"/>
  <c r="AK232" i="5"/>
  <c r="AI232" i="5"/>
  <c r="AH232" i="5"/>
  <c r="AL167" i="5"/>
  <c r="AD167" i="5"/>
  <c r="AK167" i="5"/>
  <c r="AC167" i="5"/>
  <c r="AJ167" i="5"/>
  <c r="AI167" i="5"/>
  <c r="AN167" i="5"/>
  <c r="AM167" i="5"/>
  <c r="AF167" i="5"/>
  <c r="AG167" i="5"/>
  <c r="AE167" i="5"/>
  <c r="AL184" i="5"/>
  <c r="AD184" i="5"/>
  <c r="AK184" i="5"/>
  <c r="AC184" i="5"/>
  <c r="AJ184" i="5"/>
  <c r="AI184" i="5"/>
  <c r="AN184" i="5"/>
  <c r="AM184" i="5"/>
  <c r="AF184" i="5"/>
  <c r="AH184" i="5"/>
  <c r="AN198" i="5"/>
  <c r="AF198" i="5"/>
  <c r="AM198" i="5"/>
  <c r="AE198" i="5"/>
  <c r="AL198" i="5"/>
  <c r="AD198" i="5"/>
  <c r="AK198" i="5"/>
  <c r="AC198" i="5"/>
  <c r="AH198" i="5"/>
  <c r="AJ198" i="5"/>
  <c r="AI198" i="5"/>
  <c r="AG198" i="5"/>
  <c r="AH119" i="5"/>
  <c r="AG119" i="5"/>
  <c r="AN119" i="5"/>
  <c r="AF119" i="5"/>
  <c r="AM119" i="5"/>
  <c r="AE119" i="5"/>
  <c r="AJ119" i="5"/>
  <c r="AK119" i="5"/>
  <c r="AD119" i="5"/>
  <c r="AC119" i="5"/>
  <c r="AL119" i="5"/>
  <c r="AI119" i="5"/>
  <c r="AI128" i="5"/>
  <c r="AH128" i="5"/>
  <c r="AG128" i="5"/>
  <c r="AN128" i="5"/>
  <c r="AF128" i="5"/>
  <c r="AK128" i="5"/>
  <c r="AJ128" i="5"/>
  <c r="AE128" i="5"/>
  <c r="AD128" i="5"/>
  <c r="AM128" i="5"/>
  <c r="AC128" i="5"/>
  <c r="AL128" i="5"/>
  <c r="AI136" i="5"/>
  <c r="AH136" i="5"/>
  <c r="AG136" i="5"/>
  <c r="AN136" i="5"/>
  <c r="AF136" i="5"/>
  <c r="AK136" i="5"/>
  <c r="AJ136" i="5"/>
  <c r="AE136" i="5"/>
  <c r="AD136" i="5"/>
  <c r="AM136" i="5"/>
  <c r="AL136" i="5"/>
  <c r="AC136" i="5"/>
  <c r="AG145" i="5"/>
  <c r="AN145" i="5"/>
  <c r="AF145" i="5"/>
  <c r="AM145" i="5"/>
  <c r="AE145" i="5"/>
  <c r="AL145" i="5"/>
  <c r="AD145" i="5"/>
  <c r="AK145" i="5"/>
  <c r="AJ145" i="5"/>
  <c r="AC145" i="5"/>
  <c r="AI145" i="5"/>
  <c r="AH145" i="5"/>
  <c r="AM78" i="5"/>
  <c r="AE78" i="5"/>
  <c r="AL78" i="5"/>
  <c r="AD78" i="5"/>
  <c r="AM86" i="5"/>
  <c r="AE86" i="5"/>
  <c r="AL86" i="5"/>
  <c r="AD86" i="5"/>
  <c r="AI100" i="5"/>
  <c r="AH100" i="5"/>
  <c r="AL46" i="5"/>
  <c r="AD46" i="5"/>
  <c r="AK51" i="5"/>
  <c r="AD63" i="5"/>
  <c r="AL63" i="5"/>
  <c r="AD65" i="5"/>
  <c r="AL65" i="5"/>
  <c r="AH66" i="5"/>
  <c r="AD67" i="5"/>
  <c r="AL67" i="5"/>
  <c r="AG70" i="5"/>
  <c r="AC75" i="5"/>
  <c r="AM75" i="5"/>
  <c r="AK77" i="5"/>
  <c r="AI78" i="5"/>
  <c r="AG79" i="5"/>
  <c r="AK85" i="5"/>
  <c r="AI86" i="5"/>
  <c r="AG87" i="5"/>
  <c r="AC91" i="5"/>
  <c r="AF96" i="5"/>
  <c r="AC100" i="5"/>
  <c r="AM100" i="5"/>
  <c r="AN214" i="5"/>
  <c r="AJ216" i="5"/>
  <c r="AJ223" i="5"/>
  <c r="AH225" i="5"/>
  <c r="AN231" i="5"/>
  <c r="AG239" i="5"/>
  <c r="AF271" i="5"/>
  <c r="AH279" i="5"/>
  <c r="AK297" i="5"/>
  <c r="AE184" i="5"/>
  <c r="AI91" i="5"/>
  <c r="AH91" i="5"/>
  <c r="AJ101" i="5"/>
  <c r="AH101" i="5"/>
  <c r="AN101" i="5"/>
  <c r="AD101" i="5"/>
  <c r="AM101" i="5"/>
  <c r="AC101" i="5"/>
  <c r="AL75" i="5"/>
  <c r="AI266" i="5"/>
  <c r="AG266" i="5"/>
  <c r="AN266" i="5"/>
  <c r="AF266" i="5"/>
  <c r="AK266" i="5"/>
  <c r="AC266" i="5"/>
  <c r="AO266" i="5" s="1"/>
  <c r="AD266" i="5"/>
  <c r="AM266" i="5"/>
  <c r="AL266" i="5"/>
  <c r="AG275" i="5"/>
  <c r="AM275" i="5"/>
  <c r="AE275" i="5"/>
  <c r="AL275" i="5"/>
  <c r="AD275" i="5"/>
  <c r="AI275" i="5"/>
  <c r="AN275" i="5"/>
  <c r="AK275" i="5"/>
  <c r="AJ275" i="5"/>
  <c r="AH283" i="5"/>
  <c r="AN283" i="5"/>
  <c r="AF283" i="5"/>
  <c r="AJ283" i="5"/>
  <c r="AG283" i="5"/>
  <c r="AD283" i="5"/>
  <c r="AC283" i="5"/>
  <c r="AO283" i="5" s="1"/>
  <c r="AK283" i="5"/>
  <c r="AM283" i="5"/>
  <c r="AL283" i="5"/>
  <c r="AL292" i="5"/>
  <c r="AD292" i="5"/>
  <c r="AK292" i="5"/>
  <c r="AC292" i="5"/>
  <c r="AO292" i="5" s="1"/>
  <c r="AJ292" i="5"/>
  <c r="AI292" i="5"/>
  <c r="AN292" i="5"/>
  <c r="AF292" i="5"/>
  <c r="AG292" i="5"/>
  <c r="AH292" i="5"/>
  <c r="AE292" i="5"/>
  <c r="AM292" i="5"/>
  <c r="AK210" i="5"/>
  <c r="AK206" i="5" s="1"/>
  <c r="J34" i="11" s="1"/>
  <c r="AC210" i="5"/>
  <c r="AJ210" i="5"/>
  <c r="AI210" i="5"/>
  <c r="AI250" i="5" s="1"/>
  <c r="AH210" i="5"/>
  <c r="AH250" i="5" s="1"/>
  <c r="AM210" i="5"/>
  <c r="AL210" i="5"/>
  <c r="AL250" i="5" s="1"/>
  <c r="AH219" i="5"/>
  <c r="AG219" i="5"/>
  <c r="AN219" i="5"/>
  <c r="AF219" i="5"/>
  <c r="AM219" i="5"/>
  <c r="AE219" i="5"/>
  <c r="AL219" i="5"/>
  <c r="AJ219" i="5"/>
  <c r="AI219" i="5"/>
  <c r="AM227" i="5"/>
  <c r="AE227" i="5"/>
  <c r="AL227" i="5"/>
  <c r="AD227" i="5"/>
  <c r="AK227" i="5"/>
  <c r="AC227" i="5"/>
  <c r="AO227" i="5" s="1"/>
  <c r="AJ227" i="5"/>
  <c r="AI227" i="5"/>
  <c r="AG227" i="5"/>
  <c r="AF227" i="5"/>
  <c r="AJ235" i="5"/>
  <c r="AI235" i="5"/>
  <c r="AH235" i="5"/>
  <c r="AG235" i="5"/>
  <c r="AF235" i="5"/>
  <c r="AD235" i="5"/>
  <c r="AC235" i="5"/>
  <c r="AO235" i="5" s="1"/>
  <c r="AK249" i="5"/>
  <c r="AC249" i="5"/>
  <c r="AO249" i="5" s="1"/>
  <c r="AI249" i="5"/>
  <c r="AH249" i="5"/>
  <c r="AM249" i="5"/>
  <c r="AE249" i="5"/>
  <c r="AN249" i="5"/>
  <c r="AL249" i="5"/>
  <c r="AJ249" i="5"/>
  <c r="AG249" i="5"/>
  <c r="AF249" i="5"/>
  <c r="AH162" i="5"/>
  <c r="AG162" i="5"/>
  <c r="AN162" i="5"/>
  <c r="AF162" i="5"/>
  <c r="AM162" i="5"/>
  <c r="AE162" i="5"/>
  <c r="AL162" i="5"/>
  <c r="AK162" i="5"/>
  <c r="AJ162" i="5"/>
  <c r="AI162" i="5"/>
  <c r="AD162" i="5"/>
  <c r="AH171" i="5"/>
  <c r="AG171" i="5"/>
  <c r="AN171" i="5"/>
  <c r="AF171" i="5"/>
  <c r="AM171" i="5"/>
  <c r="AE171" i="5"/>
  <c r="AL171" i="5"/>
  <c r="AK171" i="5"/>
  <c r="AJ171" i="5"/>
  <c r="AI171" i="5"/>
  <c r="AC171" i="5"/>
  <c r="AH179" i="5"/>
  <c r="AG179" i="5"/>
  <c r="AN179" i="5"/>
  <c r="AF179" i="5"/>
  <c r="AM179" i="5"/>
  <c r="AE179" i="5"/>
  <c r="AL179" i="5"/>
  <c r="AK179" i="5"/>
  <c r="AJ179" i="5"/>
  <c r="AI179" i="5"/>
  <c r="AC179" i="5"/>
  <c r="AD179" i="5"/>
  <c r="AH187" i="5"/>
  <c r="AG187" i="5"/>
  <c r="AN187" i="5"/>
  <c r="AF187" i="5"/>
  <c r="AM187" i="5"/>
  <c r="AE187" i="5"/>
  <c r="AL187" i="5"/>
  <c r="AK187" i="5"/>
  <c r="AJ187" i="5"/>
  <c r="AI187" i="5"/>
  <c r="AC187" i="5"/>
  <c r="AD187" i="5"/>
  <c r="AJ197" i="5"/>
  <c r="AI197" i="5"/>
  <c r="AH197" i="5"/>
  <c r="AG197" i="5"/>
  <c r="AN197" i="5"/>
  <c r="AM197" i="5"/>
  <c r="AL197" i="5"/>
  <c r="AK197" i="5"/>
  <c r="AD197" i="5"/>
  <c r="AC197" i="5"/>
  <c r="AF197" i="5"/>
  <c r="AE197" i="5"/>
  <c r="AL114" i="5"/>
  <c r="AD114" i="5"/>
  <c r="AK114" i="5"/>
  <c r="AC114" i="5"/>
  <c r="AJ114" i="5"/>
  <c r="AI114" i="5"/>
  <c r="AN114" i="5"/>
  <c r="AF114" i="5"/>
  <c r="AG114" i="5"/>
  <c r="AM114" i="5"/>
  <c r="AM131" i="5"/>
  <c r="AE131" i="5"/>
  <c r="AL131" i="5"/>
  <c r="AD131" i="5"/>
  <c r="AK131" i="5"/>
  <c r="AC131" i="5"/>
  <c r="AJ131" i="5"/>
  <c r="AG131" i="5"/>
  <c r="AF131" i="5"/>
  <c r="AI131" i="5"/>
  <c r="AN131" i="5"/>
  <c r="AM139" i="5"/>
  <c r="AE139" i="5"/>
  <c r="AL139" i="5"/>
  <c r="AD139" i="5"/>
  <c r="AK139" i="5"/>
  <c r="AC139" i="5"/>
  <c r="AJ139" i="5"/>
  <c r="AG139" i="5"/>
  <c r="AF139" i="5"/>
  <c r="AI139" i="5"/>
  <c r="AN139" i="5"/>
  <c r="AH139" i="5"/>
  <c r="AK144" i="5"/>
  <c r="AC144" i="5"/>
  <c r="AJ144" i="5"/>
  <c r="AI144" i="5"/>
  <c r="AH144" i="5"/>
  <c r="AM144" i="5"/>
  <c r="AL144" i="5"/>
  <c r="AG144" i="5"/>
  <c r="AF144" i="5"/>
  <c r="AD144" i="5"/>
  <c r="AE144" i="5"/>
  <c r="AI73" i="5"/>
  <c r="AH73" i="5"/>
  <c r="AI81" i="5"/>
  <c r="AH81" i="5"/>
  <c r="AI89" i="5"/>
  <c r="AH89" i="5"/>
  <c r="AM99" i="5"/>
  <c r="AE99" i="5"/>
  <c r="AL99" i="5"/>
  <c r="AD99" i="5"/>
  <c r="AK46" i="5"/>
  <c r="AJ51" i="5"/>
  <c r="AE63" i="5"/>
  <c r="AM63" i="5"/>
  <c r="AE65" i="5"/>
  <c r="AM65" i="5"/>
  <c r="AI66" i="5"/>
  <c r="AE67" i="5"/>
  <c r="AF73" i="5"/>
  <c r="AD75" i="5"/>
  <c r="AN75" i="5"/>
  <c r="AL77" i="5"/>
  <c r="AJ78" i="5"/>
  <c r="AF81" i="5"/>
  <c r="AL85" i="5"/>
  <c r="AJ86" i="5"/>
  <c r="AF89" i="5"/>
  <c r="AD91" i="5"/>
  <c r="AN91" i="5"/>
  <c r="AF99" i="5"/>
  <c r="AD100" i="5"/>
  <c r="AN100" i="5"/>
  <c r="AD210" i="5"/>
  <c r="AD250" i="5" s="1"/>
  <c r="AF215" i="5"/>
  <c r="AK219" i="5"/>
  <c r="AC224" i="5"/>
  <c r="AO224" i="5" s="1"/>
  <c r="AN235" i="5"/>
  <c r="AJ239" i="5"/>
  <c r="AH262" i="5"/>
  <c r="AH266" i="5"/>
  <c r="AJ271" i="5"/>
  <c r="AH275" i="5"/>
  <c r="AE280" i="5"/>
  <c r="AE118" i="5"/>
  <c r="AH131" i="5"/>
  <c r="AC162" i="5"/>
  <c r="AG184" i="5"/>
  <c r="AE75" i="5"/>
  <c r="AE91" i="5"/>
  <c r="AL262" i="5"/>
  <c r="AI264" i="5"/>
  <c r="AG264" i="5"/>
  <c r="AN264" i="5"/>
  <c r="AF264" i="5"/>
  <c r="AK264" i="5"/>
  <c r="AC264" i="5"/>
  <c r="AO264" i="5" s="1"/>
  <c r="AL264" i="5"/>
  <c r="AJ264" i="5"/>
  <c r="AH264" i="5"/>
  <c r="AE264" i="5"/>
  <c r="AM264" i="5"/>
  <c r="AD264" i="5"/>
  <c r="AG273" i="5"/>
  <c r="AM273" i="5"/>
  <c r="AE273" i="5"/>
  <c r="AL273" i="5"/>
  <c r="AD273" i="5"/>
  <c r="AI273" i="5"/>
  <c r="AJ273" i="5"/>
  <c r="AH273" i="5"/>
  <c r="AF273" i="5"/>
  <c r="AC273" i="5"/>
  <c r="AO273" i="5" s="1"/>
  <c r="AK273" i="5"/>
  <c r="AM281" i="5"/>
  <c r="AE281" i="5"/>
  <c r="AK281" i="5"/>
  <c r="AC281" i="5"/>
  <c r="AO281" i="5" s="1"/>
  <c r="AJ281" i="5"/>
  <c r="AG281" i="5"/>
  <c r="AH281" i="5"/>
  <c r="AF281" i="5"/>
  <c r="AD281" i="5"/>
  <c r="AN281" i="5"/>
  <c r="AI281" i="5"/>
  <c r="AH216" i="5"/>
  <c r="AG216" i="5"/>
  <c r="AN216" i="5"/>
  <c r="AF216" i="5"/>
  <c r="AM216" i="5"/>
  <c r="AE216" i="5"/>
  <c r="AM225" i="5"/>
  <c r="AE225" i="5"/>
  <c r="AL225" i="5"/>
  <c r="AD225" i="5"/>
  <c r="AK225" i="5"/>
  <c r="AC225" i="5"/>
  <c r="AO225" i="5" s="1"/>
  <c r="AJ225" i="5"/>
  <c r="AN225" i="5"/>
  <c r="AJ233" i="5"/>
  <c r="AI233" i="5"/>
  <c r="AH233" i="5"/>
  <c r="AG233" i="5"/>
  <c r="AN233" i="5"/>
  <c r="AL233" i="5"/>
  <c r="AK233" i="5"/>
  <c r="AL247" i="5"/>
  <c r="AD247" i="5"/>
  <c r="AJ247" i="5"/>
  <c r="AI247" i="5"/>
  <c r="AN247" i="5"/>
  <c r="AF247" i="5"/>
  <c r="AG247" i="5"/>
  <c r="AE247" i="5"/>
  <c r="AC247" i="5"/>
  <c r="AO247" i="5" s="1"/>
  <c r="AH168" i="5"/>
  <c r="AG168" i="5"/>
  <c r="AN168" i="5"/>
  <c r="AF168" i="5"/>
  <c r="AM168" i="5"/>
  <c r="AE168" i="5"/>
  <c r="AD168" i="5"/>
  <c r="AC168" i="5"/>
  <c r="AJ168" i="5"/>
  <c r="AI168" i="5"/>
  <c r="AH177" i="5"/>
  <c r="AG177" i="5"/>
  <c r="AN177" i="5"/>
  <c r="AF177" i="5"/>
  <c r="AM177" i="5"/>
  <c r="AE177" i="5"/>
  <c r="AD177" i="5"/>
  <c r="AC177" i="5"/>
  <c r="AJ177" i="5"/>
  <c r="AL177" i="5"/>
  <c r="AK177" i="5"/>
  <c r="AH185" i="5"/>
  <c r="AG185" i="5"/>
  <c r="AN185" i="5"/>
  <c r="AF185" i="5"/>
  <c r="AM185" i="5"/>
  <c r="AE185" i="5"/>
  <c r="AD185" i="5"/>
  <c r="AC185" i="5"/>
  <c r="AJ185" i="5"/>
  <c r="AL185" i="5"/>
  <c r="AI185" i="5"/>
  <c r="AI194" i="5"/>
  <c r="AH194" i="5"/>
  <c r="AG194" i="5"/>
  <c r="AN194" i="5"/>
  <c r="AF194" i="5"/>
  <c r="AM194" i="5"/>
  <c r="AL194" i="5"/>
  <c r="AK194" i="5"/>
  <c r="AJ194" i="5"/>
  <c r="AC194" i="5"/>
  <c r="AC192" i="5" s="1"/>
  <c r="AD194" i="5"/>
  <c r="AE194" i="5"/>
  <c r="AL112" i="5"/>
  <c r="AD112" i="5"/>
  <c r="AK112" i="5"/>
  <c r="AC112" i="5"/>
  <c r="AJ112" i="5"/>
  <c r="AI112" i="5"/>
  <c r="AN112" i="5"/>
  <c r="AF112" i="5"/>
  <c r="AH112" i="5"/>
  <c r="AE112" i="5"/>
  <c r="AM112" i="5"/>
  <c r="AG112" i="5"/>
  <c r="AL121" i="5"/>
  <c r="AD121" i="5"/>
  <c r="AK121" i="5"/>
  <c r="AC121" i="5"/>
  <c r="AJ121" i="5"/>
  <c r="AI121" i="5"/>
  <c r="AN121" i="5"/>
  <c r="AF121" i="5"/>
  <c r="AM121" i="5"/>
  <c r="AE121" i="5"/>
  <c r="AG121" i="5"/>
  <c r="AM129" i="5"/>
  <c r="AE129" i="5"/>
  <c r="AL129" i="5"/>
  <c r="AD129" i="5"/>
  <c r="AK129" i="5"/>
  <c r="AC129" i="5"/>
  <c r="AJ129" i="5"/>
  <c r="AN129" i="5"/>
  <c r="AI129" i="5"/>
  <c r="AH129" i="5"/>
  <c r="AG129" i="5"/>
  <c r="AM137" i="5"/>
  <c r="AE137" i="5"/>
  <c r="AL137" i="5"/>
  <c r="AD137" i="5"/>
  <c r="AK137" i="5"/>
  <c r="AC137" i="5"/>
  <c r="AJ137" i="5"/>
  <c r="AN137" i="5"/>
  <c r="AI137" i="5"/>
  <c r="AH137" i="5"/>
  <c r="AF137" i="5"/>
  <c r="AG137" i="5"/>
  <c r="AK151" i="5"/>
  <c r="AC151" i="5"/>
  <c r="AJ151" i="5"/>
  <c r="AI151" i="5"/>
  <c r="AH151" i="5"/>
  <c r="AM151" i="5"/>
  <c r="AL151" i="5"/>
  <c r="AG151" i="5"/>
  <c r="AF151" i="5"/>
  <c r="AN151" i="5"/>
  <c r="AD151" i="5"/>
  <c r="AE151" i="5"/>
  <c r="AM67" i="5"/>
  <c r="AI70" i="5"/>
  <c r="AH70" i="5"/>
  <c r="AI79" i="5"/>
  <c r="AH79" i="5"/>
  <c r="AI87" i="5"/>
  <c r="AH87" i="5"/>
  <c r="AJ96" i="5"/>
  <c r="AI96" i="5"/>
  <c r="AC66" i="5"/>
  <c r="AG67" i="5"/>
  <c r="AL70" i="5"/>
  <c r="AJ73" i="5"/>
  <c r="AF75" i="5"/>
  <c r="AD77" i="5"/>
  <c r="AN77" i="5"/>
  <c r="AN78" i="5"/>
  <c r="AL79" i="5"/>
  <c r="AJ81" i="5"/>
  <c r="AD85" i="5"/>
  <c r="AN85" i="5"/>
  <c r="AN86" i="5"/>
  <c r="AL87" i="5"/>
  <c r="AJ89" i="5"/>
  <c r="AF91" i="5"/>
  <c r="AK96" i="5"/>
  <c r="AH99" i="5"/>
  <c r="AF100" i="5"/>
  <c r="AE101" i="5"/>
  <c r="AF210" i="5"/>
  <c r="AC214" i="5"/>
  <c r="AO214" i="5" s="1"/>
  <c r="AH215" i="5"/>
  <c r="AE224" i="5"/>
  <c r="AJ232" i="5"/>
  <c r="AN239" i="5"/>
  <c r="AK247" i="5"/>
  <c r="AI263" i="5"/>
  <c r="AJ272" i="5"/>
  <c r="AJ280" i="5"/>
  <c r="AJ287" i="5"/>
  <c r="AK168" i="5"/>
  <c r="AK25" i="5"/>
  <c r="AL39" i="5"/>
  <c r="AM43" i="5"/>
  <c r="AJ35" i="5"/>
  <c r="AJ33" i="5"/>
  <c r="AI23" i="5"/>
  <c r="AJ28" i="5"/>
  <c r="AE39" i="5"/>
  <c r="AM32" i="5"/>
  <c r="AF42" i="5"/>
  <c r="AI38" i="5"/>
  <c r="AL37" i="5"/>
  <c r="AJ16" i="5"/>
  <c r="AD24" i="5"/>
  <c r="AF19" i="5"/>
  <c r="AF15" i="5"/>
  <c r="AJ23" i="5"/>
  <c r="AM15" i="5"/>
  <c r="AE37" i="5"/>
  <c r="AI35" i="5"/>
  <c r="AD25" i="5"/>
  <c r="AN43" i="5"/>
  <c r="AM42" i="5"/>
  <c r="AI16" i="5"/>
  <c r="AI33" i="5"/>
  <c r="AC24" i="5"/>
  <c r="AI28" i="5"/>
  <c r="AG19" i="5"/>
  <c r="AN32" i="5"/>
  <c r="AN15" i="5"/>
  <c r="AD37" i="5"/>
  <c r="AF32" i="5"/>
  <c r="AF43" i="5"/>
  <c r="AG15" i="5"/>
  <c r="AC16" i="5"/>
  <c r="AK16" i="5"/>
  <c r="AM19" i="5"/>
  <c r="AE19" i="5"/>
  <c r="AG42" i="5"/>
  <c r="AK37" i="5"/>
  <c r="AK39" i="5"/>
  <c r="AC35" i="5"/>
  <c r="AK35" i="5"/>
  <c r="AG32" i="5"/>
  <c r="AC28" i="5"/>
  <c r="AK28" i="5"/>
  <c r="AJ24" i="5"/>
  <c r="AJ25" i="5"/>
  <c r="AC33" i="5"/>
  <c r="AK33" i="5"/>
  <c r="AC38" i="5"/>
  <c r="AK38" i="5"/>
  <c r="AG43" i="5"/>
  <c r="AC23" i="5"/>
  <c r="AK23" i="5"/>
  <c r="AH15" i="5"/>
  <c r="AD16" i="5"/>
  <c r="AL16" i="5"/>
  <c r="AL19" i="5"/>
  <c r="AD19" i="5"/>
  <c r="AH42" i="5"/>
  <c r="AJ37" i="5"/>
  <c r="AJ39" i="5"/>
  <c r="AD35" i="5"/>
  <c r="AL35" i="5"/>
  <c r="AH32" i="5"/>
  <c r="AD28" i="5"/>
  <c r="AL28" i="5"/>
  <c r="AI24" i="5"/>
  <c r="AI25" i="5"/>
  <c r="AD33" i="5"/>
  <c r="AL33" i="5"/>
  <c r="AD38" i="5"/>
  <c r="AL38" i="5"/>
  <c r="AH43" i="5"/>
  <c r="AD23" i="5"/>
  <c r="AL23" i="5"/>
  <c r="AD39" i="5"/>
  <c r="AC25" i="5"/>
  <c r="AI15" i="5"/>
  <c r="AE16" i="5"/>
  <c r="AM16" i="5"/>
  <c r="AK19" i="5"/>
  <c r="AI42" i="5"/>
  <c r="AI37" i="5"/>
  <c r="AI39" i="5"/>
  <c r="AE35" i="5"/>
  <c r="AM35" i="5"/>
  <c r="AI32" i="5"/>
  <c r="AE28" i="5"/>
  <c r="AM28" i="5"/>
  <c r="AH24" i="5"/>
  <c r="AH25" i="5"/>
  <c r="AE33" i="5"/>
  <c r="AM33" i="5"/>
  <c r="AE38" i="5"/>
  <c r="AM38" i="5"/>
  <c r="AI43" i="5"/>
  <c r="AE23" i="5"/>
  <c r="AM23" i="5"/>
  <c r="AK24" i="5"/>
  <c r="AJ38" i="5"/>
  <c r="AJ15" i="5"/>
  <c r="AF16" i="5"/>
  <c r="AN16" i="5"/>
  <c r="AJ19" i="5"/>
  <c r="AJ42" i="5"/>
  <c r="AH37" i="5"/>
  <c r="AH39" i="5"/>
  <c r="AF35" i="5"/>
  <c r="AN35" i="5"/>
  <c r="AJ32" i="5"/>
  <c r="AF28" i="5"/>
  <c r="AN28" i="5"/>
  <c r="AG24" i="5"/>
  <c r="AG25" i="5"/>
  <c r="AF33" i="5"/>
  <c r="AN33" i="5"/>
  <c r="AF38" i="5"/>
  <c r="AN38" i="5"/>
  <c r="AJ43" i="5"/>
  <c r="AF23" i="5"/>
  <c r="AN23" i="5"/>
  <c r="AC15" i="5"/>
  <c r="AK15" i="5"/>
  <c r="AG16" i="5"/>
  <c r="AI19" i="5"/>
  <c r="AC42" i="5"/>
  <c r="AK42" i="5"/>
  <c r="AC37" i="5"/>
  <c r="AG37" i="5"/>
  <c r="AC39" i="5"/>
  <c r="AG39" i="5"/>
  <c r="AG35" i="5"/>
  <c r="AC32" i="5"/>
  <c r="AK32" i="5"/>
  <c r="AG28" i="5"/>
  <c r="AN24" i="5"/>
  <c r="AF24" i="5"/>
  <c r="AN25" i="5"/>
  <c r="AF25" i="5"/>
  <c r="AG33" i="5"/>
  <c r="AG38" i="5"/>
  <c r="AC43" i="5"/>
  <c r="AK43" i="5"/>
  <c r="AG23" i="5"/>
  <c r="AN19" i="5"/>
  <c r="AN42" i="5"/>
  <c r="AD15" i="5"/>
  <c r="AL15" i="5"/>
  <c r="AH16" i="5"/>
  <c r="AH19" i="5"/>
  <c r="AD42" i="5"/>
  <c r="AL42" i="5"/>
  <c r="AN37" i="5"/>
  <c r="AF37" i="5"/>
  <c r="AN39" i="5"/>
  <c r="AF39" i="5"/>
  <c r="AH35" i="5"/>
  <c r="AD32" i="5"/>
  <c r="AL32" i="5"/>
  <c r="AH28" i="5"/>
  <c r="AM24" i="5"/>
  <c r="AE24" i="5"/>
  <c r="AM25" i="5"/>
  <c r="AE25" i="5"/>
  <c r="AH33" i="5"/>
  <c r="AH38" i="5"/>
  <c r="AD43" i="5"/>
  <c r="AL43" i="5"/>
  <c r="AH23" i="5"/>
  <c r="AE15" i="5"/>
  <c r="AE42" i="5"/>
  <c r="AM37" i="5"/>
  <c r="AM39" i="5"/>
  <c r="AE32" i="5"/>
  <c r="AL24" i="5"/>
  <c r="AL25" i="5"/>
  <c r="AE43" i="5"/>
  <c r="AH206" i="5" l="1"/>
  <c r="G34" i="11" s="1"/>
  <c r="AO210" i="5"/>
  <c r="AO250" i="5" s="1"/>
  <c r="AF143" i="5"/>
  <c r="E21" i="11" s="1"/>
  <c r="AG45" i="5"/>
  <c r="F7" i="11" s="1"/>
  <c r="B28" i="11"/>
  <c r="AN94" i="5"/>
  <c r="M14" i="11" s="1"/>
  <c r="AL45" i="5"/>
  <c r="K7" i="11" s="1"/>
  <c r="AN143" i="5"/>
  <c r="M21" i="11" s="1"/>
  <c r="AL49" i="5"/>
  <c r="K8" i="11" s="1"/>
  <c r="AL192" i="5"/>
  <c r="K28" i="11" s="1"/>
  <c r="AF192" i="5"/>
  <c r="E28" i="11" s="1"/>
  <c r="AC250" i="5"/>
  <c r="AD45" i="5"/>
  <c r="C7" i="11" s="1"/>
  <c r="AL143" i="5"/>
  <c r="K21" i="11" s="1"/>
  <c r="AD94" i="5"/>
  <c r="C14" i="11" s="1"/>
  <c r="AM255" i="5"/>
  <c r="L41" i="11" s="1"/>
  <c r="AC255" i="5"/>
  <c r="AJ143" i="5"/>
  <c r="I21" i="11" s="1"/>
  <c r="AG143" i="5"/>
  <c r="F21" i="11" s="1"/>
  <c r="AE206" i="5"/>
  <c r="D34" i="11" s="1"/>
  <c r="AL206" i="5"/>
  <c r="K34" i="11" s="1"/>
  <c r="AD143" i="5"/>
  <c r="C21" i="11" s="1"/>
  <c r="AO96" i="5"/>
  <c r="AG196" i="5"/>
  <c r="F29" i="11" s="1"/>
  <c r="AE196" i="5"/>
  <c r="D29" i="11" s="1"/>
  <c r="AO166" i="5"/>
  <c r="AN45" i="5"/>
  <c r="M7" i="11" s="1"/>
  <c r="AO88" i="5"/>
  <c r="AO80" i="5"/>
  <c r="AO148" i="5"/>
  <c r="AN147" i="5"/>
  <c r="M22" i="11" s="1"/>
  <c r="AO138" i="5"/>
  <c r="AO113" i="5"/>
  <c r="AD192" i="5"/>
  <c r="C28" i="11" s="1"/>
  <c r="AI49" i="5"/>
  <c r="H8" i="11" s="1"/>
  <c r="AK143" i="5"/>
  <c r="J21" i="11" s="1"/>
  <c r="AI196" i="5"/>
  <c r="H29" i="11" s="1"/>
  <c r="AJ196" i="5"/>
  <c r="I29" i="11" s="1"/>
  <c r="AI143" i="5"/>
  <c r="H21" i="11" s="1"/>
  <c r="AG147" i="5"/>
  <c r="F22" i="11" s="1"/>
  <c r="AD49" i="5"/>
  <c r="C8" i="11" s="1"/>
  <c r="AK196" i="5"/>
  <c r="J29" i="11" s="1"/>
  <c r="AO66" i="5"/>
  <c r="AC299" i="5"/>
  <c r="AO90" i="5"/>
  <c r="AC98" i="5"/>
  <c r="B15" i="11" s="1"/>
  <c r="AC143" i="5"/>
  <c r="B21" i="11" s="1"/>
  <c r="AK147" i="5"/>
  <c r="J22" i="11" s="1"/>
  <c r="AM94" i="5"/>
  <c r="L14" i="11" s="1"/>
  <c r="AE45" i="5"/>
  <c r="D7" i="11" s="1"/>
  <c r="AO73" i="5"/>
  <c r="AE94" i="5"/>
  <c r="D14" i="11" s="1"/>
  <c r="AO87" i="5"/>
  <c r="AJ255" i="5"/>
  <c r="I41" i="11" s="1"/>
  <c r="AK45" i="5"/>
  <c r="J7" i="11" s="1"/>
  <c r="AI147" i="5"/>
  <c r="H22" i="11" s="1"/>
  <c r="AO65" i="5"/>
  <c r="AM49" i="5"/>
  <c r="L8" i="11" s="1"/>
  <c r="AH45" i="5"/>
  <c r="G7" i="11" s="1"/>
  <c r="AC94" i="5"/>
  <c r="B14" i="11" s="1"/>
  <c r="AG192" i="5"/>
  <c r="F28" i="11" s="1"/>
  <c r="AE192" i="5"/>
  <c r="D28" i="11" s="1"/>
  <c r="AO52" i="5"/>
  <c r="AO53" i="5"/>
  <c r="AO164" i="5"/>
  <c r="AO19" i="5"/>
  <c r="AO31" i="5"/>
  <c r="AC245" i="5"/>
  <c r="B36" i="11" s="1"/>
  <c r="N36" i="11" s="1"/>
  <c r="AO81" i="5"/>
  <c r="AO72" i="5"/>
  <c r="AO47" i="5"/>
  <c r="AE49" i="5"/>
  <c r="D8" i="11" s="1"/>
  <c r="AO99" i="5"/>
  <c r="AE143" i="5"/>
  <c r="D21" i="11" s="1"/>
  <c r="AH196" i="5"/>
  <c r="G29" i="11" s="1"/>
  <c r="AI98" i="5"/>
  <c r="H15" i="11" s="1"/>
  <c r="AL94" i="5"/>
  <c r="K14" i="11" s="1"/>
  <c r="AD196" i="5"/>
  <c r="C29" i="11" s="1"/>
  <c r="AJ250" i="5"/>
  <c r="AJ206" i="5"/>
  <c r="I34" i="11" s="1"/>
  <c r="AO128" i="5"/>
  <c r="AM196" i="5"/>
  <c r="L29" i="11" s="1"/>
  <c r="AO167" i="5"/>
  <c r="AO77" i="5"/>
  <c r="AE147" i="5"/>
  <c r="D22" i="11" s="1"/>
  <c r="AO124" i="5"/>
  <c r="AO180" i="5"/>
  <c r="AG299" i="5"/>
  <c r="AG255" i="5"/>
  <c r="F41" i="11" s="1"/>
  <c r="AN299" i="5"/>
  <c r="AN255" i="5"/>
  <c r="M41" i="11" s="1"/>
  <c r="AO173" i="5"/>
  <c r="AO126" i="5"/>
  <c r="AO133" i="5"/>
  <c r="AO184" i="5"/>
  <c r="AM147" i="5"/>
  <c r="L22" i="11" s="1"/>
  <c r="AO37" i="5"/>
  <c r="AO151" i="5"/>
  <c r="AM143" i="5"/>
  <c r="L21" i="11" s="1"/>
  <c r="AL196" i="5"/>
  <c r="K29" i="11" s="1"/>
  <c r="AO187" i="5"/>
  <c r="AF94" i="5"/>
  <c r="E14" i="11" s="1"/>
  <c r="AD147" i="5"/>
  <c r="C22" i="11" s="1"/>
  <c r="AO178" i="5"/>
  <c r="AO161" i="5"/>
  <c r="AC49" i="5"/>
  <c r="B8" i="11" s="1"/>
  <c r="AO295" i="5"/>
  <c r="AC294" i="5"/>
  <c r="AO132" i="5"/>
  <c r="AH192" i="5"/>
  <c r="G28" i="11" s="1"/>
  <c r="AM192" i="5"/>
  <c r="L28" i="11" s="1"/>
  <c r="AH299" i="5"/>
  <c r="AH255" i="5"/>
  <c r="G41" i="11" s="1"/>
  <c r="AI45" i="5"/>
  <c r="H7" i="11" s="1"/>
  <c r="AO78" i="5"/>
  <c r="AO84" i="5"/>
  <c r="AO134" i="5"/>
  <c r="AO117" i="5"/>
  <c r="AF299" i="5"/>
  <c r="AF255" i="5"/>
  <c r="E41" i="11" s="1"/>
  <c r="AC290" i="5"/>
  <c r="AI206" i="5"/>
  <c r="H34" i="11" s="1"/>
  <c r="AO171" i="5"/>
  <c r="AO183" i="5"/>
  <c r="AJ49" i="5"/>
  <c r="I8" i="11" s="1"/>
  <c r="AO181" i="5"/>
  <c r="AO95" i="5"/>
  <c r="AM45" i="5"/>
  <c r="L7" i="11" s="1"/>
  <c r="AO50" i="5"/>
  <c r="AO185" i="5"/>
  <c r="AO25" i="5"/>
  <c r="AO38" i="5"/>
  <c r="AI255" i="5"/>
  <c r="H41" i="11" s="1"/>
  <c r="AO198" i="5"/>
  <c r="AO137" i="5"/>
  <c r="AO121" i="5"/>
  <c r="AN192" i="5"/>
  <c r="M28" i="11" s="1"/>
  <c r="AD98" i="5"/>
  <c r="C15" i="11" s="1"/>
  <c r="AH143" i="5"/>
  <c r="G21" i="11" s="1"/>
  <c r="AO91" i="5"/>
  <c r="AO136" i="5"/>
  <c r="AK98" i="5"/>
  <c r="J15" i="11" s="1"/>
  <c r="AJ147" i="5"/>
  <c r="I22" i="11" s="1"/>
  <c r="AO135" i="5"/>
  <c r="AO127" i="5"/>
  <c r="AO175" i="5"/>
  <c r="AL147" i="5"/>
  <c r="K22" i="11" s="1"/>
  <c r="AG49" i="5"/>
  <c r="F8" i="11" s="1"/>
  <c r="AO199" i="5"/>
  <c r="AO125" i="5"/>
  <c r="AG250" i="5"/>
  <c r="AG206" i="5"/>
  <c r="F34" i="11" s="1"/>
  <c r="AO64" i="5"/>
  <c r="AH94" i="5"/>
  <c r="G14" i="11" s="1"/>
  <c r="AO74" i="5"/>
  <c r="AO70" i="5"/>
  <c r="AI192" i="5"/>
  <c r="H28" i="11" s="1"/>
  <c r="AG94" i="5"/>
  <c r="F14" i="11" s="1"/>
  <c r="AN98" i="5"/>
  <c r="M15" i="11" s="1"/>
  <c r="AO76" i="5"/>
  <c r="AO165" i="5"/>
  <c r="AO189" i="5"/>
  <c r="AO242" i="5"/>
  <c r="AC241" i="5"/>
  <c r="AF250" i="5"/>
  <c r="AF206" i="5"/>
  <c r="E34" i="11" s="1"/>
  <c r="AD206" i="5"/>
  <c r="C34" i="11" s="1"/>
  <c r="AO162" i="5"/>
  <c r="AF98" i="5"/>
  <c r="E15" i="11" s="1"/>
  <c r="AL98" i="5"/>
  <c r="K15" i="11" s="1"/>
  <c r="AO139" i="5"/>
  <c r="AN196" i="5"/>
  <c r="M29" i="11" s="1"/>
  <c r="AO101" i="5"/>
  <c r="AO75" i="5"/>
  <c r="AO118" i="5"/>
  <c r="AO102" i="5"/>
  <c r="AO130" i="5"/>
  <c r="AO122" i="5"/>
  <c r="AH49" i="5"/>
  <c r="G8" i="11" s="1"/>
  <c r="AF45" i="5"/>
  <c r="E7" i="11" s="1"/>
  <c r="AO36" i="5"/>
  <c r="AG98" i="5"/>
  <c r="F15" i="11" s="1"/>
  <c r="AI94" i="5"/>
  <c r="H14" i="11" s="1"/>
  <c r="AO150" i="5"/>
  <c r="AJ192" i="5"/>
  <c r="I28" i="11" s="1"/>
  <c r="AO172" i="5"/>
  <c r="AK299" i="5"/>
  <c r="AK255" i="5"/>
  <c r="J41" i="11" s="1"/>
  <c r="AO197" i="5"/>
  <c r="AC196" i="5"/>
  <c r="B29" i="11" s="1"/>
  <c r="AO168" i="5"/>
  <c r="AJ98" i="5"/>
  <c r="I15" i="11" s="1"/>
  <c r="AH98" i="5"/>
  <c r="G15" i="11" s="1"/>
  <c r="AO182" i="5"/>
  <c r="AO43" i="5"/>
  <c r="AO32" i="5"/>
  <c r="AO33" i="5"/>
  <c r="AC206" i="5"/>
  <c r="AO194" i="5"/>
  <c r="AE98" i="5"/>
  <c r="D15" i="11" s="1"/>
  <c r="AO114" i="5"/>
  <c r="AM250" i="5"/>
  <c r="AM206" i="5"/>
  <c r="L34" i="11" s="1"/>
  <c r="AO119" i="5"/>
  <c r="AC45" i="5"/>
  <c r="B7" i="11" s="1"/>
  <c r="AO46" i="5"/>
  <c r="AO149" i="5"/>
  <c r="AO200" i="5"/>
  <c r="AO186" i="5"/>
  <c r="AN49" i="5"/>
  <c r="M8" i="11" s="1"/>
  <c r="AO116" i="5"/>
  <c r="AO141" i="5"/>
  <c r="AJ94" i="5"/>
  <c r="I14" i="11" s="1"/>
  <c r="AO82" i="5"/>
  <c r="AO79" i="5"/>
  <c r="AO115" i="5"/>
  <c r="AO193" i="5"/>
  <c r="AD299" i="5"/>
  <c r="AD255" i="5"/>
  <c r="C41" i="11" s="1"/>
  <c r="AO89" i="5"/>
  <c r="AK49" i="5"/>
  <c r="J8" i="11" s="1"/>
  <c r="AO63" i="5"/>
  <c r="AO190" i="5"/>
  <c r="AO174" i="5"/>
  <c r="AO112" i="5"/>
  <c r="AO67" i="5"/>
  <c r="AO39" i="5"/>
  <c r="AO35" i="5"/>
  <c r="AO100" i="5"/>
  <c r="AO145" i="5"/>
  <c r="AO42" i="5"/>
  <c r="AO28" i="5"/>
  <c r="AO16" i="5"/>
  <c r="AO15" i="5"/>
  <c r="AO23" i="5"/>
  <c r="AO24" i="5"/>
  <c r="AK250" i="5"/>
  <c r="AE255" i="5"/>
  <c r="D41" i="11" s="1"/>
  <c r="AC147" i="5"/>
  <c r="B22" i="11" s="1"/>
  <c r="AO129" i="5"/>
  <c r="AO177" i="5"/>
  <c r="AM98" i="5"/>
  <c r="L15" i="11" s="1"/>
  <c r="AO144" i="5"/>
  <c r="AO131" i="5"/>
  <c r="AF196" i="5"/>
  <c r="E29" i="11" s="1"/>
  <c r="AO179" i="5"/>
  <c r="AO85" i="5"/>
  <c r="AH147" i="5"/>
  <c r="G22" i="11" s="1"/>
  <c r="AF147" i="5"/>
  <c r="E22" i="11" s="1"/>
  <c r="AO170" i="5"/>
  <c r="AF49" i="5"/>
  <c r="E8" i="11" s="1"/>
  <c r="AJ45" i="5"/>
  <c r="I7" i="11" s="1"/>
  <c r="AO86" i="5"/>
  <c r="AK94" i="5"/>
  <c r="J14" i="11" s="1"/>
  <c r="AO140" i="5"/>
  <c r="AK192" i="5"/>
  <c r="J28" i="11" s="1"/>
  <c r="AL299" i="5"/>
  <c r="AL255" i="5"/>
  <c r="K41" i="11" s="1"/>
  <c r="AN250" i="5"/>
  <c r="AN206" i="5"/>
  <c r="M34" i="11" s="1"/>
  <c r="AO51" i="5"/>
  <c r="AO245" i="5" l="1"/>
  <c r="N22" i="11"/>
  <c r="N15" i="11"/>
  <c r="N8" i="11"/>
  <c r="AO294" i="5"/>
  <c r="B43" i="11"/>
  <c r="N43" i="11" s="1"/>
  <c r="B41" i="11"/>
  <c r="N41" i="11" s="1"/>
  <c r="N44" i="11" s="1"/>
  <c r="AO255" i="5"/>
  <c r="AO290" i="5"/>
  <c r="B42" i="11"/>
  <c r="N42" i="11" s="1"/>
  <c r="N14" i="11"/>
  <c r="N21" i="11"/>
  <c r="N28" i="11"/>
  <c r="AO241" i="5"/>
  <c r="B35" i="11"/>
  <c r="N35" i="11" s="1"/>
  <c r="N7" i="11"/>
  <c r="AO192" i="5"/>
  <c r="AO206" i="5"/>
  <c r="B34" i="11"/>
  <c r="N34" i="11" s="1"/>
  <c r="N37" i="11" s="1"/>
  <c r="N29" i="11"/>
  <c r="AO143" i="5"/>
  <c r="AO98" i="5"/>
  <c r="AO94" i="5"/>
  <c r="AO49" i="5"/>
  <c r="AO147" i="5"/>
  <c r="AO45" i="5"/>
  <c r="AO196" i="5"/>
  <c r="P75" i="9" l="1"/>
  <c r="P95" i="9" s="1"/>
  <c r="S85" i="9" l="1"/>
  <c r="T85" i="9"/>
  <c r="T105" i="9" s="1"/>
  <c r="U85" i="9"/>
  <c r="U105" i="9" s="1"/>
  <c r="V85" i="9"/>
  <c r="V105" i="9" s="1"/>
  <c r="W85" i="9"/>
  <c r="W105" i="9" l="1"/>
  <c r="K125" i="9" s="1"/>
  <c r="W125" i="9" s="1"/>
  <c r="K29" i="9" s="1"/>
  <c r="S105" i="9"/>
  <c r="G125" i="9" s="1"/>
  <c r="S125" i="9" s="1"/>
  <c r="G29" i="9" s="1"/>
  <c r="O299" i="5"/>
  <c r="O250" i="5"/>
  <c r="O201" i="5"/>
  <c r="O152" i="5"/>
  <c r="O103" i="5"/>
  <c r="O54" i="5"/>
  <c r="W83" i="5" l="1"/>
  <c r="AN83" i="5" s="1"/>
  <c r="Z52" i="5"/>
  <c r="Z51" i="5"/>
  <c r="Z150" i="5"/>
  <c r="Z200" i="5"/>
  <c r="Z291" i="5"/>
  <c r="Z264" i="5"/>
  <c r="Z31" i="5"/>
  <c r="Z25" i="5"/>
  <c r="Z139" i="5"/>
  <c r="Z282" i="5"/>
  <c r="Z281" i="5"/>
  <c r="Z180" i="5"/>
  <c r="Z131" i="5"/>
  <c r="Z28" i="5"/>
  <c r="Z273" i="5"/>
  <c r="Z114" i="5"/>
  <c r="Z47" i="5"/>
  <c r="Z72" i="5"/>
  <c r="Z77" i="5"/>
  <c r="Z80" i="5"/>
  <c r="Z85" i="5"/>
  <c r="Z88" i="5"/>
  <c r="Z95" i="5"/>
  <c r="Z100" i="5"/>
  <c r="Z117" i="5"/>
  <c r="Z126" i="5"/>
  <c r="Z134" i="5"/>
  <c r="Z144" i="5"/>
  <c r="Z151" i="5"/>
  <c r="Z164" i="5"/>
  <c r="Z173" i="5"/>
  <c r="Z181" i="5"/>
  <c r="Z189" i="5"/>
  <c r="Z213" i="5"/>
  <c r="Z216" i="5"/>
  <c r="Z222" i="5"/>
  <c r="Z225" i="5"/>
  <c r="Z230" i="5"/>
  <c r="Z233" i="5"/>
  <c r="Z238" i="5"/>
  <c r="Z243" i="5"/>
  <c r="S103" i="5"/>
  <c r="Z121" i="5"/>
  <c r="Z129" i="5"/>
  <c r="Z137" i="5"/>
  <c r="Z149" i="5"/>
  <c r="Z170" i="5"/>
  <c r="Z178" i="5"/>
  <c r="Z186" i="5"/>
  <c r="Z198" i="5"/>
  <c r="Z262" i="5"/>
  <c r="Z263" i="5"/>
  <c r="Z271" i="5"/>
  <c r="Z272" i="5"/>
  <c r="Z279" i="5"/>
  <c r="Z280" i="5"/>
  <c r="Z287" i="5"/>
  <c r="Z288" i="5"/>
  <c r="Z42" i="5"/>
  <c r="Z36" i="5"/>
  <c r="Z66" i="5"/>
  <c r="Z75" i="5"/>
  <c r="Z78" i="5"/>
  <c r="Z86" i="5"/>
  <c r="Z91" i="5"/>
  <c r="Z96" i="5"/>
  <c r="Z115" i="5"/>
  <c r="Z124" i="5"/>
  <c r="Z132" i="5"/>
  <c r="Z140" i="5"/>
  <c r="Z187" i="5"/>
  <c r="Z199" i="5"/>
  <c r="Z214" i="5"/>
  <c r="Z220" i="5"/>
  <c r="Z223" i="5"/>
  <c r="Z228" i="5"/>
  <c r="Z231" i="5"/>
  <c r="Z236" i="5"/>
  <c r="Z239" i="5"/>
  <c r="Z248" i="5"/>
  <c r="Z172" i="5"/>
  <c r="Z118" i="5"/>
  <c r="Z127" i="5"/>
  <c r="Z135" i="5"/>
  <c r="Z145" i="5"/>
  <c r="Z167" i="5"/>
  <c r="Z171" i="5"/>
  <c r="Z179" i="5"/>
  <c r="Z184" i="5"/>
  <c r="Z194" i="5"/>
  <c r="Z261" i="5"/>
  <c r="Z269" i="5"/>
  <c r="Z270" i="5"/>
  <c r="Z277" i="5"/>
  <c r="Z278" i="5"/>
  <c r="Z285" i="5"/>
  <c r="Z286" i="5"/>
  <c r="Z297" i="5"/>
  <c r="Z298" i="5"/>
  <c r="Z67" i="5"/>
  <c r="Z73" i="5"/>
  <c r="Z76" i="5"/>
  <c r="Z81" i="5"/>
  <c r="Z84" i="5"/>
  <c r="Z89" i="5"/>
  <c r="Z101" i="5"/>
  <c r="Z122" i="5"/>
  <c r="Z130" i="5"/>
  <c r="Z138" i="5"/>
  <c r="R201" i="5"/>
  <c r="Z159" i="5"/>
  <c r="Z168" i="5"/>
  <c r="Z177" i="5"/>
  <c r="Z197" i="5"/>
  <c r="Z212" i="5"/>
  <c r="Z217" i="5"/>
  <c r="Z221" i="5"/>
  <c r="Z226" i="5"/>
  <c r="Z229" i="5"/>
  <c r="Z234" i="5"/>
  <c r="Z237" i="5"/>
  <c r="Z246" i="5"/>
  <c r="Z249" i="5"/>
  <c r="Z265" i="5"/>
  <c r="Z274" i="5"/>
  <c r="Z292" i="5"/>
  <c r="Z33" i="5"/>
  <c r="Z32" i="5"/>
  <c r="Z116" i="5"/>
  <c r="Z125" i="5"/>
  <c r="Z133" i="5"/>
  <c r="Z141" i="5"/>
  <c r="Z165" i="5"/>
  <c r="Z174" i="5"/>
  <c r="Z182" i="5"/>
  <c r="Z185" i="5"/>
  <c r="Z190" i="5"/>
  <c r="Z266" i="5"/>
  <c r="Z268" i="5"/>
  <c r="Z275" i="5"/>
  <c r="Z276" i="5"/>
  <c r="Z283" i="5"/>
  <c r="Z284" i="5"/>
  <c r="Z295" i="5"/>
  <c r="Z296" i="5"/>
  <c r="P103" i="5"/>
  <c r="Z65" i="5"/>
  <c r="Z70" i="5"/>
  <c r="Z74" i="5"/>
  <c r="Z79" i="5"/>
  <c r="Z82" i="5"/>
  <c r="Z87" i="5"/>
  <c r="Z90" i="5"/>
  <c r="Z99" i="5"/>
  <c r="Z102" i="5"/>
  <c r="T152" i="5"/>
  <c r="Z110" i="5"/>
  <c r="Z119" i="5"/>
  <c r="Z128" i="5"/>
  <c r="Z136" i="5"/>
  <c r="Z148" i="5"/>
  <c r="T201" i="5"/>
  <c r="Z166" i="5"/>
  <c r="Z175" i="5"/>
  <c r="Z183" i="5"/>
  <c r="Z193" i="5"/>
  <c r="Z215" i="5"/>
  <c r="Z219" i="5"/>
  <c r="Z224" i="5"/>
  <c r="Z227" i="5"/>
  <c r="Z232" i="5"/>
  <c r="Z235" i="5"/>
  <c r="Z242" i="5"/>
  <c r="Z247" i="5"/>
  <c r="U250" i="5"/>
  <c r="V299" i="5"/>
  <c r="S152" i="5"/>
  <c r="S201" i="5"/>
  <c r="T250" i="5"/>
  <c r="U299" i="5"/>
  <c r="R103" i="5"/>
  <c r="V152" i="5"/>
  <c r="W250" i="5"/>
  <c r="X299" i="5"/>
  <c r="Z211" i="5"/>
  <c r="Q152" i="5"/>
  <c r="Y152" i="5"/>
  <c r="Y201" i="5"/>
  <c r="Z260" i="5"/>
  <c r="X103" i="5"/>
  <c r="R250" i="5"/>
  <c r="S299" i="5"/>
  <c r="Z64" i="5"/>
  <c r="T103" i="5"/>
  <c r="Q103" i="5"/>
  <c r="Y103" i="5"/>
  <c r="W299" i="5"/>
  <c r="P152" i="5"/>
  <c r="P201" i="5"/>
  <c r="Z162" i="5"/>
  <c r="Z113" i="5"/>
  <c r="T299" i="5"/>
  <c r="S250" i="5"/>
  <c r="V103" i="5"/>
  <c r="W152" i="5"/>
  <c r="W201" i="5"/>
  <c r="Q299" i="5"/>
  <c r="Y299" i="5"/>
  <c r="X250" i="5"/>
  <c r="X152" i="5"/>
  <c r="X201" i="5"/>
  <c r="U201" i="5"/>
  <c r="Q250" i="5"/>
  <c r="Y250" i="5"/>
  <c r="R299" i="5"/>
  <c r="Z210" i="5"/>
  <c r="U152" i="5"/>
  <c r="V250" i="5"/>
  <c r="Z63" i="5"/>
  <c r="P299" i="5"/>
  <c r="Z112" i="5"/>
  <c r="Z161" i="5"/>
  <c r="P250" i="5"/>
  <c r="Z259" i="5"/>
  <c r="Z256" i="5"/>
  <c r="Z257" i="5"/>
  <c r="Z208" i="5"/>
  <c r="Z207" i="5"/>
  <c r="Z158" i="5"/>
  <c r="Z109" i="5"/>
  <c r="Z60" i="5"/>
  <c r="Z61" i="5"/>
  <c r="Z24" i="5"/>
  <c r="Z16" i="5"/>
  <c r="Z12" i="5"/>
  <c r="Z53" i="5"/>
  <c r="Z50" i="5"/>
  <c r="Z43" i="5"/>
  <c r="Z39" i="5"/>
  <c r="Z38" i="5"/>
  <c r="Z37" i="5"/>
  <c r="Z23" i="5"/>
  <c r="Z19" i="5"/>
  <c r="Z15" i="5"/>
  <c r="Z35" i="5"/>
  <c r="Z46" i="5"/>
  <c r="V54" i="5"/>
  <c r="S54" i="5"/>
  <c r="Z11" i="5"/>
  <c r="X84" i="9"/>
  <c r="X104" i="9" s="1"/>
  <c r="L124" i="9" s="1"/>
  <c r="X124" i="9" s="1"/>
  <c r="X83" i="9"/>
  <c r="X103" i="9" s="1"/>
  <c r="L123" i="9" s="1"/>
  <c r="X123" i="9" s="1"/>
  <c r="L25" i="9" s="1"/>
  <c r="X82" i="9"/>
  <c r="X102" i="9" s="1"/>
  <c r="L122" i="9" s="1"/>
  <c r="X122" i="9" s="1"/>
  <c r="L18" i="9" s="1"/>
  <c r="X81" i="9"/>
  <c r="X101" i="9" s="1"/>
  <c r="L121" i="9" s="1"/>
  <c r="X121" i="9" s="1"/>
  <c r="L27" i="9" s="1"/>
  <c r="X80" i="9"/>
  <c r="X100" i="9" s="1"/>
  <c r="L120" i="9" s="1"/>
  <c r="X120" i="9" s="1"/>
  <c r="L34" i="9" s="1"/>
  <c r="X79" i="9"/>
  <c r="X99" i="9" s="1"/>
  <c r="L119" i="9" s="1"/>
  <c r="X119" i="9" s="1"/>
  <c r="X76" i="9"/>
  <c r="X96" i="9" s="1"/>
  <c r="L116" i="9" s="1"/>
  <c r="X116" i="9" s="1"/>
  <c r="L16" i="9" s="1"/>
  <c r="X75" i="9"/>
  <c r="X95" i="9" s="1"/>
  <c r="L115" i="9" s="1"/>
  <c r="X115" i="9" s="1"/>
  <c r="L9" i="9" s="1"/>
  <c r="X14" i="5" s="1"/>
  <c r="X54" i="5" s="1"/>
  <c r="U92" i="9"/>
  <c r="T92" i="9"/>
  <c r="Q92" i="9"/>
  <c r="P92" i="9"/>
  <c r="U91" i="9"/>
  <c r="T91" i="9"/>
  <c r="Q91" i="9"/>
  <c r="P91" i="9"/>
  <c r="V90" i="9"/>
  <c r="U90" i="9"/>
  <c r="T90" i="9"/>
  <c r="R90" i="9"/>
  <c r="Q90" i="9"/>
  <c r="P90" i="9"/>
  <c r="V89" i="9"/>
  <c r="U89" i="9"/>
  <c r="U109" i="9" s="1"/>
  <c r="T89" i="9"/>
  <c r="R89" i="9"/>
  <c r="Q89" i="9"/>
  <c r="P89" i="9"/>
  <c r="V88" i="9"/>
  <c r="U88" i="9"/>
  <c r="T88" i="9"/>
  <c r="R88" i="9"/>
  <c r="Q88" i="9"/>
  <c r="P88" i="9"/>
  <c r="V87" i="9"/>
  <c r="U87" i="9"/>
  <c r="T87" i="9"/>
  <c r="R87" i="9"/>
  <c r="Q87" i="9"/>
  <c r="P87" i="9"/>
  <c r="V86" i="9"/>
  <c r="U86" i="9"/>
  <c r="T86" i="9"/>
  <c r="R86" i="9"/>
  <c r="Q86" i="9"/>
  <c r="P86" i="9"/>
  <c r="J125" i="9"/>
  <c r="I125" i="9"/>
  <c r="H125" i="9"/>
  <c r="R85" i="9"/>
  <c r="Q85" i="9"/>
  <c r="P85" i="9"/>
  <c r="P105" i="9" s="1"/>
  <c r="Y84" i="9"/>
  <c r="Y104" i="9" s="1"/>
  <c r="M124" i="9" s="1"/>
  <c r="Y124" i="9" s="1"/>
  <c r="M31" i="9" s="1"/>
  <c r="W84" i="9"/>
  <c r="W104" i="9" s="1"/>
  <c r="K124" i="9" s="1"/>
  <c r="W124" i="9" s="1"/>
  <c r="V84" i="9"/>
  <c r="V104" i="9" s="1"/>
  <c r="J124" i="9" s="1"/>
  <c r="V124" i="9" s="1"/>
  <c r="U84" i="9"/>
  <c r="U104" i="9" s="1"/>
  <c r="I124" i="9" s="1"/>
  <c r="U124" i="9" s="1"/>
  <c r="T84" i="9"/>
  <c r="T104" i="9" s="1"/>
  <c r="H124" i="9" s="1"/>
  <c r="T124" i="9" s="1"/>
  <c r="S84" i="9"/>
  <c r="S104" i="9" s="1"/>
  <c r="G124" i="9" s="1"/>
  <c r="S124" i="9" s="1"/>
  <c r="R84" i="9"/>
  <c r="R104" i="9" s="1"/>
  <c r="F124" i="9" s="1"/>
  <c r="R124" i="9" s="1"/>
  <c r="Q84" i="9"/>
  <c r="Q104" i="9" s="1"/>
  <c r="E124" i="9" s="1"/>
  <c r="Q124" i="9" s="1"/>
  <c r="P84" i="9"/>
  <c r="W83" i="9"/>
  <c r="W103" i="9" s="1"/>
  <c r="K123" i="9" s="1"/>
  <c r="W123" i="9" s="1"/>
  <c r="V83" i="9"/>
  <c r="V103" i="9" s="1"/>
  <c r="J123" i="9" s="1"/>
  <c r="V123" i="9" s="1"/>
  <c r="J25" i="9" s="1"/>
  <c r="U83" i="9"/>
  <c r="U103" i="9" s="1"/>
  <c r="I123" i="9" s="1"/>
  <c r="U123" i="9" s="1"/>
  <c r="I25" i="9" s="1"/>
  <c r="I33" i="9" s="1"/>
  <c r="T83" i="9"/>
  <c r="T103" i="9" s="1"/>
  <c r="H123" i="9" s="1"/>
  <c r="T123" i="9" s="1"/>
  <c r="H25" i="9" s="1"/>
  <c r="H33" i="9" s="1"/>
  <c r="S83" i="9"/>
  <c r="S103" i="9" s="1"/>
  <c r="G123" i="9" s="1"/>
  <c r="S123" i="9" s="1"/>
  <c r="R83" i="9"/>
  <c r="R103" i="9" s="1"/>
  <c r="F123" i="9" s="1"/>
  <c r="R123" i="9" s="1"/>
  <c r="F25" i="9" s="1"/>
  <c r="Q83" i="9"/>
  <c r="Q103" i="9" s="1"/>
  <c r="E123" i="9" s="1"/>
  <c r="Q123" i="9" s="1"/>
  <c r="E25" i="9" s="1"/>
  <c r="E33" i="9" s="1"/>
  <c r="P83" i="9"/>
  <c r="Y82" i="9"/>
  <c r="Y102" i="9" s="1"/>
  <c r="M122" i="9" s="1"/>
  <c r="Y122" i="9" s="1"/>
  <c r="M18" i="9" s="1"/>
  <c r="W82" i="9"/>
  <c r="W102" i="9" s="1"/>
  <c r="K122" i="9" s="1"/>
  <c r="W122" i="9" s="1"/>
  <c r="K18" i="9" s="1"/>
  <c r="V82" i="9"/>
  <c r="V102" i="9" s="1"/>
  <c r="J122" i="9" s="1"/>
  <c r="V122" i="9" s="1"/>
  <c r="J18" i="9" s="1"/>
  <c r="U82" i="9"/>
  <c r="U102" i="9" s="1"/>
  <c r="I122" i="9" s="1"/>
  <c r="U122" i="9" s="1"/>
  <c r="I18" i="9" s="1"/>
  <c r="T82" i="9"/>
  <c r="T102" i="9" s="1"/>
  <c r="H122" i="9" s="1"/>
  <c r="T122" i="9" s="1"/>
  <c r="H18" i="9" s="1"/>
  <c r="S82" i="9"/>
  <c r="S102" i="9" s="1"/>
  <c r="G122" i="9" s="1"/>
  <c r="S122" i="9" s="1"/>
  <c r="G18" i="9" s="1"/>
  <c r="R82" i="9"/>
  <c r="R102" i="9" s="1"/>
  <c r="F122" i="9" s="1"/>
  <c r="R122" i="9" s="1"/>
  <c r="F18" i="9" s="1"/>
  <c r="Q82" i="9"/>
  <c r="Q102" i="9" s="1"/>
  <c r="E122" i="9" s="1"/>
  <c r="Q122" i="9" s="1"/>
  <c r="E18" i="9" s="1"/>
  <c r="P82" i="9"/>
  <c r="P102" i="9" s="1"/>
  <c r="Y81" i="9"/>
  <c r="Y101" i="9" s="1"/>
  <c r="M121" i="9" s="1"/>
  <c r="Y121" i="9" s="1"/>
  <c r="M27" i="9" s="1"/>
  <c r="W81" i="9"/>
  <c r="W101" i="9" s="1"/>
  <c r="K121" i="9" s="1"/>
  <c r="W121" i="9" s="1"/>
  <c r="K27" i="9" s="1"/>
  <c r="V81" i="9"/>
  <c r="V101" i="9" s="1"/>
  <c r="J121" i="9" s="1"/>
  <c r="V121" i="9" s="1"/>
  <c r="J27" i="9" s="1"/>
  <c r="U81" i="9"/>
  <c r="U101" i="9" s="1"/>
  <c r="I121" i="9" s="1"/>
  <c r="U121" i="9" s="1"/>
  <c r="I27" i="9" s="1"/>
  <c r="T81" i="9"/>
  <c r="T101" i="9" s="1"/>
  <c r="H121" i="9" s="1"/>
  <c r="T121" i="9" s="1"/>
  <c r="H27" i="9" s="1"/>
  <c r="S81" i="9"/>
  <c r="S101" i="9" s="1"/>
  <c r="G121" i="9" s="1"/>
  <c r="S121" i="9" s="1"/>
  <c r="G27" i="9" s="1"/>
  <c r="R81" i="9"/>
  <c r="R101" i="9" s="1"/>
  <c r="F121" i="9" s="1"/>
  <c r="R121" i="9" s="1"/>
  <c r="F27" i="9" s="1"/>
  <c r="Q81" i="9"/>
  <c r="Q101" i="9" s="1"/>
  <c r="E121" i="9" s="1"/>
  <c r="Q121" i="9" s="1"/>
  <c r="E27" i="9" s="1"/>
  <c r="P81" i="9"/>
  <c r="Y80" i="9"/>
  <c r="Y100" i="9" s="1"/>
  <c r="M120" i="9" s="1"/>
  <c r="Y120" i="9" s="1"/>
  <c r="M34" i="9" s="1"/>
  <c r="W80" i="9"/>
  <c r="W100" i="9" s="1"/>
  <c r="K120" i="9" s="1"/>
  <c r="W120" i="9" s="1"/>
  <c r="K34" i="9" s="1"/>
  <c r="V80" i="9"/>
  <c r="V100" i="9" s="1"/>
  <c r="J120" i="9" s="1"/>
  <c r="V120" i="9" s="1"/>
  <c r="J34" i="9" s="1"/>
  <c r="U80" i="9"/>
  <c r="U100" i="9" s="1"/>
  <c r="I120" i="9" s="1"/>
  <c r="U120" i="9" s="1"/>
  <c r="I34" i="9" s="1"/>
  <c r="T80" i="9"/>
  <c r="T100" i="9" s="1"/>
  <c r="H120" i="9" s="1"/>
  <c r="T120" i="9" s="1"/>
  <c r="H34" i="9" s="1"/>
  <c r="S80" i="9"/>
  <c r="S100" i="9" s="1"/>
  <c r="G120" i="9" s="1"/>
  <c r="S120" i="9" s="1"/>
  <c r="G34" i="9" s="1"/>
  <c r="R80" i="9"/>
  <c r="R100" i="9" s="1"/>
  <c r="F120" i="9" s="1"/>
  <c r="R120" i="9" s="1"/>
  <c r="F34" i="9" s="1"/>
  <c r="Q80" i="9"/>
  <c r="Q100" i="9" s="1"/>
  <c r="E120" i="9" s="1"/>
  <c r="Q120" i="9" s="1"/>
  <c r="E34" i="9" s="1"/>
  <c r="P80" i="9"/>
  <c r="W79" i="9"/>
  <c r="W99" i="9" s="1"/>
  <c r="K119" i="9" s="1"/>
  <c r="W119" i="9" s="1"/>
  <c r="V79" i="9"/>
  <c r="V99" i="9" s="1"/>
  <c r="J119" i="9" s="1"/>
  <c r="V119" i="9" s="1"/>
  <c r="U79" i="9"/>
  <c r="U99" i="9" s="1"/>
  <c r="I119" i="9" s="1"/>
  <c r="U119" i="9" s="1"/>
  <c r="T79" i="9"/>
  <c r="T99" i="9" s="1"/>
  <c r="H119" i="9" s="1"/>
  <c r="T119" i="9" s="1"/>
  <c r="S79" i="9"/>
  <c r="S99" i="9" s="1"/>
  <c r="G119" i="9" s="1"/>
  <c r="S119" i="9" s="1"/>
  <c r="R79" i="9"/>
  <c r="R99" i="9" s="1"/>
  <c r="F119" i="9" s="1"/>
  <c r="R119" i="9" s="1"/>
  <c r="Q79" i="9"/>
  <c r="Q99" i="9" s="1"/>
  <c r="E119" i="9" s="1"/>
  <c r="Q119" i="9" s="1"/>
  <c r="P79" i="9"/>
  <c r="V78" i="9"/>
  <c r="U78" i="9"/>
  <c r="T78" i="9"/>
  <c r="R78" i="9"/>
  <c r="Q78" i="9"/>
  <c r="P78" i="9"/>
  <c r="V77" i="9"/>
  <c r="U77" i="9"/>
  <c r="T77" i="9"/>
  <c r="R77" i="9"/>
  <c r="Q77" i="9"/>
  <c r="P77" i="9"/>
  <c r="Y76" i="9"/>
  <c r="Y96" i="9" s="1"/>
  <c r="W76" i="9"/>
  <c r="W96" i="9" s="1"/>
  <c r="K116" i="9" s="1"/>
  <c r="W116" i="9" s="1"/>
  <c r="K16" i="9" s="1"/>
  <c r="V76" i="9"/>
  <c r="V96" i="9" s="1"/>
  <c r="J116" i="9" s="1"/>
  <c r="V116" i="9" s="1"/>
  <c r="J16" i="9" s="1"/>
  <c r="U76" i="9"/>
  <c r="U96" i="9" s="1"/>
  <c r="I116" i="9" s="1"/>
  <c r="U116" i="9" s="1"/>
  <c r="I16" i="9" s="1"/>
  <c r="T76" i="9"/>
  <c r="T96" i="9" s="1"/>
  <c r="H116" i="9" s="1"/>
  <c r="T116" i="9" s="1"/>
  <c r="H16" i="9" s="1"/>
  <c r="S76" i="9"/>
  <c r="S96" i="9" s="1"/>
  <c r="G116" i="9" s="1"/>
  <c r="S116" i="9" s="1"/>
  <c r="G16" i="9" s="1"/>
  <c r="R76" i="9"/>
  <c r="R96" i="9" s="1"/>
  <c r="F116" i="9" s="1"/>
  <c r="R116" i="9" s="1"/>
  <c r="F16" i="9" s="1"/>
  <c r="Q76" i="9"/>
  <c r="Q96" i="9" s="1"/>
  <c r="E116" i="9" s="1"/>
  <c r="Q116" i="9" s="1"/>
  <c r="E16" i="9" s="1"/>
  <c r="P76" i="9"/>
  <c r="Y75" i="9"/>
  <c r="Y95" i="9" s="1"/>
  <c r="M115" i="9" s="1"/>
  <c r="Y115" i="9" s="1"/>
  <c r="M9" i="9" s="1"/>
  <c r="W75" i="9"/>
  <c r="W95" i="9" s="1"/>
  <c r="K115" i="9" s="1"/>
  <c r="W115" i="9" s="1"/>
  <c r="K9" i="9" s="1"/>
  <c r="V75" i="9"/>
  <c r="V95" i="9" s="1"/>
  <c r="J115" i="9" s="1"/>
  <c r="V115" i="9" s="1"/>
  <c r="J9" i="9" s="1"/>
  <c r="U75" i="9"/>
  <c r="U95" i="9" s="1"/>
  <c r="I115" i="9" s="1"/>
  <c r="U115" i="9" s="1"/>
  <c r="I9" i="9" s="1"/>
  <c r="T75" i="9"/>
  <c r="T95" i="9" s="1"/>
  <c r="H115" i="9" s="1"/>
  <c r="T115" i="9" s="1"/>
  <c r="H9" i="9" s="1"/>
  <c r="S75" i="9"/>
  <c r="S95" i="9" s="1"/>
  <c r="G115" i="9" s="1"/>
  <c r="S115" i="9" s="1"/>
  <c r="G9" i="9" s="1"/>
  <c r="R75" i="9"/>
  <c r="R95" i="9" s="1"/>
  <c r="F115" i="9" s="1"/>
  <c r="R115" i="9" s="1"/>
  <c r="F9" i="9" s="1"/>
  <c r="Q75" i="9"/>
  <c r="Q95" i="9" s="1"/>
  <c r="E115" i="9" s="1"/>
  <c r="Q115" i="9" s="1"/>
  <c r="E9" i="9" s="1"/>
  <c r="D115" i="9"/>
  <c r="P115" i="9" s="1"/>
  <c r="D9" i="9" s="1"/>
  <c r="P14" i="5" s="1"/>
  <c r="Z83" i="5" l="1"/>
  <c r="AI83" i="5"/>
  <c r="AE83" i="5"/>
  <c r="AJ83" i="5"/>
  <c r="AC83" i="5"/>
  <c r="AD83" i="5"/>
  <c r="AK83" i="5"/>
  <c r="AL83" i="5"/>
  <c r="AF83" i="5"/>
  <c r="AH83" i="5"/>
  <c r="Q105" i="9"/>
  <c r="E125" i="9" s="1"/>
  <c r="Q125" i="9" s="1"/>
  <c r="E29" i="9" s="1"/>
  <c r="AG83" i="5"/>
  <c r="AM83" i="5"/>
  <c r="R105" i="9"/>
  <c r="F125" i="9" s="1"/>
  <c r="R125" i="9" s="1"/>
  <c r="F29" i="9" s="1"/>
  <c r="AM14" i="5"/>
  <c r="AE14" i="5"/>
  <c r="AL14" i="5"/>
  <c r="AJ14" i="5"/>
  <c r="AC14" i="5"/>
  <c r="AG14" i="5"/>
  <c r="AN14" i="5"/>
  <c r="AD14" i="5"/>
  <c r="AK14" i="5"/>
  <c r="AI14" i="5"/>
  <c r="AF14" i="5"/>
  <c r="AH14" i="5"/>
  <c r="W21" i="5"/>
  <c r="Z21" i="5" s="1"/>
  <c r="Z14" i="5"/>
  <c r="L31" i="9"/>
  <c r="L22" i="9"/>
  <c r="P104" i="9"/>
  <c r="D124" i="9" s="1"/>
  <c r="P124" i="9" s="1"/>
  <c r="V108" i="9"/>
  <c r="J128" i="9" s="1"/>
  <c r="V128" i="9" s="1"/>
  <c r="P97" i="9"/>
  <c r="D117" i="9" s="1"/>
  <c r="P117" i="9" s="1"/>
  <c r="D15" i="9" s="1"/>
  <c r="P20" i="5" s="1"/>
  <c r="R98" i="9"/>
  <c r="F118" i="9" s="1"/>
  <c r="R118" i="9" s="1"/>
  <c r="E31" i="9"/>
  <c r="E22" i="9"/>
  <c r="R106" i="9"/>
  <c r="F126" i="9" s="1"/>
  <c r="R126" i="9" s="1"/>
  <c r="P109" i="9"/>
  <c r="D129" i="9" s="1"/>
  <c r="P129" i="9" s="1"/>
  <c r="P112" i="9"/>
  <c r="D132" i="9" s="1"/>
  <c r="P132" i="9" s="1"/>
  <c r="Q97" i="9"/>
  <c r="E117" i="9" s="1"/>
  <c r="Q117" i="9" s="1"/>
  <c r="E15" i="9" s="1"/>
  <c r="T98" i="9"/>
  <c r="H118" i="9" s="1"/>
  <c r="T118" i="9" s="1"/>
  <c r="F38" i="9"/>
  <c r="F33" i="9"/>
  <c r="F31" i="9"/>
  <c r="F22" i="9"/>
  <c r="T106" i="9"/>
  <c r="H126" i="9" s="1"/>
  <c r="T126" i="9" s="1"/>
  <c r="V107" i="9"/>
  <c r="J127" i="9" s="1"/>
  <c r="V127" i="9" s="1"/>
  <c r="J37" i="9" s="1"/>
  <c r="Q109" i="9"/>
  <c r="E129" i="9" s="1"/>
  <c r="Q129" i="9" s="1"/>
  <c r="E28" i="9" s="1"/>
  <c r="T110" i="9"/>
  <c r="H130" i="9" s="1"/>
  <c r="T130" i="9" s="1"/>
  <c r="H36" i="9" s="1"/>
  <c r="Q112" i="9"/>
  <c r="E132" i="9" s="1"/>
  <c r="Q132" i="9" s="1"/>
  <c r="Q98" i="9"/>
  <c r="E118" i="9" s="1"/>
  <c r="Q118" i="9" s="1"/>
  <c r="U111" i="9"/>
  <c r="I131" i="9" s="1"/>
  <c r="U131" i="9" s="1"/>
  <c r="I32" i="9" s="1"/>
  <c r="D125" i="9"/>
  <c r="P125" i="9" s="1"/>
  <c r="D29" i="9" s="1"/>
  <c r="P34" i="5" s="1"/>
  <c r="U107" i="9"/>
  <c r="I127" i="9" s="1"/>
  <c r="U127" i="9" s="1"/>
  <c r="I37" i="9" s="1"/>
  <c r="R110" i="9"/>
  <c r="F130" i="9" s="1"/>
  <c r="R130" i="9" s="1"/>
  <c r="F36" i="9" s="1"/>
  <c r="R97" i="9"/>
  <c r="F117" i="9" s="1"/>
  <c r="R117" i="9" s="1"/>
  <c r="F15" i="9" s="1"/>
  <c r="U98" i="9"/>
  <c r="I118" i="9" s="1"/>
  <c r="U118" i="9" s="1"/>
  <c r="G28" i="9"/>
  <c r="G25" i="9"/>
  <c r="G31" i="9"/>
  <c r="G22" i="9"/>
  <c r="U106" i="9"/>
  <c r="I126" i="9" s="1"/>
  <c r="U126" i="9" s="1"/>
  <c r="P108" i="9"/>
  <c r="D128" i="9" s="1"/>
  <c r="P128" i="9" s="1"/>
  <c r="D35" i="9" s="1"/>
  <c r="R109" i="9"/>
  <c r="F129" i="9" s="1"/>
  <c r="R129" i="9" s="1"/>
  <c r="U110" i="9"/>
  <c r="I130" i="9" s="1"/>
  <c r="U130" i="9" s="1"/>
  <c r="I36" i="9" s="1"/>
  <c r="T112" i="9"/>
  <c r="H132" i="9" s="1"/>
  <c r="T132" i="9" s="1"/>
  <c r="P96" i="9"/>
  <c r="D116" i="9" s="1"/>
  <c r="P116" i="9" s="1"/>
  <c r="D16" i="9" s="1"/>
  <c r="Q110" i="9"/>
  <c r="E130" i="9" s="1"/>
  <c r="Q130" i="9" s="1"/>
  <c r="E36" i="9" s="1"/>
  <c r="Q188" i="5" s="1"/>
  <c r="T97" i="9"/>
  <c r="H117" i="9" s="1"/>
  <c r="T117" i="9" s="1"/>
  <c r="H15" i="9" s="1"/>
  <c r="K13" i="9"/>
  <c r="K14" i="9"/>
  <c r="K12" i="9"/>
  <c r="V106" i="9"/>
  <c r="J126" i="9" s="1"/>
  <c r="V126" i="9" s="1"/>
  <c r="V110" i="9"/>
  <c r="J130" i="9" s="1"/>
  <c r="V130" i="9" s="1"/>
  <c r="J36" i="9" s="1"/>
  <c r="U97" i="9"/>
  <c r="I117" i="9" s="1"/>
  <c r="U117" i="9" s="1"/>
  <c r="I15" i="9" s="1"/>
  <c r="U69" i="5" s="1"/>
  <c r="P99" i="9"/>
  <c r="D119" i="9" s="1"/>
  <c r="P119" i="9" s="1"/>
  <c r="P100" i="9"/>
  <c r="D120" i="9" s="1"/>
  <c r="P120" i="9" s="1"/>
  <c r="D34" i="9" s="1"/>
  <c r="I31" i="9"/>
  <c r="I22" i="9"/>
  <c r="U125" i="9"/>
  <c r="I29" i="9" s="1"/>
  <c r="P107" i="9"/>
  <c r="D127" i="9" s="1"/>
  <c r="P127" i="9" s="1"/>
  <c r="D37" i="9" s="1"/>
  <c r="R108" i="9"/>
  <c r="F128" i="9" s="1"/>
  <c r="R128" i="9" s="1"/>
  <c r="P111" i="9"/>
  <c r="D131" i="9" s="1"/>
  <c r="P131" i="9" s="1"/>
  <c r="D32" i="9" s="1"/>
  <c r="G13" i="9"/>
  <c r="G12" i="9"/>
  <c r="G14" i="9"/>
  <c r="P103" i="9"/>
  <c r="D123" i="9" s="1"/>
  <c r="P123" i="9" s="1"/>
  <c r="D25" i="9" s="1"/>
  <c r="T107" i="9"/>
  <c r="H127" i="9" s="1"/>
  <c r="T127" i="9" s="1"/>
  <c r="H37" i="9" s="1"/>
  <c r="H31" i="9"/>
  <c r="H22" i="9"/>
  <c r="Q108" i="9"/>
  <c r="E128" i="9" s="1"/>
  <c r="Q128" i="9" s="1"/>
  <c r="U112" i="9"/>
  <c r="I132" i="9" s="1"/>
  <c r="U132" i="9" s="1"/>
  <c r="V97" i="9"/>
  <c r="J117" i="9" s="1"/>
  <c r="V117" i="9" s="1"/>
  <c r="J15" i="9" s="1"/>
  <c r="P101" i="9"/>
  <c r="D121" i="9" s="1"/>
  <c r="P121" i="9" s="1"/>
  <c r="D27" i="9" s="1"/>
  <c r="J33" i="9"/>
  <c r="J38" i="9"/>
  <c r="J31" i="9"/>
  <c r="J22" i="9"/>
  <c r="V125" i="9"/>
  <c r="J29" i="9" s="1"/>
  <c r="Q107" i="9"/>
  <c r="E127" i="9" s="1"/>
  <c r="Q127" i="9" s="1"/>
  <c r="E37" i="9" s="1"/>
  <c r="T108" i="9"/>
  <c r="H128" i="9" s="1"/>
  <c r="T128" i="9" s="1"/>
  <c r="V109" i="9"/>
  <c r="J129" i="9" s="1"/>
  <c r="V129" i="9" s="1"/>
  <c r="J28" i="9" s="1"/>
  <c r="Q111" i="9"/>
  <c r="E131" i="9" s="1"/>
  <c r="Q131" i="9" s="1"/>
  <c r="E32" i="9" s="1"/>
  <c r="Q106" i="9"/>
  <c r="E126" i="9" s="1"/>
  <c r="Q126" i="9" s="1"/>
  <c r="V98" i="9"/>
  <c r="J118" i="9" s="1"/>
  <c r="V118" i="9" s="1"/>
  <c r="T125" i="9"/>
  <c r="H29" i="9" s="1"/>
  <c r="T109" i="9"/>
  <c r="H129" i="9" s="1"/>
  <c r="T129" i="9" s="1"/>
  <c r="P98" i="9"/>
  <c r="D118" i="9" s="1"/>
  <c r="P118" i="9" s="1"/>
  <c r="D122" i="9"/>
  <c r="P122" i="9" s="1"/>
  <c r="D18" i="9" s="1"/>
  <c r="K28" i="9"/>
  <c r="K25" i="9"/>
  <c r="K31" i="9"/>
  <c r="K22" i="9"/>
  <c r="P106" i="9"/>
  <c r="D126" i="9" s="1"/>
  <c r="P126" i="9" s="1"/>
  <c r="R107" i="9"/>
  <c r="F127" i="9" s="1"/>
  <c r="R127" i="9" s="1"/>
  <c r="F37" i="9" s="1"/>
  <c r="U108" i="9"/>
  <c r="I128" i="9" s="1"/>
  <c r="U128" i="9" s="1"/>
  <c r="P110" i="9"/>
  <c r="D130" i="9" s="1"/>
  <c r="P130" i="9" s="1"/>
  <c r="D36" i="9" s="1"/>
  <c r="T111" i="9"/>
  <c r="H131" i="9" s="1"/>
  <c r="T131" i="9" s="1"/>
  <c r="H32" i="9" s="1"/>
  <c r="M116" i="9"/>
  <c r="Y116" i="9" s="1"/>
  <c r="M16" i="9" s="1"/>
  <c r="Z299" i="5"/>
  <c r="Z250" i="5"/>
  <c r="I129" i="9"/>
  <c r="U129" i="9" s="1"/>
  <c r="AO83" i="5" l="1"/>
  <c r="K24" i="9"/>
  <c r="G24" i="9"/>
  <c r="D33" i="9"/>
  <c r="P30" i="5"/>
  <c r="AL188" i="5"/>
  <c r="AF188" i="5"/>
  <c r="AD188" i="5"/>
  <c r="AH188" i="5"/>
  <c r="AM188" i="5"/>
  <c r="AK188" i="5"/>
  <c r="AG188" i="5"/>
  <c r="AC188" i="5"/>
  <c r="AE188" i="5"/>
  <c r="AJ188" i="5"/>
  <c r="AI188" i="5"/>
  <c r="AN188" i="5"/>
  <c r="Z188" i="5"/>
  <c r="AC69" i="5"/>
  <c r="AD69" i="5"/>
  <c r="AN69" i="5"/>
  <c r="AG69" i="5"/>
  <c r="AJ69" i="5"/>
  <c r="AM69" i="5"/>
  <c r="AI69" i="5"/>
  <c r="AK69" i="5"/>
  <c r="AE69" i="5"/>
  <c r="AF69" i="5"/>
  <c r="AH69" i="5"/>
  <c r="AL69" i="5"/>
  <c r="Z69" i="5"/>
  <c r="AI34" i="5"/>
  <c r="AJ34" i="5"/>
  <c r="AL34" i="5"/>
  <c r="AM34" i="5"/>
  <c r="AD34" i="5"/>
  <c r="AC34" i="5"/>
  <c r="AG34" i="5"/>
  <c r="AH34" i="5"/>
  <c r="AE34" i="5"/>
  <c r="AN34" i="5"/>
  <c r="AK34" i="5"/>
  <c r="AF34" i="5"/>
  <c r="Z34" i="5"/>
  <c r="Q20" i="5"/>
  <c r="Q41" i="5"/>
  <c r="W54" i="5"/>
  <c r="AL21" i="5"/>
  <c r="AC21" i="5"/>
  <c r="AD21" i="5"/>
  <c r="AH21" i="5"/>
  <c r="AM21" i="5"/>
  <c r="AJ21" i="5"/>
  <c r="AG21" i="5"/>
  <c r="AN21" i="5"/>
  <c r="AE21" i="5"/>
  <c r="AK21" i="5"/>
  <c r="AI21" i="5"/>
  <c r="AF21" i="5"/>
  <c r="T27" i="5"/>
  <c r="Z27" i="5" s="1"/>
  <c r="AO14" i="5"/>
  <c r="I38" i="9"/>
  <c r="I21" i="9"/>
  <c r="F35" i="9"/>
  <c r="R40" i="5" s="1"/>
  <c r="F26" i="9"/>
  <c r="E30" i="9"/>
  <c r="E23" i="9"/>
  <c r="E38" i="9"/>
  <c r="E21" i="9"/>
  <c r="D11" i="9"/>
  <c r="D14" i="9" s="1"/>
  <c r="D10" i="9"/>
  <c r="J30" i="9"/>
  <c r="J23" i="9"/>
  <c r="H30" i="9"/>
  <c r="H23" i="9"/>
  <c r="J24" i="9"/>
  <c r="V176" i="5" s="1"/>
  <c r="H28" i="9"/>
  <c r="H24" i="9"/>
  <c r="H35" i="9"/>
  <c r="H20" i="9" s="1"/>
  <c r="H26" i="9"/>
  <c r="F28" i="9"/>
  <c r="F24" i="9"/>
  <c r="F11" i="9"/>
  <c r="F10" i="9"/>
  <c r="H10" i="9"/>
  <c r="H11" i="9"/>
  <c r="E35" i="9"/>
  <c r="E20" i="9" s="1"/>
  <c r="E26" i="9"/>
  <c r="I35" i="9"/>
  <c r="I19" i="9" s="1"/>
  <c r="I26" i="9"/>
  <c r="J11" i="9"/>
  <c r="J10" i="9"/>
  <c r="I11" i="9"/>
  <c r="I10" i="9"/>
  <c r="J20" i="9"/>
  <c r="J26" i="9"/>
  <c r="I30" i="9"/>
  <c r="I23" i="9"/>
  <c r="E10" i="9"/>
  <c r="E11" i="9"/>
  <c r="Q163" i="5" s="1"/>
  <c r="D38" i="9"/>
  <c r="D21" i="9"/>
  <c r="D31" i="9"/>
  <c r="D22" i="9"/>
  <c r="D28" i="9"/>
  <c r="D24" i="9"/>
  <c r="D30" i="9"/>
  <c r="D23" i="9"/>
  <c r="H38" i="9"/>
  <c r="H21" i="9"/>
  <c r="F30" i="9"/>
  <c r="F23" i="9"/>
  <c r="K35" i="9"/>
  <c r="K19" i="9" s="1"/>
  <c r="K38" i="9"/>
  <c r="W92" i="5" s="1"/>
  <c r="G38" i="9"/>
  <c r="G35" i="9"/>
  <c r="G19" i="9" s="1"/>
  <c r="E24" i="9"/>
  <c r="D26" i="9"/>
  <c r="I28" i="9"/>
  <c r="I24" i="9"/>
  <c r="U29" i="5" s="1"/>
  <c r="D19" i="9"/>
  <c r="D20" i="9"/>
  <c r="F19" i="9" l="1"/>
  <c r="F20" i="9"/>
  <c r="R123" i="5" s="1"/>
  <c r="AI123" i="5" s="1"/>
  <c r="AO34" i="5"/>
  <c r="AO188" i="5"/>
  <c r="AF30" i="5"/>
  <c r="AH30" i="5"/>
  <c r="AM30" i="5"/>
  <c r="AD30" i="5"/>
  <c r="AC30" i="5"/>
  <c r="AN30" i="5"/>
  <c r="AL30" i="5"/>
  <c r="AJ30" i="5"/>
  <c r="AE30" i="5"/>
  <c r="AI30" i="5"/>
  <c r="AG30" i="5"/>
  <c r="AK30" i="5"/>
  <c r="Z30" i="5"/>
  <c r="AI163" i="5"/>
  <c r="AN163" i="5"/>
  <c r="AM163" i="5"/>
  <c r="AL163" i="5"/>
  <c r="AF163" i="5"/>
  <c r="AD163" i="5"/>
  <c r="AH163" i="5"/>
  <c r="AK163" i="5"/>
  <c r="AE163" i="5"/>
  <c r="AC163" i="5"/>
  <c r="AG163" i="5"/>
  <c r="AJ163" i="5"/>
  <c r="Q201" i="5"/>
  <c r="Z163" i="5"/>
  <c r="AN176" i="5"/>
  <c r="AM176" i="5"/>
  <c r="AI176" i="5"/>
  <c r="AL176" i="5"/>
  <c r="AF176" i="5"/>
  <c r="AD176" i="5"/>
  <c r="AG176" i="5"/>
  <c r="AJ176" i="5"/>
  <c r="AK176" i="5"/>
  <c r="AH176" i="5"/>
  <c r="AC176" i="5"/>
  <c r="AE176" i="5"/>
  <c r="V201" i="5"/>
  <c r="Z176" i="5"/>
  <c r="AO69" i="5"/>
  <c r="P54" i="5"/>
  <c r="AD29" i="5"/>
  <c r="AF29" i="5"/>
  <c r="AL29" i="5"/>
  <c r="AN29" i="5"/>
  <c r="AI29" i="5"/>
  <c r="AE29" i="5"/>
  <c r="AM29" i="5"/>
  <c r="AJ29" i="5"/>
  <c r="AG29" i="5"/>
  <c r="AH29" i="5"/>
  <c r="AC29" i="5"/>
  <c r="AK29" i="5"/>
  <c r="AC40" i="5"/>
  <c r="AJ40" i="5"/>
  <c r="AE40" i="5"/>
  <c r="AD40" i="5"/>
  <c r="AF40" i="5"/>
  <c r="AL40" i="5"/>
  <c r="AM40" i="5"/>
  <c r="AI40" i="5"/>
  <c r="AN40" i="5"/>
  <c r="AK40" i="5"/>
  <c r="AG40" i="5"/>
  <c r="AH40" i="5"/>
  <c r="AE41" i="5"/>
  <c r="AN41" i="5"/>
  <c r="AL41" i="5"/>
  <c r="AF41" i="5"/>
  <c r="AH41" i="5"/>
  <c r="AD41" i="5"/>
  <c r="AI41" i="5"/>
  <c r="AG41" i="5"/>
  <c r="AK41" i="5"/>
  <c r="AC41" i="5"/>
  <c r="AJ41" i="5"/>
  <c r="AM41" i="5"/>
  <c r="Q26" i="5"/>
  <c r="Z26" i="5" s="1"/>
  <c r="Z41" i="5"/>
  <c r="AN20" i="5"/>
  <c r="AF20" i="5"/>
  <c r="AI20" i="5"/>
  <c r="AK20" i="5"/>
  <c r="AJ20" i="5"/>
  <c r="AE20" i="5"/>
  <c r="AM20" i="5"/>
  <c r="AH20" i="5"/>
  <c r="AG20" i="5"/>
  <c r="AL20" i="5"/>
  <c r="AD20" i="5"/>
  <c r="AC20" i="5"/>
  <c r="Z20" i="5"/>
  <c r="AO21" i="5"/>
  <c r="AK92" i="5"/>
  <c r="AM92" i="5"/>
  <c r="AJ92" i="5"/>
  <c r="AE92" i="5"/>
  <c r="AH92" i="5"/>
  <c r="AL92" i="5"/>
  <c r="AI92" i="5"/>
  <c r="AF92" i="5"/>
  <c r="AD92" i="5"/>
  <c r="AC92" i="5"/>
  <c r="AN92" i="5"/>
  <c r="AG92" i="5"/>
  <c r="AK27" i="5"/>
  <c r="AF27" i="5"/>
  <c r="AG27" i="5"/>
  <c r="AJ27" i="5"/>
  <c r="AN27" i="5"/>
  <c r="AC27" i="5"/>
  <c r="AI27" i="5"/>
  <c r="AE27" i="5"/>
  <c r="AL27" i="5"/>
  <c r="AD27" i="5"/>
  <c r="AM27" i="5"/>
  <c r="AH27" i="5"/>
  <c r="D12" i="9"/>
  <c r="D13" i="9"/>
  <c r="E19" i="9"/>
  <c r="I20" i="9"/>
  <c r="H19" i="9"/>
  <c r="J19" i="9"/>
  <c r="F12" i="9"/>
  <c r="F14" i="9"/>
  <c r="F13" i="9"/>
  <c r="J13" i="9"/>
  <c r="J12" i="9"/>
  <c r="J14" i="9"/>
  <c r="H14" i="9"/>
  <c r="H12" i="9"/>
  <c r="T17" i="5" s="1"/>
  <c r="H13" i="9"/>
  <c r="E12" i="9"/>
  <c r="E14" i="9"/>
  <c r="E13" i="9"/>
  <c r="W103" i="5"/>
  <c r="Z92" i="5"/>
  <c r="I12" i="9"/>
  <c r="I14" i="9"/>
  <c r="U68" i="5" s="1"/>
  <c r="I13" i="9"/>
  <c r="U18" i="5" s="1"/>
  <c r="U54" i="5" s="1"/>
  <c r="Z29" i="5"/>
  <c r="R54" i="5"/>
  <c r="Z40" i="5"/>
  <c r="AF123" i="5" l="1"/>
  <c r="AH123" i="5"/>
  <c r="AM123" i="5"/>
  <c r="AJ123" i="5"/>
  <c r="AG123" i="5"/>
  <c r="AK123" i="5"/>
  <c r="R152" i="5"/>
  <c r="Z123" i="5"/>
  <c r="Z152" i="5" s="1"/>
  <c r="AD123" i="5"/>
  <c r="AD108" i="5" s="1"/>
  <c r="C20" i="11" s="1"/>
  <c r="AE123" i="5"/>
  <c r="AE152" i="5" s="1"/>
  <c r="AL123" i="5"/>
  <c r="AL108" i="5" s="1"/>
  <c r="K20" i="11" s="1"/>
  <c r="AC123" i="5"/>
  <c r="AC108" i="5" s="1"/>
  <c r="AN123" i="5"/>
  <c r="AN108" i="5" s="1"/>
  <c r="M20" i="11" s="1"/>
  <c r="AI108" i="5"/>
  <c r="H20" i="11" s="1"/>
  <c r="AI152" i="5"/>
  <c r="AF18" i="5"/>
  <c r="AC18" i="5"/>
  <c r="AG18" i="5"/>
  <c r="AD18" i="5"/>
  <c r="AI18" i="5"/>
  <c r="AE18" i="5"/>
  <c r="AM18" i="5"/>
  <c r="AJ18" i="5"/>
  <c r="AK18" i="5"/>
  <c r="AN18" i="5"/>
  <c r="AH18" i="5"/>
  <c r="AL18" i="5"/>
  <c r="Z18" i="5"/>
  <c r="AO176" i="5"/>
  <c r="AE157" i="5"/>
  <c r="D27" i="11" s="1"/>
  <c r="AE201" i="5"/>
  <c r="AI157" i="5"/>
  <c r="H27" i="11" s="1"/>
  <c r="AI201" i="5"/>
  <c r="AM108" i="5"/>
  <c r="L20" i="11" s="1"/>
  <c r="AM152" i="5"/>
  <c r="AM157" i="5"/>
  <c r="L27" i="11" s="1"/>
  <c r="AM201" i="5"/>
  <c r="AK201" i="5"/>
  <c r="AK157" i="5"/>
  <c r="J27" i="11" s="1"/>
  <c r="AO30" i="5"/>
  <c r="AJ108" i="5"/>
  <c r="I20" i="11" s="1"/>
  <c r="AJ152" i="5"/>
  <c r="AN152" i="5"/>
  <c r="AN157" i="5"/>
  <c r="M27" i="11" s="1"/>
  <c r="AN201" i="5"/>
  <c r="AH201" i="5"/>
  <c r="AH157" i="5"/>
  <c r="G27" i="11" s="1"/>
  <c r="AD152" i="5"/>
  <c r="AG108" i="5"/>
  <c r="F20" i="11" s="1"/>
  <c r="AG152" i="5"/>
  <c r="AG201" i="5"/>
  <c r="AG157" i="5"/>
  <c r="F27" i="11" s="1"/>
  <c r="Z201" i="5"/>
  <c r="AD201" i="5"/>
  <c r="AD157" i="5"/>
  <c r="C27" i="11" s="1"/>
  <c r="AH108" i="5"/>
  <c r="G20" i="11" s="1"/>
  <c r="AH152" i="5"/>
  <c r="AK152" i="5"/>
  <c r="AK108" i="5"/>
  <c r="J20" i="11" s="1"/>
  <c r="AC68" i="5"/>
  <c r="AC103" i="5" s="1"/>
  <c r="AL68" i="5"/>
  <c r="AL59" i="5" s="1"/>
  <c r="K13" i="11" s="1"/>
  <c r="AJ68" i="5"/>
  <c r="AJ103" i="5" s="1"/>
  <c r="AE68" i="5"/>
  <c r="AE59" i="5" s="1"/>
  <c r="D13" i="11" s="1"/>
  <c r="AI68" i="5"/>
  <c r="AI103" i="5" s="1"/>
  <c r="AK68" i="5"/>
  <c r="AK59" i="5" s="1"/>
  <c r="J13" i="11" s="1"/>
  <c r="AG68" i="5"/>
  <c r="AG103" i="5" s="1"/>
  <c r="AH68" i="5"/>
  <c r="AH103" i="5" s="1"/>
  <c r="AF68" i="5"/>
  <c r="AN68" i="5"/>
  <c r="AN59" i="5" s="1"/>
  <c r="M13" i="11" s="1"/>
  <c r="AD68" i="5"/>
  <c r="AD59" i="5" s="1"/>
  <c r="C13" i="11" s="1"/>
  <c r="AM68" i="5"/>
  <c r="AM103" i="5" s="1"/>
  <c r="U103" i="5"/>
  <c r="Z68" i="5"/>
  <c r="Z103" i="5" s="1"/>
  <c r="AF201" i="5"/>
  <c r="AF157" i="5"/>
  <c r="E27" i="11" s="1"/>
  <c r="AC201" i="5"/>
  <c r="AO163" i="5"/>
  <c r="AC157" i="5"/>
  <c r="AJ201" i="5"/>
  <c r="AJ157" i="5"/>
  <c r="I27" i="11" s="1"/>
  <c r="AL157" i="5"/>
  <c r="K27" i="11" s="1"/>
  <c r="AL201" i="5"/>
  <c r="AF152" i="5"/>
  <c r="AF108" i="5"/>
  <c r="E20" i="11" s="1"/>
  <c r="AK17" i="5"/>
  <c r="AH17" i="5"/>
  <c r="AF17" i="5"/>
  <c r="AM17" i="5"/>
  <c r="AL17" i="5"/>
  <c r="AN17" i="5"/>
  <c r="AE17" i="5"/>
  <c r="AD17" i="5"/>
  <c r="AJ17" i="5"/>
  <c r="AI17" i="5"/>
  <c r="AG17" i="5"/>
  <c r="AC17" i="5"/>
  <c r="AO40" i="5"/>
  <c r="AO20" i="5"/>
  <c r="AO29" i="5"/>
  <c r="AD26" i="5"/>
  <c r="AJ26" i="5"/>
  <c r="AG26" i="5"/>
  <c r="AN26" i="5"/>
  <c r="AI26" i="5"/>
  <c r="AF26" i="5"/>
  <c r="AH26" i="5"/>
  <c r="AM26" i="5"/>
  <c r="AK26" i="5"/>
  <c r="AE26" i="5"/>
  <c r="AC26" i="5"/>
  <c r="AL26" i="5"/>
  <c r="AO41" i="5"/>
  <c r="Q54" i="5"/>
  <c r="AO27" i="5"/>
  <c r="AO92" i="5"/>
  <c r="AF59" i="5"/>
  <c r="E13" i="11" s="1"/>
  <c r="AF103" i="5"/>
  <c r="T54" i="5"/>
  <c r="Z17" i="5"/>
  <c r="AL152" i="5" l="1"/>
  <c r="AE108" i="5"/>
  <c r="D20" i="11" s="1"/>
  <c r="AC152" i="5"/>
  <c r="AG59" i="5"/>
  <c r="F13" i="11" s="1"/>
  <c r="AO123" i="5"/>
  <c r="AO152" i="5" s="1"/>
  <c r="Z54" i="5"/>
  <c r="AJ54" i="5"/>
  <c r="AL103" i="5"/>
  <c r="AD103" i="5"/>
  <c r="AE103" i="5"/>
  <c r="AC54" i="5"/>
  <c r="AM59" i="5"/>
  <c r="L13" i="11" s="1"/>
  <c r="AC59" i="5"/>
  <c r="B13" i="11" s="1"/>
  <c r="AF10" i="5"/>
  <c r="E6" i="11" s="1"/>
  <c r="AK103" i="5"/>
  <c r="AD10" i="5"/>
  <c r="C6" i="11" s="1"/>
  <c r="AK54" i="5"/>
  <c r="AN103" i="5"/>
  <c r="AI59" i="5"/>
  <c r="H13" i="11" s="1"/>
  <c r="AH59" i="5"/>
  <c r="G13" i="11" s="1"/>
  <c r="AN10" i="5"/>
  <c r="M6" i="11" s="1"/>
  <c r="AK10" i="5"/>
  <c r="J6" i="11" s="1"/>
  <c r="AO201" i="5"/>
  <c r="AL10" i="5"/>
  <c r="K6" i="11" s="1"/>
  <c r="AC10" i="5"/>
  <c r="B6" i="11" s="1"/>
  <c r="AG10" i="5"/>
  <c r="F6" i="11" s="1"/>
  <c r="AI54" i="5"/>
  <c r="AH54" i="5"/>
  <c r="AL54" i="5"/>
  <c r="AJ59" i="5"/>
  <c r="I13" i="11" s="1"/>
  <c r="AE10" i="5"/>
  <c r="D6" i="11" s="1"/>
  <c r="AO18" i="5"/>
  <c r="AO68" i="5"/>
  <c r="AO103" i="5" s="1"/>
  <c r="AG54" i="5"/>
  <c r="AM10" i="5"/>
  <c r="L6" i="11" s="1"/>
  <c r="AH10" i="5"/>
  <c r="G6" i="11" s="1"/>
  <c r="B20" i="11"/>
  <c r="N20" i="11" s="1"/>
  <c r="N23" i="11" s="1"/>
  <c r="AO157" i="5"/>
  <c r="B27" i="11"/>
  <c r="N27" i="11" s="1"/>
  <c r="N30" i="11" s="1"/>
  <c r="AN54" i="5"/>
  <c r="AF54" i="5"/>
  <c r="AM54" i="5"/>
  <c r="AI10" i="5"/>
  <c r="H6" i="11" s="1"/>
  <c r="AE54" i="5"/>
  <c r="AD54" i="5"/>
  <c r="AO17" i="5"/>
  <c r="AJ10" i="5"/>
  <c r="I6" i="11" s="1"/>
  <c r="AO26" i="5"/>
  <c r="AO108" i="5" l="1"/>
  <c r="N13" i="11"/>
  <c r="N16" i="11" s="1"/>
  <c r="AO59" i="5"/>
  <c r="AO10" i="5"/>
  <c r="N6" i="11"/>
  <c r="N9" i="11" s="1"/>
  <c r="AO54" i="5"/>
</calcChain>
</file>

<file path=xl/sharedStrings.xml><?xml version="1.0" encoding="utf-8"?>
<sst xmlns="http://schemas.openxmlformats.org/spreadsheetml/2006/main" count="1819" uniqueCount="320">
  <si>
    <t>Enter data into pale blue boxes only</t>
  </si>
  <si>
    <t>1. Numbers of individuals/size class</t>
  </si>
  <si>
    <t>Initial Phase</t>
  </si>
  <si>
    <t>Terminal Phase</t>
  </si>
  <si>
    <t>11-20cm</t>
  </si>
  <si>
    <t>21-30cm</t>
  </si>
  <si>
    <t>31-40cm</t>
  </si>
  <si>
    <t>41-50cm</t>
  </si>
  <si>
    <t>51-60cm</t>
  </si>
  <si>
    <t>Cetoscarus bicolor/ocellatus</t>
  </si>
  <si>
    <t>Calatomus carolinus</t>
  </si>
  <si>
    <t>Hipposcarus harid</t>
  </si>
  <si>
    <t>Chlorurus atrilunula</t>
  </si>
  <si>
    <t>Chlorurus capistratoides</t>
  </si>
  <si>
    <t>Chlorurus cyanescens</t>
  </si>
  <si>
    <t>Chlorurus enneacanthus</t>
  </si>
  <si>
    <t>Chlorurus microrhinos</t>
  </si>
  <si>
    <t>Chlorurus perspicillatus</t>
  </si>
  <si>
    <t>Chlorurus rhakoura</t>
  </si>
  <si>
    <t>Chlorurus sordidus</t>
  </si>
  <si>
    <t>Chlorurus strongylocephalus</t>
  </si>
  <si>
    <t>Scarus falcipinnis</t>
  </si>
  <si>
    <t>Scarus festivus</t>
  </si>
  <si>
    <t>Scarus frenatus</t>
  </si>
  <si>
    <t>Scarus ghobban</t>
  </si>
  <si>
    <t>Scarus globiceps</t>
  </si>
  <si>
    <t>Scarus niger</t>
  </si>
  <si>
    <t>Scarus psittacus</t>
  </si>
  <si>
    <t>Scarus quoyi</t>
  </si>
  <si>
    <t>Scarus rubroviolaceus</t>
  </si>
  <si>
    <t>Scarus scaber</t>
  </si>
  <si>
    <t>Scarus tricolor</t>
  </si>
  <si>
    <t>Scarus viridifucatus</t>
  </si>
  <si>
    <t xml:space="preserve">&gt;4mm </t>
  </si>
  <si>
    <t>2-4 mm</t>
  </si>
  <si>
    <t>1-2 mm</t>
  </si>
  <si>
    <t>0.5-1 mm</t>
  </si>
  <si>
    <t>0.25-0.5 mm</t>
  </si>
  <si>
    <t>0.125-0.25 mm</t>
  </si>
  <si>
    <t>63 to 125 um</t>
  </si>
  <si>
    <t>31-63 um</t>
  </si>
  <si>
    <t>16-31 um</t>
  </si>
  <si>
    <t>8-16 um</t>
  </si>
  <si>
    <t>4-8 um</t>
  </si>
  <si>
    <t>&lt;4 um</t>
  </si>
  <si>
    <t>Udden/Wentworth</t>
  </si>
  <si>
    <t>Pebble</t>
  </si>
  <si>
    <t>Gravel</t>
  </si>
  <si>
    <t>Vc sand</t>
  </si>
  <si>
    <t>C. sand</t>
  </si>
  <si>
    <t>Med sand</t>
  </si>
  <si>
    <t>Fine sand</t>
  </si>
  <si>
    <t>V fine sand</t>
  </si>
  <si>
    <t>Coarse silt</t>
  </si>
  <si>
    <t>Med silt</t>
  </si>
  <si>
    <t>Fine silt</t>
  </si>
  <si>
    <t>V fine silt</t>
  </si>
  <si>
    <t>Clay</t>
  </si>
  <si>
    <t>Scarus frenatus (T)21-30 cm</t>
  </si>
  <si>
    <t>Scarus frenatus (T)31-40 cm</t>
  </si>
  <si>
    <t>Scarus frenatus (T)41-50 cm</t>
  </si>
  <si>
    <t>Scarus frenatus (T)51-60 cm</t>
  </si>
  <si>
    <t>Scarus niger (I)11-20 cm</t>
  </si>
  <si>
    <t>Scarus niger (I)21-30 cm</t>
  </si>
  <si>
    <t>Scarus niger (I)31-40 cm</t>
  </si>
  <si>
    <t>Scarus niger (I)41-49 cm</t>
  </si>
  <si>
    <t>Scarus niger (T)11-20cm</t>
  </si>
  <si>
    <t>Scarus niger (T)21-30 cm</t>
  </si>
  <si>
    <t>Scarus niger (T)31-40 cm</t>
  </si>
  <si>
    <t>Scarus niger (T)41-50 cm</t>
  </si>
  <si>
    <t>Scarus niger (T)51-60 cm</t>
  </si>
  <si>
    <t>Scarus psittacus (I)11-20 cm</t>
  </si>
  <si>
    <t>Scarus psittacus (I)21-30 cm</t>
  </si>
  <si>
    <t>Scarus psittacus (I)31-40 cm</t>
  </si>
  <si>
    <t>Scarus psittacus (I)41-49 cm</t>
  </si>
  <si>
    <t>Scarus psittacus (T)11-20cm</t>
  </si>
  <si>
    <t>Scarus psittacus (T)21-30 cm</t>
  </si>
  <si>
    <t>Scarus psittacus (T)31-40 cm</t>
  </si>
  <si>
    <t>Scarus psittacus (T)41-50 cm</t>
  </si>
  <si>
    <t>Scarus psittacus (T)51-60 cm</t>
  </si>
  <si>
    <t>Scarus rubroviolaceus (I)11-20 cm</t>
  </si>
  <si>
    <t>Scarus rubroviolaceus (I)21-30 cm</t>
  </si>
  <si>
    <t>Scarus rubroviolaceus (I)31-40 cm</t>
  </si>
  <si>
    <t>Scarus rubroviolaceus (I)41-49 cm</t>
  </si>
  <si>
    <t>Scarus rubroviolaceus (T)11-20cm</t>
  </si>
  <si>
    <t>Scarus rubroviolaceus (T)21-30 cm</t>
  </si>
  <si>
    <t>Scarus rubroviolaceus (T)31-40 cm</t>
  </si>
  <si>
    <t>Scarus rubroviolaceus (T)41-50 cm</t>
  </si>
  <si>
    <t>Scarus rubroviolaceus (T)51-60 cm</t>
  </si>
  <si>
    <t>Chlorurus sordidus (I)11-20 cm</t>
  </si>
  <si>
    <t>Chlorurus sordidus (I)21-30 cm</t>
  </si>
  <si>
    <t>Chlorurus sordidus (I)31-40 cm</t>
  </si>
  <si>
    <t>Chlorurus sordidus (I)41-49 cm</t>
  </si>
  <si>
    <t>Chlorurus sordidus (T)11-20cm</t>
  </si>
  <si>
    <t>Chlorurus sordidus (T)21-30 cm</t>
  </si>
  <si>
    <t>Chlorurus sordidus (T)31-40 cm</t>
  </si>
  <si>
    <t>Chlorurus sordidus (T)41-50 cm</t>
  </si>
  <si>
    <t>Chlorurus sordidus (T)51-60 cm</t>
  </si>
  <si>
    <t>Chlorurus strongylocephalus (I)11-20 cm</t>
  </si>
  <si>
    <t>Chlorurus strongylocephalus (I)21-30 cm</t>
  </si>
  <si>
    <t>Chlorurus strongylocephalus (I)31-40 cm</t>
  </si>
  <si>
    <t>Chlorurus strongylocephalus (I)41-49 cm</t>
  </si>
  <si>
    <t>Chlorurus strongylocephalus (T)11-20cm</t>
  </si>
  <si>
    <t>Chlorurus strongylocephalus (T)21-30 cm</t>
  </si>
  <si>
    <t>Chlorurus strongylocephalus (T)31-40 cm</t>
  </si>
  <si>
    <t>Chlorurus strongylocephalus (T)41-50 cm</t>
  </si>
  <si>
    <t>Chlorurus strongylocephalus (T)51-60 cm</t>
  </si>
  <si>
    <t>Scarus spp (I)11-20 cm</t>
  </si>
  <si>
    <t>Scarus spp (I)21-30 cm</t>
  </si>
  <si>
    <t>Scarus spp (I)31-40 cm</t>
  </si>
  <si>
    <t>Scarus spp (I)41-49 cm</t>
  </si>
  <si>
    <t>Scarus spp (T)11-20cm</t>
  </si>
  <si>
    <t>Scarus spp (T)21-30 cm</t>
  </si>
  <si>
    <t>Scarus spp (T)31-40 cm</t>
  </si>
  <si>
    <t>Scarus spp (T)41-50 cm</t>
  </si>
  <si>
    <t>Scarus spp (T)51-60 cm</t>
  </si>
  <si>
    <t>Chlorurus spp (I)11-20 cm</t>
  </si>
  <si>
    <t>Chlorurus spp (I)21-30 cm</t>
  </si>
  <si>
    <t>Chlorurus spp (I)31-40 cm</t>
  </si>
  <si>
    <t>Chlorurus spp (I)41-49 cm</t>
  </si>
  <si>
    <t>Chlorurus spp (T)11-20cm</t>
  </si>
  <si>
    <t>Chlorurus spp (T)21-30 cm</t>
  </si>
  <si>
    <t>Chlorurus spp (T)31-40 cm</t>
  </si>
  <si>
    <t>Chlorurus spp (T)41-50 cm</t>
  </si>
  <si>
    <t>Chlorurus spp (T)51-60 cm</t>
  </si>
  <si>
    <t>Bolbometopon muricatum</t>
  </si>
  <si>
    <t>TRANSECT 1</t>
  </si>
  <si>
    <t>TOTAL</t>
  </si>
  <si>
    <t>Yarlett et al. 2021 Ecology &amp; Evolution DOI: 10.1002/ece3.8306</t>
  </si>
  <si>
    <t>Hoey &amp; Bellwood (2008) Coral Reefs 27:37-47</t>
  </si>
  <si>
    <t>Cetoscarus ocellatus</t>
  </si>
  <si>
    <t>Scarus caudofasciatus</t>
  </si>
  <si>
    <t>Scarus prasiognathos</t>
  </si>
  <si>
    <t>Scarus fuscopurpureus</t>
  </si>
  <si>
    <t>Arothron meleagris</t>
  </si>
  <si>
    <t>Arothron hispidus</t>
  </si>
  <si>
    <t>Sufflamen verres</t>
  </si>
  <si>
    <t>Pseudobalistes naufragium</t>
  </si>
  <si>
    <t>Balistes polylepis</t>
  </si>
  <si>
    <t>Melichthys niger</t>
  </si>
  <si>
    <t>Not presently included due to uncertainty over coral feeding in diet</t>
  </si>
  <si>
    <t>Triggerfishes: reported to break and fracture coral colonies whilst foraging for inter-branch infauna (crabs etc) and infaunal organisms such as Lithophaga spp. As a result they generate large amounts of coral rubble that has been reported to be in the range 3-8 cm in the Eastern Tropical Pacific (Glynn 1972).  Here proportions of production are, in the absence of more detailed grain size data, attributed as follows: pebble (100%).</t>
  </si>
  <si>
    <t>Pufferfish</t>
  </si>
  <si>
    <t>Triggerfish</t>
  </si>
  <si>
    <t>Palacios, M. M., C. G. Muñoz &amp; F. A. Zapata (2014) Fish corallivory on a pocilloporid reef and experimental coral responses to predation. Coral Reefs, 33, 625-636.</t>
  </si>
  <si>
    <t>Glynn, P. W., R. H. Stewart &amp; J. E. McCosker (1972) Pacific coral reefs of panamá: Structure, distribution and predators. Geologische Rundschau, 61, 483-519.</t>
  </si>
  <si>
    <t>Reyes-Bonilla, H. &amp; L. E. Calderon-Aguilera (1999) Population Density, Distribution and Consumption Rates of Three Corallivores at Cabo Pulmo Reef, Gulf of California, Mexico. Marine Ecology, 20, 347-357.</t>
  </si>
  <si>
    <t>Alvarado, J. J., B. Grassian, J. R. Cantera-Kintz, J. L. Carballo &amp; E. Londoño-Cruz. 2017. Coral Reef Bioerosion in the Eastern Tropical Pacific. In Coral Reefs of the Eastern Tropical Pacific: Persistence and Loss in a Dynamic Environment, eds. P. W. Glynn, D. P. Manzello &amp; I. C. Enochs, 369-403. Dordrecht: Springer Netherlands.</t>
  </si>
  <si>
    <t>Site details</t>
  </si>
  <si>
    <t>Date (d/m/yr)</t>
  </si>
  <si>
    <t>GPS</t>
  </si>
  <si>
    <t xml:space="preserve">Site notes: </t>
  </si>
  <si>
    <t>Juveniles</t>
  </si>
  <si>
    <t>5-10cm</t>
  </si>
  <si>
    <t>Leptoscarus vaigiensis</t>
  </si>
  <si>
    <t>Scarus russelii</t>
  </si>
  <si>
    <t>TRANSECT 2</t>
  </si>
  <si>
    <t>TRANSECT 3</t>
  </si>
  <si>
    <t>TRANSECT 4</t>
  </si>
  <si>
    <t>TRANSECT 5</t>
  </si>
  <si>
    <t>TRANSECT 6</t>
  </si>
  <si>
    <t>Indian Ocean Species</t>
  </si>
  <si>
    <t>Proportion of bites leaving scars</t>
  </si>
  <si>
    <t>Excavator</t>
  </si>
  <si>
    <t>Chlorurus strongylocephalus/microrhinos/gibbus</t>
  </si>
  <si>
    <t>Chlorurus sordidus/spilurus/bleekeri</t>
  </si>
  <si>
    <t>occ. Excavator</t>
  </si>
  <si>
    <t>Chlorurus atrilunula/capistratoides/japanensis</t>
  </si>
  <si>
    <t>Scraper</t>
  </si>
  <si>
    <t>Hipposcarus harid/longiceps</t>
  </si>
  <si>
    <t>Scarus prasiognathos/falcipinnis</t>
  </si>
  <si>
    <t>Scarus niger/altipinnis</t>
  </si>
  <si>
    <t>Scarus ferrugineus/persicus</t>
  </si>
  <si>
    <t>Scarus tricolor/forsteni</t>
  </si>
  <si>
    <t>Scarus schlegeli/flavipectoralis/fuscopurpureus/russelii</t>
  </si>
  <si>
    <t>Scarus globiceps/rivulatus/chameleon/festivus</t>
  </si>
  <si>
    <t>Scarus scaber/oviceps/dimidiatus</t>
  </si>
  <si>
    <t>Scarus spinus/viridifucatus/xanthopleura</t>
  </si>
  <si>
    <t>Chlorurus perspicillatus/enneacanthus/frontalis</t>
  </si>
  <si>
    <t>Mass removed per year (kg)</t>
  </si>
  <si>
    <t>Mass removed per day (kg)</t>
  </si>
  <si>
    <t>Indian Ocean species</t>
  </si>
  <si>
    <t>&gt;60cm</t>
  </si>
  <si>
    <t>Scarus arabicus*</t>
  </si>
  <si>
    <t>Scarus collana*</t>
  </si>
  <si>
    <t>Scarus ferrugineus*</t>
  </si>
  <si>
    <t>Scarus persicus*</t>
  </si>
  <si>
    <t>1) Parrotfish</t>
  </si>
  <si>
    <t>1.1) Excavators</t>
  </si>
  <si>
    <t>1.2) Scrapers</t>
  </si>
  <si>
    <t>2) Pufferfish</t>
  </si>
  <si>
    <t>3) Triggerfish</t>
  </si>
  <si>
    <t>Browser, no sediment production</t>
  </si>
  <si>
    <t>n transects</t>
  </si>
  <si>
    <t>FISH</t>
  </si>
  <si>
    <t>Sediment by species</t>
  </si>
  <si>
    <t>assumes all eroded framework is excreted as sediment</t>
  </si>
  <si>
    <t>Maldives (Vavvaru), Yarlett et al. 2021</t>
  </si>
  <si>
    <t>Mean of rates for C. sordidus and C. strongylocephalus (from Maldives, Yarlett et al. 2021)</t>
  </si>
  <si>
    <t>Pacific (Gt. Barrier Reef), Hoey &amp; Bellwood (2008)</t>
  </si>
  <si>
    <t>Substitutes used for sediment generation rates (based on phylogeny in Choat et al. 2012, and known differences in size range and feeding behaviour)</t>
  </si>
  <si>
    <t>Proportions of sediment grain size fractions produced</t>
  </si>
  <si>
    <t>Parrotfish</t>
  </si>
  <si>
    <t>C. strongylocephalus</t>
  </si>
  <si>
    <t>C. sordidus</t>
  </si>
  <si>
    <t>S. frenatus</t>
  </si>
  <si>
    <t>S. niger</t>
  </si>
  <si>
    <t>Scarus spp.</t>
  </si>
  <si>
    <t>S. rubroviolaceus</t>
  </si>
  <si>
    <t>S. psittacus</t>
  </si>
  <si>
    <t>1.</t>
  </si>
  <si>
    <t>2.</t>
  </si>
  <si>
    <t>Scarus frenatus (T)&gt;60 cm</t>
  </si>
  <si>
    <t>Scarus niger (T)&gt;60 cm</t>
  </si>
  <si>
    <t>Scarus psittacus (T)&gt;60 cm</t>
  </si>
  <si>
    <t>Scarus rubroviolaceus (T)&gt;60 cm</t>
  </si>
  <si>
    <t>Maldives (Vavvaru), Yarlett et al. 2021; 21-30 cm</t>
  </si>
  <si>
    <t>Source, substitute</t>
  </si>
  <si>
    <t>Chlorurus spp.</t>
  </si>
  <si>
    <t>Chlorurus spp (T)&gt;60 cm</t>
  </si>
  <si>
    <t>Mean of rates for S. rubroviolaceous, S. frenatus, S. psittacus and S. niger (from Maldives, Yarlett et al. 2021)</t>
  </si>
  <si>
    <t>Chlorurus strongylocephalus (T)&gt;60 cm</t>
  </si>
  <si>
    <t>Scarus spp (T)&gt;60 cm</t>
  </si>
  <si>
    <t>Chlorurus sordidus (T)&gt;60 cm</t>
  </si>
  <si>
    <t>Number of transects</t>
  </si>
  <si>
    <t>Substitudes used for grain size fractions (based on phylogeny in Choat et al. 2012)</t>
  </si>
  <si>
    <t>Pufferfishes: reported to feed by biting tips off branching corals (especially Pocillopora spp.) and also biting massive corals. The resultant material reported to be in the pebble to gravel  grades but with high proportions &lt;1 cm (Alvarado et al. 2017 and references therein) and so here proportions of production are, in the absence of more detailed grain size data, attributed as follows: pebble (80%), gravel (20%).</t>
  </si>
  <si>
    <t>Transect 1</t>
  </si>
  <si>
    <t>TOTAL per group</t>
  </si>
  <si>
    <t xml:space="preserve">Parrotfish </t>
  </si>
  <si>
    <t>Transect 2</t>
  </si>
  <si>
    <t>Transect 3</t>
  </si>
  <si>
    <t>Transect 4</t>
  </si>
  <si>
    <t>Transect 5</t>
  </si>
  <si>
    <t>Transect 6</t>
  </si>
  <si>
    <t>Sediment production (kg m-2 yr-1)</t>
  </si>
  <si>
    <t>Amounts and size fractions of sediment generated by fish calculated as a function of species/size class abundance * species/size-class-specific erosion rates, and then weighted based on proportions of sediment produced in different sediment size classes by species/genera.</t>
  </si>
  <si>
    <t>*species in Red Sea, Persian Gulf, Gulf of Aden, Oman</t>
  </si>
  <si>
    <r>
      <t>2. Sediment generation rates per species and size class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</si>
  <si>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4. Sediment grain size fractions produced per species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</si>
  <si>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Transect area (m</t>
    </r>
    <r>
      <rPr>
        <b/>
        <vertAlign val="superscript"/>
        <sz val="11"/>
        <color theme="1"/>
        <rFont val="Arial Narrow"/>
        <family val="2"/>
      </rPr>
      <t>2</t>
    </r>
    <r>
      <rPr>
        <b/>
        <sz val="11"/>
        <color theme="1"/>
        <rFont val="Arial Narrow"/>
        <family val="2"/>
      </rPr>
      <t>)</t>
    </r>
  </si>
  <si>
    <r>
      <t>(kg m</t>
    </r>
    <r>
      <rPr>
        <b/>
        <vertAlign val="superscript"/>
        <sz val="11"/>
        <rFont val="Arial Narrow"/>
        <family val="2"/>
      </rPr>
      <t xml:space="preserve">-2 </t>
    </r>
    <r>
      <rPr>
        <b/>
        <sz val="11"/>
        <rFont val="Arial Narrow"/>
        <family val="2"/>
      </rPr>
      <t>yr</t>
    </r>
    <r>
      <rPr>
        <b/>
        <vertAlign val="superscript"/>
        <sz val="11"/>
        <rFont val="Arial Narrow"/>
        <family val="2"/>
      </rPr>
      <t>-1)</t>
    </r>
  </si>
  <si>
    <r>
      <t>(kg m</t>
    </r>
    <r>
      <rPr>
        <b/>
        <vertAlign val="superscript"/>
        <sz val="11"/>
        <rFont val="Arial Narrow"/>
        <family val="2"/>
      </rPr>
      <t xml:space="preserve">-2 </t>
    </r>
    <r>
      <rPr>
        <b/>
        <sz val="11"/>
        <rFont val="Arial Narrow"/>
        <family val="2"/>
      </rPr>
      <t>yr</t>
    </r>
    <r>
      <rPr>
        <b/>
        <vertAlign val="superscript"/>
        <sz val="11"/>
        <rFont val="Arial Narrow"/>
        <family val="2"/>
      </rPr>
      <t>-1</t>
    </r>
    <r>
      <rPr>
        <b/>
        <sz val="11"/>
        <rFont val="Arial Narrow"/>
        <family val="2"/>
      </rPr>
      <t>)</t>
    </r>
  </si>
  <si>
    <r>
      <t>Sediment by size class (kg m</t>
    </r>
    <r>
      <rPr>
        <b/>
        <vertAlign val="superscript"/>
        <sz val="11"/>
        <rFont val="Arial Narrow"/>
        <family val="2"/>
      </rPr>
      <t>2</t>
    </r>
    <r>
      <rPr>
        <b/>
        <sz val="11"/>
        <rFont val="Arial Narrow"/>
        <family val="2"/>
      </rPr>
      <t xml:space="preserve"> yr</t>
    </r>
    <r>
      <rPr>
        <b/>
        <vertAlign val="superscript"/>
        <sz val="11"/>
        <rFont val="Arial Narrow"/>
        <family val="2"/>
      </rPr>
      <t>-1</t>
    </r>
    <r>
      <rPr>
        <b/>
        <sz val="11"/>
        <rFont val="Arial Narrow"/>
        <family val="2"/>
      </rPr>
      <t>)</t>
    </r>
  </si>
  <si>
    <r>
      <t>Sediment by size fraction (kg m</t>
    </r>
    <r>
      <rPr>
        <b/>
        <vertAlign val="superscript"/>
        <sz val="11"/>
        <rFont val="Arial Narrow"/>
        <family val="2"/>
      </rPr>
      <t>2</t>
    </r>
    <r>
      <rPr>
        <b/>
        <sz val="11"/>
        <rFont val="Arial Narrow"/>
        <family val="2"/>
      </rPr>
      <t xml:space="preserve"> yr</t>
    </r>
    <r>
      <rPr>
        <b/>
        <vertAlign val="superscript"/>
        <sz val="11"/>
        <rFont val="Arial Narrow"/>
        <family val="2"/>
      </rPr>
      <t>-1</t>
    </r>
    <r>
      <rPr>
        <b/>
        <sz val="11"/>
        <rFont val="Arial Narrow"/>
        <family val="2"/>
      </rPr>
      <t>)</t>
    </r>
  </si>
  <si>
    <r>
      <t>Size class specific sediment generation rates (kg ind</t>
    </r>
    <r>
      <rPr>
        <b/>
        <vertAlign val="superscript"/>
        <sz val="11"/>
        <color theme="1"/>
        <rFont val="Arial Narrow"/>
        <family val="2"/>
      </rPr>
      <t>-1</t>
    </r>
    <r>
      <rPr>
        <b/>
        <sz val="11"/>
        <color theme="1"/>
        <rFont val="Arial Narrow"/>
        <family val="2"/>
      </rPr>
      <t xml:space="preserve"> yr</t>
    </r>
    <r>
      <rPr>
        <b/>
        <vertAlign val="superscript"/>
        <sz val="11"/>
        <color theme="1"/>
        <rFont val="Arial Narrow"/>
        <family val="2"/>
      </rPr>
      <t>-1</t>
    </r>
    <r>
      <rPr>
        <b/>
        <sz val="11"/>
        <color theme="1"/>
        <rFont val="Arial Narrow"/>
        <family val="2"/>
      </rPr>
      <t>)</t>
    </r>
  </si>
  <si>
    <r>
      <t xml:space="preserve">C. strongylocephalus </t>
    </r>
    <r>
      <rPr>
        <sz val="11"/>
        <color theme="1"/>
        <rFont val="Arial Narrow"/>
        <family val="2"/>
      </rPr>
      <t>(similar size)</t>
    </r>
  </si>
  <si>
    <r>
      <t xml:space="preserve">C. sordidus </t>
    </r>
    <r>
      <rPr>
        <sz val="11"/>
        <color theme="1"/>
        <rFont val="Arial Narrow"/>
        <family val="2"/>
      </rPr>
      <t>(similar size)</t>
    </r>
  </si>
  <si>
    <r>
      <t>C. sordidus</t>
    </r>
    <r>
      <rPr>
        <sz val="11"/>
        <color theme="1"/>
        <rFont val="Arial Narrow"/>
        <family val="2"/>
      </rPr>
      <t xml:space="preserve"> (similar size)</t>
    </r>
  </si>
  <si>
    <r>
      <t xml:space="preserve">substituted with </t>
    </r>
    <r>
      <rPr>
        <i/>
        <sz val="11"/>
        <color theme="1"/>
        <rFont val="Arial Narrow"/>
        <family val="2"/>
      </rPr>
      <t>C. capistratoides</t>
    </r>
    <r>
      <rPr>
        <sz val="11"/>
        <color theme="1"/>
        <rFont val="Arial Narrow"/>
        <family val="2"/>
      </rPr>
      <t xml:space="preserve">, largest size class substitiuted with </t>
    </r>
    <r>
      <rPr>
        <i/>
        <sz val="11"/>
        <color theme="1"/>
        <rFont val="Arial Narrow"/>
        <family val="2"/>
      </rPr>
      <t>S. rubroviolaceus</t>
    </r>
  </si>
  <si>
    <r>
      <t xml:space="preserve">substituted with </t>
    </r>
    <r>
      <rPr>
        <i/>
        <sz val="11"/>
        <color theme="1"/>
        <rFont val="Arial Narrow"/>
        <family val="2"/>
      </rPr>
      <t>S. russelii</t>
    </r>
  </si>
  <si>
    <r>
      <t xml:space="preserve">sister species to </t>
    </r>
    <r>
      <rPr>
        <i/>
        <sz val="11"/>
        <color theme="1"/>
        <rFont val="Arial Narrow"/>
        <family val="2"/>
      </rPr>
      <t>S. russelii</t>
    </r>
  </si>
  <si>
    <r>
      <t>S. niger</t>
    </r>
    <r>
      <rPr>
        <sz val="11"/>
        <color theme="1"/>
        <rFont val="Arial Narrow"/>
        <family val="2"/>
      </rPr>
      <t xml:space="preserve"> (sister species)</t>
    </r>
  </si>
  <si>
    <r>
      <t xml:space="preserve">S. rubroviolaceus </t>
    </r>
    <r>
      <rPr>
        <sz val="11"/>
        <color theme="1"/>
        <rFont val="Arial Narrow"/>
        <family val="2"/>
      </rPr>
      <t>(sister species)</t>
    </r>
  </si>
  <si>
    <r>
      <t xml:space="preserve">largest size class substituted with </t>
    </r>
    <r>
      <rPr>
        <i/>
        <sz val="11"/>
        <color theme="1"/>
        <rFont val="Arial Narrow"/>
        <family val="2"/>
      </rPr>
      <t>S. frenatus</t>
    </r>
  </si>
  <si>
    <r>
      <t xml:space="preserve">S. psittacus </t>
    </r>
    <r>
      <rPr>
        <sz val="11"/>
        <color theme="1"/>
        <rFont val="Arial Narrow"/>
        <family val="2"/>
      </rPr>
      <t>(sister species)</t>
    </r>
  </si>
  <si>
    <r>
      <t xml:space="preserve">S. rubroviolaceus </t>
    </r>
    <r>
      <rPr>
        <sz val="11"/>
        <color theme="1"/>
        <rFont val="Arial Narrow"/>
        <family val="2"/>
      </rPr>
      <t>(similar size)</t>
    </r>
  </si>
  <si>
    <r>
      <t>substituted with</t>
    </r>
    <r>
      <rPr>
        <i/>
        <sz val="11"/>
        <color theme="1"/>
        <rFont val="Arial Narrow"/>
        <family val="2"/>
      </rPr>
      <t xml:space="preserve"> S. frenatus</t>
    </r>
  </si>
  <si>
    <r>
      <t xml:space="preserve">S. frenatus </t>
    </r>
    <r>
      <rPr>
        <sz val="11"/>
        <color theme="1"/>
        <rFont val="Arial Narrow"/>
        <family val="2"/>
      </rPr>
      <t>(sister species)</t>
    </r>
  </si>
  <si>
    <r>
      <t xml:space="preserve">larger size classes substituted with </t>
    </r>
    <r>
      <rPr>
        <i/>
        <sz val="11"/>
        <color theme="1"/>
        <rFont val="Arial Narrow"/>
        <family val="2"/>
      </rPr>
      <t>S. frenatus</t>
    </r>
  </si>
  <si>
    <r>
      <t>Based on rates for</t>
    </r>
    <r>
      <rPr>
        <i/>
        <sz val="11"/>
        <color theme="1"/>
        <rFont val="Arial Narrow"/>
        <family val="2"/>
      </rPr>
      <t xml:space="preserve"> P. naufragium</t>
    </r>
    <r>
      <rPr>
        <sz val="11"/>
        <color theme="1"/>
        <rFont val="Arial Narrow"/>
        <family val="2"/>
      </rPr>
      <t xml:space="preserve"> due to similar feeding styles</t>
    </r>
  </si>
  <si>
    <r>
      <rPr>
        <b/>
        <sz val="11"/>
        <color theme="1"/>
        <rFont val="Arial Narrow"/>
        <family val="2"/>
      </rPr>
      <t>Parrotfish</t>
    </r>
    <r>
      <rPr>
        <sz val="11"/>
        <color theme="1"/>
        <rFont val="Arial Narrow"/>
        <family val="2"/>
      </rPr>
      <t xml:space="preserve"> substitudes are based on sister species or clades in Choat et al. (2012) Biological Journal of the Linnean Society 107, 529–557</t>
    </r>
  </si>
  <si>
    <r>
      <rPr>
        <b/>
        <sz val="11"/>
        <color theme="1"/>
        <rFont val="Arial Narrow"/>
        <family val="2"/>
      </rPr>
      <t>Pufferfish</t>
    </r>
    <r>
      <rPr>
        <sz val="11"/>
        <color theme="1"/>
        <rFont val="Arial Narrow"/>
        <family val="2"/>
      </rPr>
      <t xml:space="preserve"> references:</t>
    </r>
  </si>
  <si>
    <r>
      <rPr>
        <b/>
        <sz val="11"/>
        <color theme="1"/>
        <rFont val="Arial Narrow"/>
        <family val="2"/>
      </rPr>
      <t>Triggerfish</t>
    </r>
    <r>
      <rPr>
        <sz val="11"/>
        <color theme="1"/>
        <rFont val="Arial Narrow"/>
        <family val="2"/>
      </rPr>
      <t xml:space="preserve"> references:</t>
    </r>
  </si>
  <si>
    <r>
      <t xml:space="preserve">% of day feeding </t>
    </r>
    <r>
      <rPr>
        <sz val="11"/>
        <color theme="1"/>
        <rFont val="Arial Narrow"/>
        <family val="2"/>
      </rPr>
      <t>(Bellwood et al. 1995, Marine Biology 121, 419-429)</t>
    </r>
  </si>
  <si>
    <r>
      <t xml:space="preserve">Chlorurus gibbus </t>
    </r>
    <r>
      <rPr>
        <sz val="11"/>
        <color theme="1"/>
        <rFont val="Arial Narrow"/>
        <family val="2"/>
      </rPr>
      <t>and large parrotfish</t>
    </r>
  </si>
  <si>
    <r>
      <t xml:space="preserve">Chlorurus sordidus </t>
    </r>
    <r>
      <rPr>
        <sz val="11"/>
        <color theme="1"/>
        <rFont val="Arial Narrow"/>
        <family val="2"/>
      </rPr>
      <t>and small parrotfish</t>
    </r>
  </si>
  <si>
    <r>
      <t>Substrate density (g cm</t>
    </r>
    <r>
      <rPr>
        <b/>
        <vertAlign val="superscript"/>
        <sz val="11"/>
        <color indexed="8"/>
        <rFont val="Arial Narrow"/>
        <family val="2"/>
      </rPr>
      <t>-3</t>
    </r>
    <r>
      <rPr>
        <b/>
        <sz val="11"/>
        <color indexed="8"/>
        <rFont val="Arial Narrow"/>
        <family val="2"/>
      </rPr>
      <t>)</t>
    </r>
  </si>
  <si>
    <r>
      <t>Bite rate (bites min</t>
    </r>
    <r>
      <rPr>
        <b/>
        <vertAlign val="superscript"/>
        <sz val="11"/>
        <color theme="1"/>
        <rFont val="Arial Narrow"/>
        <family val="2"/>
      </rPr>
      <t>-1</t>
    </r>
    <r>
      <rPr>
        <b/>
        <sz val="11"/>
        <color theme="1"/>
        <rFont val="Arial Narrow"/>
        <family val="2"/>
      </rPr>
      <t>)</t>
    </r>
  </si>
  <si>
    <r>
      <t>Bites leaving scars min</t>
    </r>
    <r>
      <rPr>
        <b/>
        <vertAlign val="superscript"/>
        <sz val="11"/>
        <color theme="1"/>
        <rFont val="Arial Narrow"/>
        <family val="2"/>
      </rPr>
      <t>-1</t>
    </r>
  </si>
  <si>
    <r>
      <t>Volume removed per day (cm</t>
    </r>
    <r>
      <rPr>
        <b/>
        <vertAlign val="superscript"/>
        <sz val="11"/>
        <color theme="1"/>
        <rFont val="Arial Narrow"/>
        <family val="2"/>
      </rPr>
      <t>3</t>
    </r>
    <r>
      <rPr>
        <b/>
        <sz val="11"/>
        <color theme="1"/>
        <rFont val="Arial Narrow"/>
        <family val="2"/>
      </rPr>
      <t>)</t>
    </r>
  </si>
  <si>
    <r>
      <t>Volume removed per bite (cm</t>
    </r>
    <r>
      <rPr>
        <b/>
        <vertAlign val="superscript"/>
        <sz val="11"/>
        <color theme="1"/>
        <rFont val="Arial Narrow"/>
        <family val="2"/>
      </rPr>
      <t>3</t>
    </r>
    <r>
      <rPr>
        <b/>
        <sz val="11"/>
        <color theme="1"/>
        <rFont val="Arial Narrow"/>
        <family val="2"/>
      </rPr>
      <t>)</t>
    </r>
  </si>
  <si>
    <r>
      <rPr>
        <i/>
        <sz val="11"/>
        <color rgb="FF000000"/>
        <rFont val="Arial Narrow"/>
        <family val="2"/>
      </rPr>
      <t>Scarus frenatus</t>
    </r>
    <r>
      <rPr>
        <i/>
        <sz val="11"/>
        <color indexed="8"/>
        <rFont val="Arial Narrow"/>
        <family val="2"/>
      </rPr>
      <t xml:space="preserve"> (I)11-20 cm</t>
    </r>
  </si>
  <si>
    <r>
      <rPr>
        <i/>
        <sz val="11"/>
        <color rgb="FF000000"/>
        <rFont val="Arial Narrow"/>
        <family val="2"/>
      </rPr>
      <t>Scarus frenatus</t>
    </r>
    <r>
      <rPr>
        <i/>
        <sz val="11"/>
        <color indexed="8"/>
        <rFont val="Arial Narrow"/>
        <family val="2"/>
      </rPr>
      <t xml:space="preserve"> (I)21-30 cm</t>
    </r>
  </si>
  <si>
    <r>
      <rPr>
        <i/>
        <sz val="11"/>
        <color rgb="FF000000"/>
        <rFont val="Arial Narrow"/>
        <family val="2"/>
      </rPr>
      <t>Scarus frenatus</t>
    </r>
    <r>
      <rPr>
        <i/>
        <sz val="11"/>
        <color indexed="8"/>
        <rFont val="Arial Narrow"/>
        <family val="2"/>
      </rPr>
      <t xml:space="preserve"> (I)31-40 cm</t>
    </r>
  </si>
  <si>
    <r>
      <rPr>
        <i/>
        <sz val="11"/>
        <color rgb="FF000000"/>
        <rFont val="Arial Narrow"/>
        <family val="2"/>
      </rPr>
      <t>Scarus frenatus</t>
    </r>
    <r>
      <rPr>
        <i/>
        <sz val="11"/>
        <color indexed="8"/>
        <rFont val="Arial Narrow"/>
        <family val="2"/>
      </rPr>
      <t xml:space="preserve"> (I)41-49 cm</t>
    </r>
  </si>
  <si>
    <r>
      <rPr>
        <i/>
        <sz val="11"/>
        <color rgb="FF000000"/>
        <rFont val="Arial Narrow"/>
        <family val="2"/>
      </rPr>
      <t>Scarus frenatus</t>
    </r>
    <r>
      <rPr>
        <i/>
        <sz val="11"/>
        <color indexed="8"/>
        <rFont val="Arial Narrow"/>
        <family val="2"/>
      </rPr>
      <t xml:space="preserve"> (T)11-20cm</t>
    </r>
  </si>
  <si>
    <r>
      <rPr>
        <i/>
        <sz val="11"/>
        <color rgb="FF000000"/>
        <rFont val="Arial Narrow"/>
        <family val="2"/>
      </rPr>
      <t>Arothron meleagris</t>
    </r>
    <r>
      <rPr>
        <sz val="11"/>
        <color indexed="8"/>
        <rFont val="Arial Narrow"/>
        <family val="2"/>
      </rPr>
      <t xml:space="preserve"> 10-19 cm</t>
    </r>
  </si>
  <si>
    <r>
      <rPr>
        <i/>
        <sz val="11"/>
        <color rgb="FF000000"/>
        <rFont val="Arial Narrow"/>
        <family val="2"/>
      </rPr>
      <t>Arothron meleagris</t>
    </r>
    <r>
      <rPr>
        <sz val="11"/>
        <color indexed="8"/>
        <rFont val="Arial Narrow"/>
        <family val="2"/>
      </rPr>
      <t xml:space="preserve"> 20-29 cm</t>
    </r>
  </si>
  <si>
    <r>
      <rPr>
        <i/>
        <sz val="11"/>
        <color rgb="FF000000"/>
        <rFont val="Arial Narrow"/>
        <family val="2"/>
      </rPr>
      <t>Arothron meleagris</t>
    </r>
    <r>
      <rPr>
        <sz val="11"/>
        <color indexed="8"/>
        <rFont val="Arial Narrow"/>
        <family val="2"/>
      </rPr>
      <t xml:space="preserve"> 30-39 cm</t>
    </r>
  </si>
  <si>
    <r>
      <rPr>
        <i/>
        <sz val="11"/>
        <color rgb="FF000000"/>
        <rFont val="Arial Narrow"/>
        <family val="2"/>
      </rPr>
      <t>Arothron meleagris</t>
    </r>
    <r>
      <rPr>
        <sz val="11"/>
        <color indexed="8"/>
        <rFont val="Arial Narrow"/>
        <family val="2"/>
      </rPr>
      <t xml:space="preserve"> 40-49 cm</t>
    </r>
  </si>
  <si>
    <r>
      <rPr>
        <i/>
        <sz val="11"/>
        <color rgb="FF000000"/>
        <rFont val="Arial Narrow"/>
        <family val="2"/>
      </rPr>
      <t>Arothron meleagris</t>
    </r>
    <r>
      <rPr>
        <sz val="11"/>
        <color indexed="8"/>
        <rFont val="Arial Narrow"/>
        <family val="2"/>
      </rPr>
      <t xml:space="preserve"> 50-59 cm</t>
    </r>
  </si>
  <si>
    <r>
      <rPr>
        <i/>
        <sz val="11"/>
        <color rgb="FF000000"/>
        <rFont val="Arial Narrow"/>
        <family val="2"/>
      </rPr>
      <t xml:space="preserve">Arothron meleagris </t>
    </r>
    <r>
      <rPr>
        <sz val="11"/>
        <color indexed="8"/>
        <rFont val="Arial Narrow"/>
        <family val="2"/>
      </rPr>
      <t>&gt;60 cm</t>
    </r>
  </si>
  <si>
    <r>
      <rPr>
        <i/>
        <sz val="11"/>
        <color rgb="FF000000"/>
        <rFont val="Arial Narrow"/>
        <family val="2"/>
      </rPr>
      <t>Arothron hispidus</t>
    </r>
    <r>
      <rPr>
        <sz val="11"/>
        <color indexed="8"/>
        <rFont val="Arial Narrow"/>
        <family val="2"/>
      </rPr>
      <t xml:space="preserve"> 10-19 cm</t>
    </r>
  </si>
  <si>
    <r>
      <rPr>
        <i/>
        <sz val="11"/>
        <color rgb="FF000000"/>
        <rFont val="Arial Narrow"/>
        <family val="2"/>
      </rPr>
      <t>Arothron hispidus</t>
    </r>
    <r>
      <rPr>
        <sz val="11"/>
        <color indexed="8"/>
        <rFont val="Arial Narrow"/>
        <family val="2"/>
      </rPr>
      <t xml:space="preserve"> 20-29 cm</t>
    </r>
  </si>
  <si>
    <r>
      <rPr>
        <i/>
        <sz val="11"/>
        <color rgb="FF000000"/>
        <rFont val="Arial Narrow"/>
        <family val="2"/>
      </rPr>
      <t>Arothron hispidus</t>
    </r>
    <r>
      <rPr>
        <sz val="11"/>
        <color indexed="8"/>
        <rFont val="Arial Narrow"/>
        <family val="2"/>
      </rPr>
      <t xml:space="preserve"> 30-39 cm</t>
    </r>
  </si>
  <si>
    <r>
      <rPr>
        <i/>
        <sz val="11"/>
        <color rgb="FF000000"/>
        <rFont val="Arial Narrow"/>
        <family val="2"/>
      </rPr>
      <t>Arothron hispidus</t>
    </r>
    <r>
      <rPr>
        <sz val="11"/>
        <color indexed="8"/>
        <rFont val="Arial Narrow"/>
        <family val="2"/>
      </rPr>
      <t xml:space="preserve"> 40-49 cm</t>
    </r>
  </si>
  <si>
    <r>
      <rPr>
        <i/>
        <sz val="11"/>
        <color rgb="FF000000"/>
        <rFont val="Arial Narrow"/>
        <family val="2"/>
      </rPr>
      <t>Arothron hispidus</t>
    </r>
    <r>
      <rPr>
        <sz val="11"/>
        <color indexed="8"/>
        <rFont val="Arial Narrow"/>
        <family val="2"/>
      </rPr>
      <t xml:space="preserve"> 50-59 cm</t>
    </r>
  </si>
  <si>
    <r>
      <rPr>
        <i/>
        <sz val="11"/>
        <color rgb="FF000000"/>
        <rFont val="Arial Narrow"/>
        <family val="2"/>
      </rPr>
      <t>Arothron hispidus</t>
    </r>
    <r>
      <rPr>
        <sz val="11"/>
        <color indexed="8"/>
        <rFont val="Arial Narrow"/>
        <family val="2"/>
      </rPr>
      <t xml:space="preserve"> &gt;60 cm</t>
    </r>
  </si>
  <si>
    <r>
      <rPr>
        <i/>
        <sz val="11"/>
        <color rgb="FF000000"/>
        <rFont val="Arial Narrow"/>
        <family val="2"/>
      </rPr>
      <t>Sufflamen verres</t>
    </r>
    <r>
      <rPr>
        <sz val="11"/>
        <color indexed="8"/>
        <rFont val="Arial Narrow"/>
        <family val="2"/>
      </rPr>
      <t xml:space="preserve"> 10-19 cm</t>
    </r>
  </si>
  <si>
    <r>
      <rPr>
        <i/>
        <sz val="11"/>
        <color rgb="FF000000"/>
        <rFont val="Arial Narrow"/>
        <family val="2"/>
      </rPr>
      <t>Sufflamen verres</t>
    </r>
    <r>
      <rPr>
        <sz val="11"/>
        <color indexed="8"/>
        <rFont val="Arial Narrow"/>
        <family val="2"/>
      </rPr>
      <t xml:space="preserve"> 20-29 cm</t>
    </r>
  </si>
  <si>
    <r>
      <rPr>
        <i/>
        <sz val="11"/>
        <color rgb="FF000000"/>
        <rFont val="Arial Narrow"/>
        <family val="2"/>
      </rPr>
      <t>Sufflamen verres</t>
    </r>
    <r>
      <rPr>
        <sz val="11"/>
        <color indexed="8"/>
        <rFont val="Arial Narrow"/>
        <family val="2"/>
      </rPr>
      <t xml:space="preserve"> 30-39 cm</t>
    </r>
  </si>
  <si>
    <r>
      <rPr>
        <i/>
        <sz val="11"/>
        <color rgb="FF000000"/>
        <rFont val="Arial Narrow"/>
        <family val="2"/>
      </rPr>
      <t>Sufflamen verres</t>
    </r>
    <r>
      <rPr>
        <sz val="11"/>
        <color indexed="8"/>
        <rFont val="Arial Narrow"/>
        <family val="2"/>
      </rPr>
      <t xml:space="preserve"> 40-49 cm</t>
    </r>
  </si>
  <si>
    <r>
      <rPr>
        <i/>
        <sz val="11"/>
        <color rgb="FF000000"/>
        <rFont val="Arial Narrow"/>
        <family val="2"/>
      </rPr>
      <t>Sufflamen verres</t>
    </r>
    <r>
      <rPr>
        <sz val="11"/>
        <color indexed="8"/>
        <rFont val="Arial Narrow"/>
        <family val="2"/>
      </rPr>
      <t xml:space="preserve"> 50-59 cm</t>
    </r>
  </si>
  <si>
    <r>
      <rPr>
        <i/>
        <sz val="11"/>
        <color rgb="FF000000"/>
        <rFont val="Arial Narrow"/>
        <family val="2"/>
      </rPr>
      <t>Sufflamen verres</t>
    </r>
    <r>
      <rPr>
        <sz val="11"/>
        <color indexed="8"/>
        <rFont val="Arial Narrow"/>
        <family val="2"/>
      </rPr>
      <t xml:space="preserve"> &gt;60 cm</t>
    </r>
  </si>
  <si>
    <r>
      <rPr>
        <i/>
        <sz val="11"/>
        <color rgb="FF000000"/>
        <rFont val="Arial Narrow"/>
        <family val="2"/>
      </rPr>
      <t>Pseudobalistes naufragium</t>
    </r>
    <r>
      <rPr>
        <sz val="11"/>
        <color indexed="8"/>
        <rFont val="Arial Narrow"/>
        <family val="2"/>
      </rPr>
      <t xml:space="preserve"> 10-19 cm</t>
    </r>
  </si>
  <si>
    <r>
      <rPr>
        <i/>
        <sz val="11"/>
        <color rgb="FF000000"/>
        <rFont val="Arial Narrow"/>
        <family val="2"/>
      </rPr>
      <t>Pseudobalistes naufragium</t>
    </r>
    <r>
      <rPr>
        <sz val="11"/>
        <color indexed="8"/>
        <rFont val="Arial Narrow"/>
        <family val="2"/>
      </rPr>
      <t xml:space="preserve"> 20-29 cm</t>
    </r>
  </si>
  <si>
    <r>
      <rPr>
        <i/>
        <sz val="11"/>
        <color rgb="FF000000"/>
        <rFont val="Arial Narrow"/>
        <family val="2"/>
      </rPr>
      <t>Pseudobalistes naufragium</t>
    </r>
    <r>
      <rPr>
        <sz val="11"/>
        <color indexed="8"/>
        <rFont val="Arial Narrow"/>
        <family val="2"/>
      </rPr>
      <t xml:space="preserve"> 30-39 cm</t>
    </r>
  </si>
  <si>
    <r>
      <rPr>
        <i/>
        <sz val="11"/>
        <color rgb="FF000000"/>
        <rFont val="Arial Narrow"/>
        <family val="2"/>
      </rPr>
      <t>Pseudobalistes naufragium</t>
    </r>
    <r>
      <rPr>
        <sz val="11"/>
        <color indexed="8"/>
        <rFont val="Arial Narrow"/>
        <family val="2"/>
      </rPr>
      <t xml:space="preserve"> 40-49 cm</t>
    </r>
  </si>
  <si>
    <r>
      <rPr>
        <i/>
        <sz val="11"/>
        <color rgb="FF000000"/>
        <rFont val="Arial Narrow"/>
        <family val="2"/>
      </rPr>
      <t>Pseudobalistes naufragium</t>
    </r>
    <r>
      <rPr>
        <sz val="11"/>
        <color indexed="8"/>
        <rFont val="Arial Narrow"/>
        <family val="2"/>
      </rPr>
      <t xml:space="preserve"> 50-59 cm</t>
    </r>
  </si>
  <si>
    <r>
      <rPr>
        <i/>
        <sz val="11"/>
        <color rgb="FF000000"/>
        <rFont val="Arial Narrow"/>
        <family val="2"/>
      </rPr>
      <t>Pseudobalistes naufragium</t>
    </r>
    <r>
      <rPr>
        <sz val="11"/>
        <color indexed="8"/>
        <rFont val="Arial Narrow"/>
        <family val="2"/>
      </rPr>
      <t xml:space="preserve"> &gt;60 cm</t>
    </r>
  </si>
  <si>
    <r>
      <rPr>
        <i/>
        <sz val="11"/>
        <color rgb="FF000000"/>
        <rFont val="Arial Narrow"/>
        <family val="2"/>
      </rPr>
      <t>Balistes polylepis</t>
    </r>
    <r>
      <rPr>
        <sz val="11"/>
        <color indexed="8"/>
        <rFont val="Arial Narrow"/>
        <family val="2"/>
      </rPr>
      <t xml:space="preserve"> 10-19 cm</t>
    </r>
  </si>
  <si>
    <r>
      <rPr>
        <i/>
        <sz val="11"/>
        <color rgb="FF000000"/>
        <rFont val="Arial Narrow"/>
        <family val="2"/>
      </rPr>
      <t>Balistes polylepis</t>
    </r>
    <r>
      <rPr>
        <sz val="11"/>
        <color indexed="8"/>
        <rFont val="Arial Narrow"/>
        <family val="2"/>
      </rPr>
      <t xml:space="preserve"> 20-29 cm</t>
    </r>
  </si>
  <si>
    <r>
      <rPr>
        <i/>
        <sz val="11"/>
        <color rgb="FF000000"/>
        <rFont val="Arial Narrow"/>
        <family val="2"/>
      </rPr>
      <t>Balistes polylepis</t>
    </r>
    <r>
      <rPr>
        <sz val="11"/>
        <color indexed="8"/>
        <rFont val="Arial Narrow"/>
        <family val="2"/>
      </rPr>
      <t xml:space="preserve"> 30-39 cm</t>
    </r>
  </si>
  <si>
    <r>
      <rPr>
        <i/>
        <sz val="11"/>
        <color rgb="FF000000"/>
        <rFont val="Arial Narrow"/>
        <family val="2"/>
      </rPr>
      <t>Balistes polylepis</t>
    </r>
    <r>
      <rPr>
        <sz val="11"/>
        <color indexed="8"/>
        <rFont val="Arial Narrow"/>
        <family val="2"/>
      </rPr>
      <t xml:space="preserve"> 40-49 cm</t>
    </r>
  </si>
  <si>
    <r>
      <rPr>
        <i/>
        <sz val="11"/>
        <color rgb="FF000000"/>
        <rFont val="Arial Narrow"/>
        <family val="2"/>
      </rPr>
      <t>Balistes polylepis</t>
    </r>
    <r>
      <rPr>
        <sz val="11"/>
        <color indexed="8"/>
        <rFont val="Arial Narrow"/>
        <family val="2"/>
      </rPr>
      <t xml:space="preserve"> 50-59 cm</t>
    </r>
  </si>
  <si>
    <r>
      <rPr>
        <i/>
        <sz val="11"/>
        <color rgb="FF000000"/>
        <rFont val="Arial Narrow"/>
        <family val="2"/>
      </rPr>
      <t xml:space="preserve">Balistes polylepis </t>
    </r>
    <r>
      <rPr>
        <sz val="11"/>
        <color indexed="8"/>
        <rFont val="Arial Narrow"/>
        <family val="2"/>
      </rPr>
      <t>&gt;60 cm</t>
    </r>
  </si>
  <si>
    <r>
      <rPr>
        <i/>
        <sz val="11"/>
        <color rgb="FF000000"/>
        <rFont val="Arial Narrow"/>
        <family val="2"/>
      </rPr>
      <t>Melichthys niger</t>
    </r>
    <r>
      <rPr>
        <sz val="11"/>
        <color indexed="8"/>
        <rFont val="Arial Narrow"/>
        <family val="2"/>
      </rPr>
      <t xml:space="preserve"> 10-19 cm</t>
    </r>
  </si>
  <si>
    <r>
      <rPr>
        <i/>
        <sz val="11"/>
        <color rgb="FF000000"/>
        <rFont val="Arial Narrow"/>
        <family val="2"/>
      </rPr>
      <t>Melichthys niger</t>
    </r>
    <r>
      <rPr>
        <sz val="11"/>
        <color indexed="8"/>
        <rFont val="Arial Narrow"/>
        <family val="2"/>
      </rPr>
      <t xml:space="preserve"> 20-29 cm</t>
    </r>
  </si>
  <si>
    <r>
      <rPr>
        <i/>
        <sz val="11"/>
        <color rgb="FF000000"/>
        <rFont val="Arial Narrow"/>
        <family val="2"/>
      </rPr>
      <t>Melichthys niger</t>
    </r>
    <r>
      <rPr>
        <sz val="11"/>
        <color indexed="8"/>
        <rFont val="Arial Narrow"/>
        <family val="2"/>
      </rPr>
      <t xml:space="preserve"> 30-39 cm</t>
    </r>
  </si>
  <si>
    <r>
      <rPr>
        <i/>
        <sz val="11"/>
        <color rgb="FF000000"/>
        <rFont val="Arial Narrow"/>
        <family val="2"/>
      </rPr>
      <t>Melichthys niger</t>
    </r>
    <r>
      <rPr>
        <sz val="11"/>
        <color indexed="8"/>
        <rFont val="Arial Narrow"/>
        <family val="2"/>
      </rPr>
      <t xml:space="preserve"> 40-49 cm</t>
    </r>
  </si>
  <si>
    <r>
      <rPr>
        <i/>
        <sz val="11"/>
        <color rgb="FF000000"/>
        <rFont val="Arial Narrow"/>
        <family val="2"/>
      </rPr>
      <t xml:space="preserve">Melichthys niger </t>
    </r>
    <r>
      <rPr>
        <sz val="11"/>
        <color indexed="8"/>
        <rFont val="Arial Narrow"/>
        <family val="2"/>
      </rPr>
      <t>50-59 cm</t>
    </r>
  </si>
  <si>
    <r>
      <rPr>
        <i/>
        <sz val="11"/>
        <color rgb="FF000000"/>
        <rFont val="Arial Narrow"/>
        <family val="2"/>
      </rPr>
      <t>Melichthys niger</t>
    </r>
    <r>
      <rPr>
        <sz val="11"/>
        <color indexed="8"/>
        <rFont val="Arial Narrow"/>
        <family val="2"/>
      </rPr>
      <t xml:space="preserve"> &gt;60 cm</t>
    </r>
  </si>
  <si>
    <t xml:space="preserve">Mean of rates in Palacios et al. 2014, Glynn et al. 1972; Reyes-Bonilla &amp; Calderon-Aguilera 1998. Use same rate for all - Palacios et al. 2014 report no difference in feeding rates across fish size classes </t>
  </si>
  <si>
    <t>no range across size classes given for pufferfish</t>
  </si>
  <si>
    <t>no range across size classes given for triggerfish</t>
  </si>
  <si>
    <r>
      <t xml:space="preserve">Based on rates for </t>
    </r>
    <r>
      <rPr>
        <i/>
        <sz val="11"/>
        <color theme="1"/>
        <rFont val="Arial Narrow"/>
        <family val="2"/>
      </rPr>
      <t>A. meleagris</t>
    </r>
    <r>
      <rPr>
        <sz val="11"/>
        <color theme="1"/>
        <rFont val="Arial Narrow"/>
        <family val="2"/>
      </rPr>
      <t xml:space="preserve"> but assume a 50% erosion rate as species reported to have a more mixed diet that includes a high proportion of sponges (Glynn et al. 1972)</t>
    </r>
  </si>
  <si>
    <t>FISH-DERIVED SEDIMENT - to copy to relevant transect line (T1, T2 etc) in site level master summary sheet</t>
  </si>
  <si>
    <r>
      <t xml:space="preserve">sister species to </t>
    </r>
    <r>
      <rPr>
        <i/>
        <sz val="11"/>
        <color theme="1"/>
        <rFont val="Arial Narrow"/>
        <family val="2"/>
      </rPr>
      <t>S. xanthopleura/viridifucatus</t>
    </r>
    <r>
      <rPr>
        <sz val="11"/>
        <color theme="1"/>
        <rFont val="Arial Narrow"/>
        <family val="2"/>
      </rPr>
      <t xml:space="preserve">, larger size classes substituted with </t>
    </r>
    <r>
      <rPr>
        <i/>
        <sz val="11"/>
        <color theme="1"/>
        <rFont val="Arial Narrow"/>
        <family val="2"/>
      </rPr>
      <t>S. falcipinnis</t>
    </r>
    <r>
      <rPr>
        <sz val="11"/>
        <color theme="1"/>
        <rFont val="Arial Narrow"/>
        <family val="2"/>
      </rPr>
      <t xml:space="preserve"> (similar size)</t>
    </r>
  </si>
  <si>
    <t>For references and calculations for parrotfish see file 'IP Parrotfish erosion rates_database_v1.4' on the ReefBudget homepage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</si>
</sst>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dd/mm/yyyy;@"/>
    <numFmt numFmtId="166" formatCode="0.0"/>
    <numFmt numFmtId="167" formatCode="0.000000"/>
    <numFmt numFmtId="168" formatCode="0.0000"/>
  </numFmts>
  <fonts count="28" x14ac:knownFonts="1">
    <font>
      <sz val="11"/>
      <color theme="1"/>
      <name val="Calibri"/>
      <family val="2"/>
      <scheme val="minor"/>
    </font>
    <font>
      <b/>
      <sz val="11"/>
      <color theme="1"/>
      <name val="Calibri"/>
      <family val="2"/>
      <scheme val="minor"/>
    </font>
    <font>
      <b/>
      <sz val="11"/>
      <color theme="1"/>
      <name val="Arial Narrow"/>
      <family val="2"/>
    </font>
    <font>
      <sz val="11"/>
      <color theme="1"/>
      <name val="Arial Narrow"/>
      <family val="2"/>
    </font>
    <font>
      <sz val="8"/>
      <name val="Calibri"/>
      <family val="2"/>
      <scheme val="minor"/>
    </font>
    <font>
      <b/>
      <vertAlign val="superscript"/>
      <sz val="11"/>
      <color theme="1"/>
      <name val="Arial Narrow"/>
      <family val="2"/>
    </font>
    <font>
      <sz val="11"/>
      <name val="Arial Narrow"/>
      <family val="2"/>
    </font>
    <font>
      <b/>
      <sz val="11"/>
      <name val="Arial Narrow"/>
      <family val="2"/>
    </font>
    <font>
      <b/>
      <sz val="10"/>
      <name val="Arial Narrow"/>
      <family val="2"/>
    </font>
    <font>
      <sz val="10"/>
      <name val="Arial Narrow"/>
      <family val="2"/>
    </font>
    <font>
      <b/>
      <i/>
      <sz val="11"/>
      <name val="Arial Narrow"/>
      <family val="2"/>
    </font>
    <font>
      <b/>
      <vertAlign val="superscript"/>
      <sz val="11"/>
      <name val="Arial Narrow"/>
      <family val="2"/>
    </font>
    <font>
      <i/>
      <sz val="11"/>
      <name val="Arial Narrow"/>
      <family val="2"/>
    </font>
    <font>
      <i/>
      <sz val="11"/>
      <color theme="1"/>
      <name val="Arial Narrow"/>
      <family val="2"/>
    </font>
    <font>
      <i/>
      <sz val="11"/>
      <color indexed="8"/>
      <name val="Arial Narrow"/>
      <family val="2"/>
    </font>
    <font>
      <b/>
      <sz val="11"/>
      <color rgb="FF000000"/>
      <name val="Arial Narrow"/>
      <family val="2"/>
    </font>
    <font>
      <sz val="10"/>
      <color indexed="8"/>
      <name val="Arial Narrow"/>
      <family val="2"/>
    </font>
    <font>
      <b/>
      <sz val="11"/>
      <color indexed="8"/>
      <name val="Arial Narrow"/>
      <family val="2"/>
    </font>
    <font>
      <sz val="11"/>
      <color indexed="8"/>
      <name val="Arial Narrow"/>
      <family val="2"/>
    </font>
    <font>
      <sz val="11"/>
      <color rgb="FFFF0000"/>
      <name val="Arial Narrow"/>
      <family val="2"/>
    </font>
    <font>
      <b/>
      <vertAlign val="superscript"/>
      <sz val="11"/>
      <color indexed="8"/>
      <name val="Arial Narrow"/>
      <family val="2"/>
    </font>
    <font>
      <i/>
      <sz val="9"/>
      <color theme="1"/>
      <name val="Arial Narrow"/>
      <family val="2"/>
    </font>
    <font>
      <sz val="9"/>
      <color theme="1"/>
      <name val="Arial Narrow"/>
      <family val="2"/>
    </font>
    <font>
      <i/>
      <sz val="11"/>
      <color rgb="FF000000"/>
      <name val="Arial Narrow"/>
      <family val="2"/>
    </font>
    <font>
      <b/>
      <sz val="14"/>
      <color rgb="FFFF0000"/>
      <name val="Arial Narrow"/>
      <family val="2"/>
    </font>
    <font>
      <b/>
      <sz val="11"/>
      <color rgb="FFFF0000"/>
      <name val="Arial Narrow"/>
      <family val="2"/>
    </font>
    <font>
      <b/>
      <sz val="10"/>
      <color theme="1"/>
      <name val="Arial Narrow"/>
      <family val="2"/>
    </font>
    <font>
      <b/>
      <sz val="16"/>
      <color rgb="FFFF0000"/>
      <name val="Arial Narrow"/>
      <family val="2"/>
    </font>
  </fonts>
  <fills count="11">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3"/>
        <bgColor indexed="64"/>
      </patternFill>
    </fill>
    <fill>
      <patternFill patternType="solid">
        <fgColor theme="3" tint="0.79998168889431442"/>
        <bgColor indexed="64"/>
      </patternFill>
    </fill>
  </fills>
  <borders count="5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bottom/>
      <diagonal/>
    </border>
    <border>
      <left style="hair">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diagonal/>
    </border>
  </borders>
  <cellStyleXfs count="1">
    <xf numFmtId="0" fontId="0" fillId="0" borderId="0"/>
  </cellStyleXfs>
  <cellXfs count="441">
    <xf numFmtId="0" fontId="0" fillId="0" borderId="0" xfId="0"/>
    <xf numFmtId="0" fontId="3" fillId="0" borderId="0" xfId="0" applyFont="1"/>
    <xf numFmtId="0" fontId="2" fillId="7" borderId="9" xfId="0" applyFont="1" applyFill="1" applyBorder="1" applyAlignment="1">
      <alignment horizontal="center" vertical="center"/>
    </xf>
    <xf numFmtId="165" fontId="2" fillId="7" borderId="9" xfId="0" applyNumberFormat="1" applyFont="1" applyFill="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21" xfId="0" applyFont="1" applyBorder="1" applyAlignment="1">
      <alignment vertical="top" wrapText="1"/>
    </xf>
    <xf numFmtId="165" fontId="3" fillId="0" borderId="21" xfId="0" applyNumberFormat="1" applyFont="1" applyBorder="1" applyAlignment="1">
      <alignment vertical="top" wrapText="1"/>
    </xf>
    <xf numFmtId="165" fontId="3" fillId="0" borderId="0" xfId="0" applyNumberFormat="1" applyFont="1"/>
    <xf numFmtId="0" fontId="2" fillId="0" borderId="0" xfId="0" applyFont="1" applyAlignment="1">
      <alignment vertical="top" wrapText="1"/>
    </xf>
    <xf numFmtId="0" fontId="2" fillId="0" borderId="0" xfId="0" applyFont="1"/>
    <xf numFmtId="0" fontId="2" fillId="2" borderId="0" xfId="0" applyFont="1" applyFill="1"/>
    <xf numFmtId="0" fontId="6" fillId="0" borderId="0" xfId="0" applyFont="1"/>
    <xf numFmtId="0" fontId="3" fillId="0" borderId="0" xfId="0" applyFont="1" applyAlignment="1">
      <alignment horizontal="center"/>
    </xf>
    <xf numFmtId="0" fontId="7" fillId="4" borderId="22" xfId="0" applyFont="1" applyFill="1" applyBorder="1"/>
    <xf numFmtId="0" fontId="8" fillId="4" borderId="23" xfId="0" applyFont="1" applyFill="1" applyBorder="1"/>
    <xf numFmtId="0" fontId="8" fillId="4" borderId="40" xfId="0" applyFont="1" applyFill="1" applyBorder="1"/>
    <xf numFmtId="0" fontId="7" fillId="4" borderId="22" xfId="0" applyFont="1" applyFill="1" applyBorder="1" applyAlignment="1">
      <alignment horizontal="left" vertical="top" wrapText="1"/>
    </xf>
    <xf numFmtId="0" fontId="6" fillId="4" borderId="23" xfId="0" applyFont="1" applyFill="1" applyBorder="1"/>
    <xf numFmtId="0" fontId="9" fillId="4" borderId="12" xfId="0" applyFont="1" applyFill="1" applyBorder="1"/>
    <xf numFmtId="1" fontId="7" fillId="4" borderId="56" xfId="0" applyNumberFormat="1" applyFont="1" applyFill="1" applyBorder="1" applyAlignment="1">
      <alignment horizontal="center"/>
    </xf>
    <xf numFmtId="0" fontId="10" fillId="4" borderId="46" xfId="0" applyFont="1" applyFill="1" applyBorder="1" applyAlignment="1">
      <alignment horizontal="left" vertical="top" wrapText="1"/>
    </xf>
    <xf numFmtId="0" fontId="2" fillId="4" borderId="9" xfId="0" applyFont="1" applyFill="1" applyBorder="1" applyAlignment="1">
      <alignment horizontal="center"/>
    </xf>
    <xf numFmtId="16" fontId="2" fillId="4" borderId="9" xfId="0" applyNumberFormat="1" applyFont="1" applyFill="1" applyBorder="1" applyAlignment="1">
      <alignment horizontal="center"/>
    </xf>
    <xf numFmtId="0" fontId="7" fillId="4" borderId="46" xfId="0" applyFont="1" applyFill="1" applyBorder="1"/>
    <xf numFmtId="1" fontId="7" fillId="4" borderId="57" xfId="0" applyNumberFormat="1" applyFont="1" applyFill="1" applyBorder="1" applyAlignment="1">
      <alignment horizontal="center"/>
    </xf>
    <xf numFmtId="1" fontId="7" fillId="4" borderId="13" xfId="0" applyNumberFormat="1" applyFont="1" applyFill="1" applyBorder="1" applyAlignment="1">
      <alignment horizontal="center"/>
    </xf>
    <xf numFmtId="1" fontId="7" fillId="4" borderId="9" xfId="0" applyNumberFormat="1" applyFont="1" applyFill="1" applyBorder="1" applyAlignment="1">
      <alignment horizontal="center"/>
    </xf>
    <xf numFmtId="1" fontId="7" fillId="4" borderId="14" xfId="0" applyNumberFormat="1" applyFont="1" applyFill="1" applyBorder="1" applyAlignment="1">
      <alignment horizontal="center"/>
    </xf>
    <xf numFmtId="164" fontId="7" fillId="4" borderId="54" xfId="0" applyNumberFormat="1" applyFont="1" applyFill="1" applyBorder="1" applyAlignment="1">
      <alignment horizontal="center"/>
    </xf>
    <xf numFmtId="0" fontId="3" fillId="4" borderId="9" xfId="0" applyFont="1" applyFill="1" applyBorder="1" applyAlignment="1">
      <alignment horizontal="center"/>
    </xf>
    <xf numFmtId="0" fontId="7" fillId="4" borderId="44" xfId="0" applyFont="1" applyFill="1" applyBorder="1"/>
    <xf numFmtId="1" fontId="7" fillId="4" borderId="12" xfId="0" applyNumberFormat="1" applyFont="1" applyFill="1" applyBorder="1" applyAlignment="1">
      <alignment horizontal="center"/>
    </xf>
    <xf numFmtId="1" fontId="7" fillId="4" borderId="0" xfId="0" applyNumberFormat="1" applyFont="1" applyFill="1" applyAlignment="1">
      <alignment horizontal="center"/>
    </xf>
    <xf numFmtId="1" fontId="7" fillId="4" borderId="28" xfId="0" applyNumberFormat="1" applyFont="1" applyFill="1" applyBorder="1" applyAlignment="1">
      <alignment horizontal="center"/>
    </xf>
    <xf numFmtId="2" fontId="6" fillId="4" borderId="58" xfId="0" applyNumberFormat="1" applyFont="1" applyFill="1" applyBorder="1" applyProtection="1">
      <protection locked="0"/>
    </xf>
    <xf numFmtId="2" fontId="7" fillId="4" borderId="12" xfId="0" applyNumberFormat="1" applyFont="1" applyFill="1" applyBorder="1" applyAlignment="1">
      <alignment horizontal="center"/>
    </xf>
    <xf numFmtId="2" fontId="7" fillId="4" borderId="0" xfId="0" applyNumberFormat="1" applyFont="1" applyFill="1" applyAlignment="1">
      <alignment horizontal="center"/>
    </xf>
    <xf numFmtId="2" fontId="7" fillId="4" borderId="28" xfId="0" applyNumberFormat="1" applyFont="1" applyFill="1" applyBorder="1" applyAlignment="1">
      <alignment horizontal="center"/>
    </xf>
    <xf numFmtId="2" fontId="7" fillId="2" borderId="37" xfId="0" applyNumberFormat="1" applyFont="1" applyFill="1" applyBorder="1" applyAlignment="1">
      <alignment horizontal="center"/>
    </xf>
    <xf numFmtId="0" fontId="7" fillId="6" borderId="53" xfId="0" applyFont="1" applyFill="1" applyBorder="1"/>
    <xf numFmtId="2" fontId="7" fillId="6" borderId="0" xfId="0" applyNumberFormat="1" applyFont="1" applyFill="1"/>
    <xf numFmtId="2" fontId="7" fillId="6" borderId="37" xfId="0" applyNumberFormat="1" applyFont="1" applyFill="1" applyBorder="1" applyAlignment="1">
      <alignment horizontal="center"/>
    </xf>
    <xf numFmtId="0" fontId="12" fillId="8" borderId="12" xfId="0" applyFont="1" applyFill="1" applyBorder="1" applyProtection="1">
      <protection locked="0"/>
    </xf>
    <xf numFmtId="2" fontId="6" fillId="4" borderId="37" xfId="0" applyNumberFormat="1" applyFont="1" applyFill="1" applyBorder="1" applyProtection="1">
      <protection locked="0"/>
    </xf>
    <xf numFmtId="2" fontId="6" fillId="4" borderId="12" xfId="0" applyNumberFormat="1" applyFont="1" applyFill="1" applyBorder="1" applyProtection="1">
      <protection locked="0"/>
    </xf>
    <xf numFmtId="2" fontId="6" fillId="4" borderId="0" xfId="0" applyNumberFormat="1" applyFont="1" applyFill="1" applyProtection="1">
      <protection locked="0"/>
    </xf>
    <xf numFmtId="2" fontId="6" fillId="4" borderId="28" xfId="0" applyNumberFormat="1" applyFont="1" applyFill="1" applyBorder="1" applyProtection="1">
      <protection locked="0"/>
    </xf>
    <xf numFmtId="0" fontId="12" fillId="8" borderId="20" xfId="0" applyFont="1" applyFill="1" applyBorder="1" applyProtection="1">
      <protection locked="0"/>
    </xf>
    <xf numFmtId="2" fontId="6" fillId="4" borderId="0" xfId="0" applyNumberFormat="1" applyFont="1" applyFill="1"/>
    <xf numFmtId="0" fontId="12" fillId="8" borderId="46" xfId="0" applyFont="1" applyFill="1" applyBorder="1" applyProtection="1">
      <protection locked="0"/>
    </xf>
    <xf numFmtId="2" fontId="6" fillId="4" borderId="36" xfId="0" applyNumberFormat="1" applyFont="1" applyFill="1" applyBorder="1" applyProtection="1">
      <protection locked="0"/>
    </xf>
    <xf numFmtId="2" fontId="6" fillId="4" borderId="46" xfId="0" applyNumberFormat="1" applyFont="1" applyFill="1" applyBorder="1" applyProtection="1">
      <protection locked="0"/>
    </xf>
    <xf numFmtId="2" fontId="6" fillId="4" borderId="7" xfId="0" applyNumberFormat="1" applyFont="1" applyFill="1" applyBorder="1" applyProtection="1">
      <protection locked="0"/>
    </xf>
    <xf numFmtId="2" fontId="6" fillId="4" borderId="26" xfId="0" applyNumberFormat="1" applyFont="1" applyFill="1" applyBorder="1" applyProtection="1">
      <protection locked="0"/>
    </xf>
    <xf numFmtId="0" fontId="12" fillId="8" borderId="27" xfId="0" applyFont="1" applyFill="1" applyBorder="1" applyProtection="1">
      <protection locked="0"/>
    </xf>
    <xf numFmtId="2" fontId="6" fillId="4" borderId="7" xfId="0" applyNumberFormat="1" applyFont="1" applyFill="1" applyBorder="1"/>
    <xf numFmtId="0" fontId="10" fillId="8" borderId="12" xfId="0" applyFont="1" applyFill="1" applyBorder="1" applyProtection="1">
      <protection locked="0"/>
    </xf>
    <xf numFmtId="0" fontId="10" fillId="8" borderId="20" xfId="0" applyFont="1" applyFill="1" applyBorder="1" applyProtection="1">
      <protection locked="0"/>
    </xf>
    <xf numFmtId="0" fontId="6" fillId="4" borderId="0" xfId="0" applyFont="1" applyFill="1"/>
    <xf numFmtId="0" fontId="12" fillId="4" borderId="12" xfId="0" applyFont="1" applyFill="1" applyBorder="1" applyProtection="1">
      <protection locked="0"/>
    </xf>
    <xf numFmtId="0" fontId="12" fillId="4" borderId="20" xfId="0" applyFont="1" applyFill="1" applyBorder="1" applyProtection="1">
      <protection locked="0"/>
    </xf>
    <xf numFmtId="0" fontId="13" fillId="0" borderId="12" xfId="0" applyFont="1" applyBorder="1"/>
    <xf numFmtId="0" fontId="13" fillId="0" borderId="0" xfId="0" applyFont="1"/>
    <xf numFmtId="0" fontId="12" fillId="8" borderId="12" xfId="0" applyFont="1" applyFill="1" applyBorder="1" applyAlignment="1" applyProtection="1">
      <alignment horizontal="left"/>
      <protection locked="0"/>
    </xf>
    <xf numFmtId="1" fontId="3" fillId="4" borderId="0" xfId="0" applyNumberFormat="1" applyFont="1" applyFill="1" applyProtection="1">
      <protection locked="0"/>
    </xf>
    <xf numFmtId="1" fontId="3" fillId="4" borderId="28" xfId="0" applyNumberFormat="1" applyFont="1" applyFill="1" applyBorder="1" applyProtection="1">
      <protection locked="0"/>
    </xf>
    <xf numFmtId="2" fontId="3" fillId="4" borderId="12" xfId="0" applyNumberFormat="1" applyFont="1" applyFill="1" applyBorder="1" applyProtection="1">
      <protection locked="0"/>
    </xf>
    <xf numFmtId="2" fontId="3" fillId="4" borderId="0" xfId="0" applyNumberFormat="1" applyFont="1" applyFill="1" applyProtection="1">
      <protection locked="0"/>
    </xf>
    <xf numFmtId="2" fontId="3" fillId="4" borderId="28" xfId="0" applyNumberFormat="1" applyFont="1" applyFill="1" applyBorder="1" applyProtection="1">
      <protection locked="0"/>
    </xf>
    <xf numFmtId="0" fontId="12" fillId="8" borderId="20" xfId="0" applyFont="1" applyFill="1" applyBorder="1" applyAlignment="1" applyProtection="1">
      <alignment horizontal="left"/>
      <protection locked="0"/>
    </xf>
    <xf numFmtId="0" fontId="12" fillId="8" borderId="46" xfId="0" applyFont="1" applyFill="1" applyBorder="1" applyAlignment="1" applyProtection="1">
      <alignment horizontal="left"/>
      <protection locked="0"/>
    </xf>
    <xf numFmtId="2" fontId="3" fillId="4" borderId="46" xfId="0" applyNumberFormat="1" applyFont="1" applyFill="1" applyBorder="1" applyProtection="1">
      <protection locked="0"/>
    </xf>
    <xf numFmtId="2" fontId="3" fillId="4" borderId="7" xfId="0" applyNumberFormat="1" applyFont="1" applyFill="1" applyBorder="1" applyProtection="1">
      <protection locked="0"/>
    </xf>
    <xf numFmtId="2" fontId="3" fillId="4" borderId="26" xfId="0" applyNumberFormat="1" applyFont="1" applyFill="1" applyBorder="1" applyProtection="1">
      <protection locked="0"/>
    </xf>
    <xf numFmtId="0" fontId="12" fillId="8" borderId="27" xfId="0" applyFont="1" applyFill="1" applyBorder="1" applyAlignment="1" applyProtection="1">
      <alignment horizontal="left"/>
      <protection locked="0"/>
    </xf>
    <xf numFmtId="0" fontId="3" fillId="0" borderId="12" xfId="0" applyFont="1" applyBorder="1"/>
    <xf numFmtId="1" fontId="3" fillId="4" borderId="12" xfId="0" applyNumberFormat="1" applyFont="1" applyFill="1" applyBorder="1" applyProtection="1">
      <protection locked="0"/>
    </xf>
    <xf numFmtId="0" fontId="3" fillId="0" borderId="0" xfId="0" applyFont="1" applyAlignment="1">
      <alignment horizontal="left"/>
    </xf>
    <xf numFmtId="0" fontId="7" fillId="8" borderId="12" xfId="0" applyFont="1" applyFill="1" applyBorder="1" applyAlignment="1" applyProtection="1">
      <alignment horizontal="left"/>
      <protection locked="0"/>
    </xf>
    <xf numFmtId="0" fontId="7" fillId="6" borderId="20" xfId="0" applyFont="1" applyFill="1" applyBorder="1" applyAlignment="1" applyProtection="1">
      <alignment horizontal="left"/>
      <protection locked="0"/>
    </xf>
    <xf numFmtId="0" fontId="14" fillId="4" borderId="12" xfId="0" applyFont="1" applyFill="1" applyBorder="1"/>
    <xf numFmtId="0" fontId="14" fillId="4" borderId="20" xfId="0" applyFont="1" applyFill="1" applyBorder="1"/>
    <xf numFmtId="0" fontId="14" fillId="4" borderId="46" xfId="0" applyFont="1" applyFill="1" applyBorder="1"/>
    <xf numFmtId="0" fontId="14" fillId="4" borderId="27" xfId="0" applyFont="1" applyFill="1" applyBorder="1"/>
    <xf numFmtId="0" fontId="6" fillId="4" borderId="12" xfId="0" applyFont="1" applyFill="1" applyBorder="1"/>
    <xf numFmtId="0" fontId="6" fillId="4" borderId="20" xfId="0" applyFont="1" applyFill="1" applyBorder="1"/>
    <xf numFmtId="0" fontId="15" fillId="4" borderId="12" xfId="0" applyFont="1" applyFill="1" applyBorder="1"/>
    <xf numFmtId="0" fontId="15" fillId="6" borderId="20" xfId="0" applyFont="1" applyFill="1" applyBorder="1"/>
    <xf numFmtId="0" fontId="14" fillId="4" borderId="34" xfId="0" applyFont="1" applyFill="1" applyBorder="1" applyAlignment="1">
      <alignment horizontal="left"/>
    </xf>
    <xf numFmtId="1" fontId="3" fillId="4" borderId="29" xfId="0" applyNumberFormat="1" applyFont="1" applyFill="1" applyBorder="1" applyProtection="1">
      <protection locked="0"/>
    </xf>
    <xf numFmtId="1" fontId="3" fillId="4" borderId="30" xfId="0" applyNumberFormat="1" applyFont="1" applyFill="1" applyBorder="1" applyProtection="1">
      <protection locked="0"/>
    </xf>
    <xf numFmtId="0" fontId="14" fillId="4" borderId="12" xfId="0" applyFont="1" applyFill="1" applyBorder="1" applyAlignment="1">
      <alignment horizontal="left"/>
    </xf>
    <xf numFmtId="0" fontId="14" fillId="4" borderId="42" xfId="0" applyFont="1" applyFill="1" applyBorder="1" applyAlignment="1">
      <alignment horizontal="left"/>
    </xf>
    <xf numFmtId="1" fontId="6" fillId="0" borderId="0" xfId="0" applyNumberFormat="1" applyFont="1"/>
    <xf numFmtId="1" fontId="7" fillId="9" borderId="38" xfId="0" applyNumberFormat="1" applyFont="1" applyFill="1" applyBorder="1" applyAlignment="1">
      <alignment horizontal="center"/>
    </xf>
    <xf numFmtId="2" fontId="7" fillId="9" borderId="38" xfId="0" applyNumberFormat="1" applyFont="1" applyFill="1" applyBorder="1" applyAlignment="1">
      <alignment horizontal="center"/>
    </xf>
    <xf numFmtId="2" fontId="7" fillId="9" borderId="39" xfId="0" applyNumberFormat="1" applyFont="1" applyFill="1" applyBorder="1" applyAlignment="1">
      <alignment horizontal="center"/>
    </xf>
    <xf numFmtId="2" fontId="7" fillId="9" borderId="32" xfId="0" applyNumberFormat="1" applyFont="1" applyFill="1" applyBorder="1" applyAlignment="1">
      <alignment horizontal="center"/>
    </xf>
    <xf numFmtId="2" fontId="7" fillId="9" borderId="33" xfId="0" applyNumberFormat="1" applyFont="1" applyFill="1" applyBorder="1" applyAlignment="1">
      <alignment horizontal="center"/>
    </xf>
    <xf numFmtId="2" fontId="7" fillId="2" borderId="38" xfId="0" applyNumberFormat="1" applyFont="1" applyFill="1" applyBorder="1" applyAlignment="1">
      <alignment horizontal="center"/>
    </xf>
    <xf numFmtId="0" fontId="3" fillId="4" borderId="22" xfId="0" applyFont="1" applyFill="1" applyBorder="1"/>
    <xf numFmtId="0" fontId="3" fillId="4" borderId="23" xfId="0" applyFont="1" applyFill="1" applyBorder="1"/>
    <xf numFmtId="0" fontId="3" fillId="4" borderId="40" xfId="0" applyFont="1" applyFill="1" applyBorder="1"/>
    <xf numFmtId="0" fontId="3" fillId="4" borderId="12" xfId="0" applyFont="1" applyFill="1" applyBorder="1"/>
    <xf numFmtId="49" fontId="2" fillId="2" borderId="0" xfId="0" applyNumberFormat="1" applyFont="1" applyFill="1"/>
    <xf numFmtId="0" fontId="2" fillId="2" borderId="38" xfId="0" applyFont="1" applyFill="1" applyBorder="1"/>
    <xf numFmtId="0" fontId="2" fillId="4" borderId="0" xfId="0" applyFont="1" applyFill="1"/>
    <xf numFmtId="0" fontId="3" fillId="4" borderId="0" xfId="0" applyFont="1" applyFill="1"/>
    <xf numFmtId="0" fontId="3" fillId="4" borderId="28" xfId="0" applyFont="1" applyFill="1" applyBorder="1"/>
    <xf numFmtId="0" fontId="16" fillId="4" borderId="35" xfId="0" applyFont="1" applyFill="1" applyBorder="1"/>
    <xf numFmtId="0" fontId="2" fillId="4" borderId="36" xfId="0" applyFont="1" applyFill="1" applyBorder="1"/>
    <xf numFmtId="0" fontId="17" fillId="4" borderId="19" xfId="0" applyFont="1" applyFill="1" applyBorder="1" applyAlignment="1">
      <alignment horizontal="center"/>
    </xf>
    <xf numFmtId="0" fontId="17" fillId="4" borderId="9" xfId="0" applyFont="1" applyFill="1" applyBorder="1" applyAlignment="1">
      <alignment horizontal="center"/>
    </xf>
    <xf numFmtId="0" fontId="17" fillId="4" borderId="14" xfId="0" applyFont="1" applyFill="1" applyBorder="1" applyAlignment="1">
      <alignment horizontal="center"/>
    </xf>
    <xf numFmtId="0" fontId="17" fillId="4" borderId="13" xfId="0" applyFont="1" applyFill="1" applyBorder="1" applyAlignment="1">
      <alignment horizontal="center"/>
    </xf>
    <xf numFmtId="0" fontId="7" fillId="4" borderId="58" xfId="0" applyFont="1" applyFill="1" applyBorder="1"/>
    <xf numFmtId="0" fontId="3" fillId="4" borderId="0" xfId="0" applyFont="1" applyFill="1" applyProtection="1">
      <protection locked="0"/>
    </xf>
    <xf numFmtId="0" fontId="12" fillId="8" borderId="37" xfId="0" applyFont="1" applyFill="1" applyBorder="1" applyProtection="1">
      <protection locked="0"/>
    </xf>
    <xf numFmtId="2" fontId="6" fillId="0" borderId="0" xfId="0" applyNumberFormat="1" applyFont="1" applyProtection="1">
      <protection locked="0"/>
    </xf>
    <xf numFmtId="2" fontId="6" fillId="0" borderId="28" xfId="0" applyNumberFormat="1" applyFont="1" applyBorder="1" applyProtection="1">
      <protection locked="0"/>
    </xf>
    <xf numFmtId="2" fontId="6" fillId="0" borderId="12" xfId="0" applyNumberFormat="1" applyFont="1" applyBorder="1" applyProtection="1">
      <protection locked="0"/>
    </xf>
    <xf numFmtId="0" fontId="10" fillId="8" borderId="37" xfId="0" applyFont="1" applyFill="1" applyBorder="1" applyProtection="1">
      <protection locked="0"/>
    </xf>
    <xf numFmtId="0" fontId="12" fillId="4" borderId="37" xfId="0" applyFont="1" applyFill="1" applyBorder="1" applyProtection="1">
      <protection locked="0"/>
    </xf>
    <xf numFmtId="0" fontId="12" fillId="8" borderId="37" xfId="0" applyFont="1" applyFill="1" applyBorder="1" applyAlignment="1" applyProtection="1">
      <alignment horizontal="left"/>
      <protection locked="0"/>
    </xf>
    <xf numFmtId="2" fontId="3" fillId="0" borderId="12" xfId="0" applyNumberFormat="1" applyFont="1" applyBorder="1" applyProtection="1">
      <protection locked="0"/>
    </xf>
    <xf numFmtId="2" fontId="3" fillId="0" borderId="0" xfId="0" applyNumberFormat="1" applyFont="1" applyProtection="1">
      <protection locked="0"/>
    </xf>
    <xf numFmtId="2" fontId="3" fillId="0" borderId="28" xfId="0" applyNumberFormat="1" applyFont="1" applyBorder="1" applyProtection="1">
      <protection locked="0"/>
    </xf>
    <xf numFmtId="0" fontId="7" fillId="8" borderId="37" xfId="0" applyFont="1" applyFill="1" applyBorder="1" applyAlignment="1" applyProtection="1">
      <alignment horizontal="left"/>
      <protection locked="0"/>
    </xf>
    <xf numFmtId="0" fontId="14" fillId="4" borderId="37" xfId="0" applyFont="1" applyFill="1" applyBorder="1"/>
    <xf numFmtId="0" fontId="6" fillId="4" borderId="37" xfId="0" applyFont="1" applyFill="1" applyBorder="1"/>
    <xf numFmtId="0" fontId="15" fillId="4" borderId="37" xfId="0" applyFont="1" applyFill="1" applyBorder="1"/>
    <xf numFmtId="0" fontId="14" fillId="4" borderId="54" xfId="0" applyFont="1" applyFill="1" applyBorder="1" applyAlignment="1">
      <alignment horizontal="left"/>
    </xf>
    <xf numFmtId="2" fontId="3" fillId="0" borderId="34" xfId="0" applyNumberFormat="1" applyFont="1" applyBorder="1" applyProtection="1">
      <protection locked="0"/>
    </xf>
    <xf numFmtId="2" fontId="3" fillId="0" borderId="29" xfId="0" applyNumberFormat="1" applyFont="1" applyBorder="1" applyProtection="1">
      <protection locked="0"/>
    </xf>
    <xf numFmtId="2" fontId="3" fillId="4" borderId="29" xfId="0" applyNumberFormat="1" applyFont="1" applyFill="1" applyBorder="1" applyProtection="1">
      <protection locked="0"/>
    </xf>
    <xf numFmtId="2" fontId="3" fillId="4" borderId="30" xfId="0" applyNumberFormat="1" applyFont="1" applyFill="1" applyBorder="1" applyProtection="1">
      <protection locked="0"/>
    </xf>
    <xf numFmtId="0" fontId="17" fillId="4" borderId="18" xfId="0" applyFont="1" applyFill="1" applyBorder="1" applyAlignment="1" applyProtection="1">
      <alignment horizontal="center"/>
      <protection locked="0"/>
    </xf>
    <xf numFmtId="0" fontId="17" fillId="4" borderId="19" xfId="0" applyFont="1" applyFill="1" applyBorder="1" applyAlignment="1" applyProtection="1">
      <alignment horizontal="center"/>
      <protection locked="0"/>
    </xf>
    <xf numFmtId="0" fontId="17" fillId="4" borderId="7" xfId="0" applyFont="1" applyFill="1" applyBorder="1" applyAlignment="1" applyProtection="1">
      <alignment horizontal="center"/>
      <protection locked="0"/>
    </xf>
    <xf numFmtId="0" fontId="17" fillId="4" borderId="26" xfId="0" applyFont="1" applyFill="1" applyBorder="1" applyAlignment="1" applyProtection="1">
      <alignment horizontal="center"/>
      <protection locked="0"/>
    </xf>
    <xf numFmtId="0" fontId="2" fillId="4" borderId="12" xfId="0" applyFont="1" applyFill="1" applyBorder="1"/>
    <xf numFmtId="0" fontId="13" fillId="4" borderId="44" xfId="0" applyFont="1" applyFill="1" applyBorder="1" applyProtection="1">
      <protection locked="0"/>
    </xf>
    <xf numFmtId="2" fontId="3" fillId="0" borderId="1" xfId="0" applyNumberFormat="1" applyFont="1" applyBorder="1" applyProtection="1">
      <protection locked="0"/>
    </xf>
    <xf numFmtId="2" fontId="3" fillId="0" borderId="2" xfId="0" applyNumberFormat="1" applyFont="1" applyBorder="1" applyProtection="1">
      <protection locked="0"/>
    </xf>
    <xf numFmtId="2" fontId="3" fillId="0" borderId="45" xfId="0" applyNumberFormat="1" applyFont="1" applyBorder="1" applyProtection="1">
      <protection locked="0"/>
    </xf>
    <xf numFmtId="0" fontId="13" fillId="4" borderId="12" xfId="0" applyFont="1" applyFill="1" applyBorder="1" applyProtection="1">
      <protection locked="0"/>
    </xf>
    <xf numFmtId="2" fontId="3" fillId="0" borderId="4" xfId="0" applyNumberFormat="1" applyFont="1" applyBorder="1" applyProtection="1">
      <protection locked="0"/>
    </xf>
    <xf numFmtId="2" fontId="3" fillId="7" borderId="0" xfId="0" applyNumberFormat="1" applyFont="1" applyFill="1" applyProtection="1">
      <protection locked="0"/>
    </xf>
    <xf numFmtId="2" fontId="3" fillId="7" borderId="28" xfId="0" applyNumberFormat="1" applyFont="1" applyFill="1" applyBorder="1" applyProtection="1">
      <protection locked="0"/>
    </xf>
    <xf numFmtId="0" fontId="17" fillId="4" borderId="0" xfId="0" applyFont="1" applyFill="1"/>
    <xf numFmtId="0" fontId="17" fillId="0" borderId="0" xfId="0" applyFont="1"/>
    <xf numFmtId="0" fontId="17" fillId="0" borderId="0" xfId="0" applyFont="1" applyAlignment="1">
      <alignment horizontal="center"/>
    </xf>
    <xf numFmtId="49" fontId="17" fillId="0" borderId="0" xfId="0" applyNumberFormat="1" applyFont="1" applyAlignment="1">
      <alignment horizontal="center"/>
    </xf>
    <xf numFmtId="0" fontId="13" fillId="4" borderId="46" xfId="0" applyFont="1" applyFill="1" applyBorder="1" applyProtection="1">
      <protection locked="0"/>
    </xf>
    <xf numFmtId="2" fontId="3" fillId="0" borderId="6" xfId="0" applyNumberFormat="1" applyFont="1" applyBorder="1" applyProtection="1">
      <protection locked="0"/>
    </xf>
    <xf numFmtId="2" fontId="3" fillId="0" borderId="7" xfId="0" applyNumberFormat="1" applyFont="1" applyBorder="1" applyProtection="1">
      <protection locked="0"/>
    </xf>
    <xf numFmtId="2" fontId="3" fillId="0" borderId="26" xfId="0" applyNumberFormat="1" applyFont="1" applyBorder="1" applyProtection="1">
      <protection locked="0"/>
    </xf>
    <xf numFmtId="2" fontId="3" fillId="4" borderId="0" xfId="0" applyNumberFormat="1" applyFont="1" applyFill="1" applyAlignment="1">
      <alignment horizontal="center"/>
    </xf>
    <xf numFmtId="2" fontId="3" fillId="0" borderId="0" xfId="0" applyNumberFormat="1" applyFont="1" applyAlignment="1">
      <alignment horizontal="center"/>
    </xf>
    <xf numFmtId="0" fontId="18" fillId="0" borderId="0" xfId="0" applyFont="1" applyAlignment="1">
      <alignment horizontal="center"/>
    </xf>
    <xf numFmtId="2" fontId="18" fillId="4" borderId="0" xfId="0" applyNumberFormat="1" applyFont="1" applyFill="1" applyAlignment="1">
      <alignment horizontal="center"/>
    </xf>
    <xf numFmtId="2" fontId="18" fillId="0" borderId="0" xfId="0" applyNumberFormat="1" applyFont="1" applyAlignment="1">
      <alignment horizontal="center"/>
    </xf>
    <xf numFmtId="2" fontId="19" fillId="0" borderId="0" xfId="0" applyNumberFormat="1" applyFont="1" applyAlignment="1">
      <alignment horizontal="center"/>
    </xf>
    <xf numFmtId="2" fontId="6" fillId="0" borderId="0" xfId="0" applyNumberFormat="1" applyFont="1" applyAlignment="1">
      <alignment horizontal="center"/>
    </xf>
    <xf numFmtId="2" fontId="3" fillId="4" borderId="0" xfId="0" applyNumberFormat="1" applyFont="1" applyFill="1" applyAlignment="1">
      <alignment horizontal="left"/>
    </xf>
    <xf numFmtId="0" fontId="13" fillId="4" borderId="0" xfId="0" applyFont="1" applyFill="1" applyAlignment="1">
      <alignment horizontal="left"/>
    </xf>
    <xf numFmtId="0" fontId="3" fillId="4" borderId="0" xfId="0" applyFont="1" applyFill="1" applyAlignment="1">
      <alignment vertical="center"/>
    </xf>
    <xf numFmtId="0" fontId="3" fillId="4" borderId="28" xfId="0" applyFont="1" applyFill="1" applyBorder="1" applyAlignment="1">
      <alignment vertical="center"/>
    </xf>
    <xf numFmtId="0" fontId="2" fillId="4" borderId="0" xfId="0" applyFont="1" applyFill="1" applyProtection="1">
      <protection locked="0"/>
    </xf>
    <xf numFmtId="166" fontId="3" fillId="0" borderId="40" xfId="0" applyNumberFormat="1" applyFont="1" applyBorder="1" applyProtection="1">
      <protection locked="0"/>
    </xf>
    <xf numFmtId="0" fontId="3" fillId="0" borderId="30" xfId="0" applyFont="1" applyBorder="1" applyProtection="1">
      <protection locked="0"/>
    </xf>
    <xf numFmtId="0" fontId="13" fillId="4" borderId="34" xfId="0" applyFont="1" applyFill="1" applyBorder="1" applyProtection="1">
      <protection locked="0"/>
    </xf>
    <xf numFmtId="2" fontId="3" fillId="0" borderId="47" xfId="0" applyNumberFormat="1" applyFont="1" applyBorder="1" applyProtection="1">
      <protection locked="0"/>
    </xf>
    <xf numFmtId="2" fontId="3" fillId="7" borderId="29" xfId="0" applyNumberFormat="1" applyFont="1" applyFill="1" applyBorder="1" applyProtection="1">
      <protection locked="0"/>
    </xf>
    <xf numFmtId="2" fontId="3" fillId="7" borderId="30" xfId="0" applyNumberFormat="1" applyFont="1" applyFill="1" applyBorder="1" applyProtection="1">
      <protection locked="0"/>
    </xf>
    <xf numFmtId="0" fontId="17" fillId="8" borderId="31" xfId="0" applyFont="1" applyFill="1" applyBorder="1" applyProtection="1">
      <protection locked="0"/>
    </xf>
    <xf numFmtId="0" fontId="3" fillId="0" borderId="48" xfId="0" applyFont="1" applyBorder="1" applyProtection="1">
      <protection locked="0"/>
    </xf>
    <xf numFmtId="0" fontId="17" fillId="4" borderId="0" xfId="0" applyFont="1" applyFill="1" applyAlignment="1" applyProtection="1">
      <alignment horizontal="center"/>
      <protection locked="0"/>
    </xf>
    <xf numFmtId="0" fontId="17" fillId="4" borderId="29" xfId="0" applyFont="1" applyFill="1" applyBorder="1" applyAlignment="1" applyProtection="1">
      <alignment horizontal="center"/>
      <protection locked="0"/>
    </xf>
    <xf numFmtId="0" fontId="17" fillId="4" borderId="17" xfId="0" applyFont="1" applyFill="1" applyBorder="1" applyAlignment="1">
      <alignment horizontal="center"/>
    </xf>
    <xf numFmtId="0" fontId="17" fillId="4" borderId="18" xfId="0" applyFont="1" applyFill="1" applyBorder="1" applyAlignment="1">
      <alignment horizontal="center"/>
    </xf>
    <xf numFmtId="0" fontId="17" fillId="4" borderId="7" xfId="0" applyFont="1" applyFill="1" applyBorder="1" applyAlignment="1">
      <alignment horizontal="center"/>
    </xf>
    <xf numFmtId="0" fontId="17" fillId="4" borderId="26" xfId="0" applyFont="1" applyFill="1" applyBorder="1" applyAlignment="1">
      <alignment horizontal="center"/>
    </xf>
    <xf numFmtId="0" fontId="13" fillId="4" borderId="44" xfId="0" applyFont="1" applyFill="1" applyBorder="1"/>
    <xf numFmtId="0" fontId="13" fillId="4" borderId="2" xfId="0" applyFont="1" applyFill="1" applyBorder="1"/>
    <xf numFmtId="2" fontId="3" fillId="2" borderId="1" xfId="0" applyNumberFormat="1" applyFont="1" applyFill="1" applyBorder="1"/>
    <xf numFmtId="2" fontId="3" fillId="2" borderId="2" xfId="0" applyNumberFormat="1" applyFont="1" applyFill="1" applyBorder="1"/>
    <xf numFmtId="2" fontId="3" fillId="2" borderId="45" xfId="0" applyNumberFormat="1" applyFont="1" applyFill="1" applyBorder="1"/>
    <xf numFmtId="0" fontId="13" fillId="4" borderId="12" xfId="0" applyFont="1" applyFill="1" applyBorder="1"/>
    <xf numFmtId="0" fontId="13" fillId="4" borderId="0" xfId="0" applyFont="1" applyFill="1"/>
    <xf numFmtId="2" fontId="3" fillId="2" borderId="4" xfId="0" applyNumberFormat="1" applyFont="1" applyFill="1" applyBorder="1"/>
    <xf numFmtId="2" fontId="3" fillId="2" borderId="0" xfId="0" applyNumberFormat="1" applyFont="1" applyFill="1"/>
    <xf numFmtId="2" fontId="3" fillId="2" borderId="28" xfId="0" applyNumberFormat="1" applyFont="1" applyFill="1" applyBorder="1"/>
    <xf numFmtId="2" fontId="3" fillId="7" borderId="0" xfId="0" applyNumberFormat="1" applyFont="1" applyFill="1"/>
    <xf numFmtId="2" fontId="3" fillId="7" borderId="28" xfId="0" applyNumberFormat="1" applyFont="1" applyFill="1" applyBorder="1"/>
    <xf numFmtId="2" fontId="3" fillId="2" borderId="6" xfId="0" applyNumberFormat="1" applyFont="1" applyFill="1" applyBorder="1"/>
    <xf numFmtId="2" fontId="3" fillId="2" borderId="7" xfId="0" applyNumberFormat="1" applyFont="1" applyFill="1" applyBorder="1"/>
    <xf numFmtId="2" fontId="3" fillId="2" borderId="26" xfId="0" applyNumberFormat="1" applyFont="1" applyFill="1" applyBorder="1"/>
    <xf numFmtId="2" fontId="3" fillId="0" borderId="0" xfId="0" applyNumberFormat="1" applyFont="1"/>
    <xf numFmtId="0" fontId="13" fillId="4" borderId="34" xfId="0" applyFont="1" applyFill="1" applyBorder="1"/>
    <xf numFmtId="0" fontId="13" fillId="4" borderId="29" xfId="0" applyFont="1" applyFill="1" applyBorder="1"/>
    <xf numFmtId="2" fontId="3" fillId="2" borderId="47" xfId="0" applyNumberFormat="1" applyFont="1" applyFill="1" applyBorder="1"/>
    <xf numFmtId="2" fontId="3" fillId="2" borderId="29" xfId="0" applyNumberFormat="1" applyFont="1" applyFill="1" applyBorder="1"/>
    <xf numFmtId="2" fontId="3" fillId="7" borderId="29" xfId="0" applyNumberFormat="1" applyFont="1" applyFill="1" applyBorder="1"/>
    <xf numFmtId="2" fontId="3" fillId="7" borderId="30" xfId="0" applyNumberFormat="1" applyFont="1" applyFill="1" applyBorder="1"/>
    <xf numFmtId="0" fontId="21" fillId="4" borderId="41" xfId="0" applyFont="1" applyFill="1" applyBorder="1" applyProtection="1">
      <protection locked="0"/>
    </xf>
    <xf numFmtId="0" fontId="22" fillId="4" borderId="23" xfId="0" applyFont="1" applyFill="1" applyBorder="1" applyProtection="1">
      <protection locked="0"/>
    </xf>
    <xf numFmtId="0" fontId="22" fillId="4" borderId="50" xfId="0" applyFont="1" applyFill="1" applyBorder="1" applyProtection="1">
      <protection locked="0"/>
    </xf>
    <xf numFmtId="0" fontId="22" fillId="4" borderId="40" xfId="0" applyFont="1" applyFill="1" applyBorder="1" applyProtection="1">
      <protection locked="0"/>
    </xf>
    <xf numFmtId="0" fontId="22" fillId="4" borderId="23" xfId="0" applyFont="1" applyFill="1" applyBorder="1"/>
    <xf numFmtId="0" fontId="22" fillId="4" borderId="50" xfId="0" applyFont="1" applyFill="1" applyBorder="1"/>
    <xf numFmtId="0" fontId="22" fillId="4" borderId="40" xfId="0" applyFont="1" applyFill="1" applyBorder="1"/>
    <xf numFmtId="0" fontId="2" fillId="4" borderId="20" xfId="0" applyFont="1" applyFill="1" applyBorder="1" applyProtection="1">
      <protection locked="0"/>
    </xf>
    <xf numFmtId="0" fontId="22" fillId="4" borderId="0" xfId="0" applyFont="1" applyFill="1" applyProtection="1">
      <protection locked="0"/>
    </xf>
    <xf numFmtId="0" fontId="22" fillId="4" borderId="51" xfId="0" applyFont="1" applyFill="1" applyBorder="1" applyProtection="1">
      <protection locked="0"/>
    </xf>
    <xf numFmtId="0" fontId="22" fillId="4" borderId="28" xfId="0" applyFont="1" applyFill="1" applyBorder="1" applyProtection="1">
      <protection locked="0"/>
    </xf>
    <xf numFmtId="0" fontId="22" fillId="4" borderId="0" xfId="0" applyFont="1" applyFill="1"/>
    <xf numFmtId="0" fontId="22" fillId="4" borderId="51" xfId="0" applyFont="1" applyFill="1" applyBorder="1"/>
    <xf numFmtId="0" fontId="22" fillId="4" borderId="28" xfId="0" applyFont="1" applyFill="1" applyBorder="1"/>
    <xf numFmtId="167" fontId="3" fillId="0" borderId="1" xfId="0" applyNumberFormat="1" applyFont="1" applyBorder="1" applyProtection="1">
      <protection locked="0"/>
    </xf>
    <xf numFmtId="167" fontId="3" fillId="0" borderId="2" xfId="0" applyNumberFormat="1" applyFont="1" applyBorder="1" applyProtection="1">
      <protection locked="0"/>
    </xf>
    <xf numFmtId="167" fontId="3" fillId="0" borderId="45" xfId="0" applyNumberFormat="1" applyFont="1" applyBorder="1" applyProtection="1">
      <protection locked="0"/>
    </xf>
    <xf numFmtId="167" fontId="3" fillId="0" borderId="4" xfId="0" applyNumberFormat="1" applyFont="1" applyBorder="1" applyProtection="1">
      <protection locked="0"/>
    </xf>
    <xf numFmtId="167" fontId="3" fillId="0" borderId="0" xfId="0" applyNumberFormat="1" applyFont="1" applyProtection="1">
      <protection locked="0"/>
    </xf>
    <xf numFmtId="167" fontId="3" fillId="0" borderId="28" xfId="0" applyNumberFormat="1" applyFont="1" applyBorder="1" applyProtection="1">
      <protection locked="0"/>
    </xf>
    <xf numFmtId="167" fontId="3" fillId="7" borderId="0" xfId="0" applyNumberFormat="1" applyFont="1" applyFill="1" applyProtection="1">
      <protection locked="0"/>
    </xf>
    <xf numFmtId="167" fontId="3" fillId="7" borderId="28" xfId="0" applyNumberFormat="1" applyFont="1" applyFill="1" applyBorder="1" applyProtection="1">
      <protection locked="0"/>
    </xf>
    <xf numFmtId="167" fontId="3" fillId="0" borderId="6" xfId="0" applyNumberFormat="1" applyFont="1" applyBorder="1" applyProtection="1">
      <protection locked="0"/>
    </xf>
    <xf numFmtId="167" fontId="3" fillId="0" borderId="7" xfId="0" applyNumberFormat="1" applyFont="1" applyBorder="1" applyProtection="1">
      <protection locked="0"/>
    </xf>
    <xf numFmtId="167" fontId="3" fillId="0" borderId="26" xfId="0" applyNumberFormat="1" applyFont="1" applyBorder="1" applyProtection="1">
      <protection locked="0"/>
    </xf>
    <xf numFmtId="167" fontId="3" fillId="0" borderId="47" xfId="0" applyNumberFormat="1" applyFont="1" applyBorder="1" applyProtection="1">
      <protection locked="0"/>
    </xf>
    <xf numFmtId="167" fontId="3" fillId="0" borderId="29" xfId="0" applyNumberFormat="1" applyFont="1" applyBorder="1" applyProtection="1">
      <protection locked="0"/>
    </xf>
    <xf numFmtId="167" fontId="3" fillId="7" borderId="29" xfId="0" applyNumberFormat="1" applyFont="1" applyFill="1" applyBorder="1" applyProtection="1">
      <protection locked="0"/>
    </xf>
    <xf numFmtId="167" fontId="3" fillId="7" borderId="30" xfId="0" applyNumberFormat="1" applyFont="1" applyFill="1" applyBorder="1" applyProtection="1">
      <protection locked="0"/>
    </xf>
    <xf numFmtId="0" fontId="21" fillId="4" borderId="41" xfId="0" applyFont="1" applyFill="1" applyBorder="1"/>
    <xf numFmtId="0" fontId="22" fillId="4" borderId="52" xfId="0" applyFont="1" applyFill="1" applyBorder="1"/>
    <xf numFmtId="0" fontId="2" fillId="4" borderId="27" xfId="0" applyFont="1" applyFill="1" applyBorder="1"/>
    <xf numFmtId="0" fontId="3" fillId="4" borderId="51" xfId="0" applyFont="1" applyFill="1" applyBorder="1"/>
    <xf numFmtId="168" fontId="3" fillId="2" borderId="1" xfId="0" applyNumberFormat="1" applyFont="1" applyFill="1" applyBorder="1"/>
    <xf numFmtId="168" fontId="3" fillId="2" borderId="2" xfId="0" applyNumberFormat="1" applyFont="1" applyFill="1" applyBorder="1"/>
    <xf numFmtId="168" fontId="3" fillId="2" borderId="45" xfId="0" applyNumberFormat="1" applyFont="1" applyFill="1" applyBorder="1"/>
    <xf numFmtId="168" fontId="3" fillId="2" borderId="4" xfId="0" applyNumberFormat="1" applyFont="1" applyFill="1" applyBorder="1"/>
    <xf numFmtId="168" fontId="3" fillId="2" borderId="0" xfId="0" applyNumberFormat="1" applyFont="1" applyFill="1"/>
    <xf numFmtId="168" fontId="3" fillId="2" borderId="28" xfId="0" applyNumberFormat="1" applyFont="1" applyFill="1" applyBorder="1"/>
    <xf numFmtId="168" fontId="3" fillId="7" borderId="0" xfId="0" applyNumberFormat="1" applyFont="1" applyFill="1"/>
    <xf numFmtId="168" fontId="3" fillId="7" borderId="28" xfId="0" applyNumberFormat="1" applyFont="1" applyFill="1" applyBorder="1"/>
    <xf numFmtId="0" fontId="13" fillId="4" borderId="46" xfId="0" applyFont="1" applyFill="1" applyBorder="1"/>
    <xf numFmtId="168" fontId="3" fillId="2" borderId="6" xfId="0" applyNumberFormat="1" applyFont="1" applyFill="1" applyBorder="1"/>
    <xf numFmtId="168" fontId="3" fillId="2" borderId="7" xfId="0" applyNumberFormat="1" applyFont="1" applyFill="1" applyBorder="1"/>
    <xf numFmtId="168" fontId="3" fillId="2" borderId="26" xfId="0" applyNumberFormat="1" applyFont="1" applyFill="1" applyBorder="1"/>
    <xf numFmtId="168" fontId="3" fillId="2" borderId="47" xfId="0" applyNumberFormat="1" applyFont="1" applyFill="1" applyBorder="1"/>
    <xf numFmtId="168" fontId="3" fillId="2" borderId="29" xfId="0" applyNumberFormat="1" applyFont="1" applyFill="1" applyBorder="1"/>
    <xf numFmtId="168" fontId="3" fillId="7" borderId="29" xfId="0" applyNumberFormat="1" applyFont="1" applyFill="1" applyBorder="1"/>
    <xf numFmtId="168" fontId="3" fillId="7" borderId="30" xfId="0" applyNumberFormat="1" applyFont="1" applyFill="1" applyBorder="1"/>
    <xf numFmtId="0" fontId="3" fillId="4" borderId="34" xfId="0" applyFont="1" applyFill="1" applyBorder="1"/>
    <xf numFmtId="0" fontId="3" fillId="4" borderId="29" xfId="0" applyFont="1" applyFill="1" applyBorder="1"/>
    <xf numFmtId="0" fontId="3" fillId="4" borderId="30" xfId="0" applyFont="1" applyFill="1" applyBorder="1"/>
    <xf numFmtId="0" fontId="3" fillId="5" borderId="22" xfId="0" applyFont="1" applyFill="1" applyBorder="1"/>
    <xf numFmtId="49" fontId="3" fillId="2" borderId="23" xfId="0" applyNumberFormat="1" applyFont="1" applyFill="1" applyBorder="1"/>
    <xf numFmtId="0" fontId="2" fillId="2" borderId="23" xfId="0" applyFont="1" applyFill="1" applyBorder="1"/>
    <xf numFmtId="0" fontId="2" fillId="5" borderId="23" xfId="0" applyFont="1" applyFill="1" applyBorder="1"/>
    <xf numFmtId="0" fontId="3" fillId="5" borderId="23" xfId="0" applyFont="1" applyFill="1" applyBorder="1"/>
    <xf numFmtId="0" fontId="3" fillId="5" borderId="40" xfId="0" applyFont="1" applyFill="1" applyBorder="1"/>
    <xf numFmtId="0" fontId="3" fillId="5" borderId="12" xfId="0" applyFont="1" applyFill="1" applyBorder="1"/>
    <xf numFmtId="0" fontId="3" fillId="5" borderId="0" xfId="0" applyFont="1" applyFill="1"/>
    <xf numFmtId="0" fontId="2" fillId="5" borderId="0" xfId="0" applyFont="1" applyFill="1"/>
    <xf numFmtId="0" fontId="3" fillId="5" borderId="28" xfId="0" applyFont="1" applyFill="1" applyBorder="1"/>
    <xf numFmtId="0" fontId="3" fillId="5" borderId="34" xfId="0" applyFont="1" applyFill="1" applyBorder="1"/>
    <xf numFmtId="0" fontId="3" fillId="5" borderId="29" xfId="0" applyFont="1" applyFill="1" applyBorder="1"/>
    <xf numFmtId="0" fontId="24" fillId="0" borderId="0" xfId="0" applyFont="1"/>
    <xf numFmtId="164" fontId="2" fillId="0" borderId="0" xfId="0" applyNumberFormat="1" applyFont="1" applyAlignment="1">
      <alignment horizontal="center"/>
    </xf>
    <xf numFmtId="0" fontId="25" fillId="0" borderId="0" xfId="0" applyFont="1"/>
    <xf numFmtId="0" fontId="26" fillId="0" borderId="0" xfId="0" applyFont="1"/>
    <xf numFmtId="164" fontId="26" fillId="0" borderId="0" xfId="0" applyNumberFormat="1" applyFont="1" applyAlignment="1">
      <alignment horizontal="center"/>
    </xf>
    <xf numFmtId="164" fontId="2" fillId="4" borderId="9" xfId="0" applyNumberFormat="1" applyFont="1" applyFill="1" applyBorder="1" applyAlignment="1">
      <alignment horizontal="center"/>
    </xf>
    <xf numFmtId="164" fontId="3" fillId="4" borderId="9" xfId="0" applyNumberFormat="1" applyFont="1" applyFill="1" applyBorder="1" applyAlignment="1">
      <alignment horizontal="center"/>
    </xf>
    <xf numFmtId="164" fontId="2" fillId="0" borderId="0" xfId="0" applyNumberFormat="1" applyFont="1" applyAlignment="1">
      <alignment horizontal="center" vertical="center" wrapText="1"/>
    </xf>
    <xf numFmtId="164" fontId="3" fillId="0" borderId="0" xfId="0" applyNumberFormat="1" applyFont="1" applyAlignment="1">
      <alignment horizontal="center"/>
    </xf>
    <xf numFmtId="0" fontId="27" fillId="0" borderId="0" xfId="0" applyFont="1"/>
    <xf numFmtId="164" fontId="3" fillId="6" borderId="0" xfId="0" applyNumberFormat="1" applyFont="1" applyFill="1" applyAlignment="1">
      <alignment horizontal="center"/>
    </xf>
    <xf numFmtId="0" fontId="2" fillId="5" borderId="22" xfId="0" applyFont="1" applyFill="1" applyBorder="1" applyProtection="1">
      <protection locked="0"/>
    </xf>
    <xf numFmtId="0" fontId="2" fillId="5" borderId="10" xfId="0" applyFont="1" applyFill="1" applyBorder="1" applyAlignment="1" applyProtection="1">
      <alignment horizontal="center"/>
      <protection locked="0"/>
    </xf>
    <xf numFmtId="16" fontId="2" fillId="5" borderId="10" xfId="0" applyNumberFormat="1" applyFont="1" applyFill="1" applyBorder="1" applyAlignment="1" applyProtection="1">
      <alignment horizontal="center"/>
      <protection locked="0"/>
    </xf>
    <xf numFmtId="0" fontId="2" fillId="5" borderId="11" xfId="0" applyFont="1" applyFill="1" applyBorder="1" applyAlignment="1" applyProtection="1">
      <alignment horizontal="center"/>
      <protection locked="0"/>
    </xf>
    <xf numFmtId="0" fontId="3" fillId="5" borderId="0" xfId="0" applyFont="1" applyFill="1" applyProtection="1">
      <protection locked="0"/>
    </xf>
    <xf numFmtId="0" fontId="2" fillId="5" borderId="0" xfId="0" applyFont="1" applyFill="1" applyAlignment="1" applyProtection="1">
      <alignment horizontal="left"/>
      <protection locked="0"/>
    </xf>
    <xf numFmtId="0" fontId="3" fillId="5" borderId="28" xfId="0" applyFont="1" applyFill="1" applyBorder="1" applyProtection="1">
      <protection locked="0"/>
    </xf>
    <xf numFmtId="0" fontId="3" fillId="5" borderId="12" xfId="0" applyFont="1" applyFill="1" applyBorder="1" applyProtection="1">
      <protection locked="0"/>
    </xf>
    <xf numFmtId="0" fontId="3" fillId="5" borderId="9" xfId="0" applyFont="1" applyFill="1" applyBorder="1" applyAlignment="1" applyProtection="1">
      <alignment horizontal="center"/>
      <protection locked="0"/>
    </xf>
    <xf numFmtId="0" fontId="3" fillId="5" borderId="14" xfId="0" applyFont="1" applyFill="1" applyBorder="1" applyAlignment="1" applyProtection="1">
      <alignment horizontal="center"/>
      <protection locked="0"/>
    </xf>
    <xf numFmtId="0" fontId="2" fillId="5" borderId="12" xfId="0" applyFont="1" applyFill="1" applyBorder="1" applyProtection="1">
      <protection locked="0"/>
    </xf>
    <xf numFmtId="0" fontId="2" fillId="5" borderId="0" xfId="0" applyFont="1" applyFill="1" applyProtection="1">
      <protection locked="0"/>
    </xf>
    <xf numFmtId="0" fontId="12" fillId="5" borderId="0" xfId="0" applyFont="1" applyFill="1" applyProtection="1">
      <protection locked="0"/>
    </xf>
    <xf numFmtId="0" fontId="6" fillId="5" borderId="0" xfId="0" applyFont="1" applyFill="1" applyProtection="1">
      <protection locked="0"/>
    </xf>
    <xf numFmtId="0" fontId="2" fillId="5" borderId="0" xfId="0" applyFont="1" applyFill="1" applyAlignment="1" applyProtection="1">
      <alignment horizontal="center"/>
      <protection locked="0"/>
    </xf>
    <xf numFmtId="0" fontId="14" fillId="5" borderId="20" xfId="0" applyFont="1" applyFill="1" applyBorder="1" applyProtection="1">
      <protection locked="0"/>
    </xf>
    <xf numFmtId="2" fontId="3" fillId="0" borderId="9" xfId="0" applyNumberFormat="1" applyFont="1" applyBorder="1" applyAlignment="1" applyProtection="1">
      <alignment horizontal="center"/>
      <protection locked="0"/>
    </xf>
    <xf numFmtId="2" fontId="3" fillId="0" borderId="14" xfId="0" applyNumberFormat="1" applyFont="1" applyBorder="1" applyAlignment="1" applyProtection="1">
      <alignment horizontal="center"/>
      <protection locked="0"/>
    </xf>
    <xf numFmtId="0" fontId="3" fillId="5" borderId="0" xfId="0" applyFont="1" applyFill="1" applyAlignment="1" applyProtection="1">
      <alignment horizontal="center"/>
      <protection locked="0"/>
    </xf>
    <xf numFmtId="0" fontId="13" fillId="5" borderId="12" xfId="0" applyFont="1" applyFill="1" applyBorder="1" applyProtection="1">
      <protection locked="0"/>
    </xf>
    <xf numFmtId="2" fontId="3" fillId="5" borderId="0" xfId="0" applyNumberFormat="1" applyFont="1" applyFill="1" applyAlignment="1" applyProtection="1">
      <alignment horizontal="center"/>
      <protection locked="0"/>
    </xf>
    <xf numFmtId="2" fontId="3" fillId="5" borderId="28" xfId="0" applyNumberFormat="1" applyFont="1" applyFill="1" applyBorder="1" applyAlignment="1" applyProtection="1">
      <alignment horizontal="center"/>
      <protection locked="0"/>
    </xf>
    <xf numFmtId="2" fontId="3" fillId="5" borderId="0" xfId="0" applyNumberFormat="1" applyFont="1" applyFill="1" applyProtection="1">
      <protection locked="0"/>
    </xf>
    <xf numFmtId="2" fontId="3" fillId="5" borderId="28" xfId="0" applyNumberFormat="1" applyFont="1" applyFill="1" applyBorder="1" applyProtection="1">
      <protection locked="0"/>
    </xf>
    <xf numFmtId="0" fontId="18" fillId="5" borderId="20" xfId="0" applyFont="1" applyFill="1" applyBorder="1" applyProtection="1">
      <protection locked="0"/>
    </xf>
    <xf numFmtId="0" fontId="3" fillId="5" borderId="0" xfId="0" applyFont="1" applyFill="1" applyAlignment="1" applyProtection="1">
      <alignment vertical="center" wrapText="1"/>
      <protection locked="0"/>
    </xf>
    <xf numFmtId="0" fontId="3" fillId="5" borderId="28" xfId="0" applyFont="1" applyFill="1" applyBorder="1" applyAlignment="1" applyProtection="1">
      <alignment vertical="center" wrapText="1"/>
      <protection locked="0"/>
    </xf>
    <xf numFmtId="0" fontId="18" fillId="5" borderId="0" xfId="0" applyFont="1" applyFill="1" applyAlignment="1" applyProtection="1">
      <alignment vertical="top" wrapText="1"/>
      <protection locked="0"/>
    </xf>
    <xf numFmtId="0" fontId="18" fillId="5" borderId="42" xfId="0" applyFont="1" applyFill="1" applyBorder="1" applyProtection="1">
      <protection locked="0"/>
    </xf>
    <xf numFmtId="2" fontId="3" fillId="0" borderId="15" xfId="0" applyNumberFormat="1" applyFont="1" applyBorder="1" applyAlignment="1" applyProtection="1">
      <alignment horizontal="center"/>
      <protection locked="0"/>
    </xf>
    <xf numFmtId="2" fontId="3" fillId="0" borderId="16" xfId="0" applyNumberFormat="1" applyFont="1" applyBorder="1" applyAlignment="1" applyProtection="1">
      <alignment horizontal="center"/>
      <protection locked="0"/>
    </xf>
    <xf numFmtId="0" fontId="3" fillId="5" borderId="29" xfId="0" applyFont="1" applyFill="1" applyBorder="1" applyProtection="1">
      <protection locked="0"/>
    </xf>
    <xf numFmtId="0" fontId="3" fillId="5" borderId="30" xfId="0" applyFont="1" applyFill="1" applyBorder="1" applyProtection="1">
      <protection locked="0"/>
    </xf>
    <xf numFmtId="1" fontId="6" fillId="4" borderId="58" xfId="0" applyNumberFormat="1" applyFont="1" applyFill="1" applyBorder="1"/>
    <xf numFmtId="1" fontId="6" fillId="3" borderId="37" xfId="0" applyNumberFormat="1" applyFont="1" applyFill="1" applyBorder="1"/>
    <xf numFmtId="1" fontId="6" fillId="3" borderId="12" xfId="0" applyNumberFormat="1" applyFont="1" applyFill="1" applyBorder="1"/>
    <xf numFmtId="1" fontId="6" fillId="3" borderId="0" xfId="0" applyNumberFormat="1" applyFont="1" applyFill="1"/>
    <xf numFmtId="1" fontId="6" fillId="3" borderId="28" xfId="0" applyNumberFormat="1" applyFont="1" applyFill="1" applyBorder="1"/>
    <xf numFmtId="1" fontId="6" fillId="3" borderId="36" xfId="0" applyNumberFormat="1" applyFont="1" applyFill="1" applyBorder="1"/>
    <xf numFmtId="1" fontId="6" fillId="3" borderId="46" xfId="0" applyNumberFormat="1" applyFont="1" applyFill="1" applyBorder="1"/>
    <xf numFmtId="1" fontId="6" fillId="3" borderId="7" xfId="0" applyNumberFormat="1" applyFont="1" applyFill="1" applyBorder="1"/>
    <xf numFmtId="1" fontId="6" fillId="4" borderId="26" xfId="0" applyNumberFormat="1" applyFont="1" applyFill="1" applyBorder="1"/>
    <xf numFmtId="1" fontId="6" fillId="4" borderId="7" xfId="0" applyNumberFormat="1" applyFont="1" applyFill="1" applyBorder="1"/>
    <xf numFmtId="1" fontId="6" fillId="4" borderId="37" xfId="0" applyNumberFormat="1" applyFont="1" applyFill="1" applyBorder="1"/>
    <xf numFmtId="1" fontId="6" fillId="4" borderId="12" xfId="0" applyNumberFormat="1" applyFont="1" applyFill="1" applyBorder="1"/>
    <xf numFmtId="1" fontId="6" fillId="4" borderId="0" xfId="0" applyNumberFormat="1" applyFont="1" applyFill="1"/>
    <xf numFmtId="1" fontId="6" fillId="4" borderId="28" xfId="0" applyNumberFormat="1" applyFont="1" applyFill="1" applyBorder="1"/>
    <xf numFmtId="1" fontId="3" fillId="3" borderId="12" xfId="0" applyNumberFormat="1" applyFont="1" applyFill="1" applyBorder="1"/>
    <xf numFmtId="1" fontId="3" fillId="3" borderId="0" xfId="0" applyNumberFormat="1" applyFont="1" applyFill="1"/>
    <xf numFmtId="1" fontId="3" fillId="4" borderId="0" xfId="0" applyNumberFormat="1" applyFont="1" applyFill="1"/>
    <xf numFmtId="1" fontId="3" fillId="4" borderId="28" xfId="0" applyNumberFormat="1" applyFont="1" applyFill="1" applyBorder="1"/>
    <xf numFmtId="1" fontId="3" fillId="3" borderId="28" xfId="0" applyNumberFormat="1" applyFont="1" applyFill="1" applyBorder="1"/>
    <xf numFmtId="1" fontId="6" fillId="3" borderId="26" xfId="0" applyNumberFormat="1" applyFont="1" applyFill="1" applyBorder="1"/>
    <xf numFmtId="1" fontId="3" fillId="3" borderId="46" xfId="0" applyNumberFormat="1" applyFont="1" applyFill="1" applyBorder="1"/>
    <xf numFmtId="1" fontId="3" fillId="3" borderId="7" xfId="0" applyNumberFormat="1" applyFont="1" applyFill="1" applyBorder="1"/>
    <xf numFmtId="1" fontId="3" fillId="3" borderId="26" xfId="0" applyNumberFormat="1" applyFont="1" applyFill="1" applyBorder="1"/>
    <xf numFmtId="1" fontId="3" fillId="4" borderId="12" xfId="0" applyNumberFormat="1" applyFont="1" applyFill="1" applyBorder="1"/>
    <xf numFmtId="1" fontId="3" fillId="4" borderId="7" xfId="0" applyNumberFormat="1" applyFont="1" applyFill="1" applyBorder="1"/>
    <xf numFmtId="1" fontId="3" fillId="4" borderId="26" xfId="0" applyNumberFormat="1" applyFont="1" applyFill="1" applyBorder="1"/>
    <xf numFmtId="1" fontId="3" fillId="4" borderId="46" xfId="0" applyNumberFormat="1" applyFont="1" applyFill="1" applyBorder="1"/>
    <xf numFmtId="1" fontId="6" fillId="3" borderId="54" xfId="0" applyNumberFormat="1" applyFont="1" applyFill="1" applyBorder="1"/>
    <xf numFmtId="1" fontId="3" fillId="4" borderId="34" xfId="0" applyNumberFormat="1" applyFont="1" applyFill="1" applyBorder="1"/>
    <xf numFmtId="1" fontId="3" fillId="4" borderId="29" xfId="0" applyNumberFormat="1" applyFont="1" applyFill="1" applyBorder="1"/>
    <xf numFmtId="1" fontId="3" fillId="4" borderId="30" xfId="0" applyNumberFormat="1" applyFont="1" applyFill="1" applyBorder="1"/>
    <xf numFmtId="1" fontId="3" fillId="3" borderId="34" xfId="0" applyNumberFormat="1" applyFont="1" applyFill="1" applyBorder="1"/>
    <xf numFmtId="1" fontId="3" fillId="3" borderId="29" xfId="0" applyNumberFormat="1" applyFont="1" applyFill="1" applyBorder="1"/>
    <xf numFmtId="0" fontId="3" fillId="3" borderId="9" xfId="0" applyFont="1" applyFill="1" applyBorder="1" applyAlignment="1" applyProtection="1">
      <alignment horizontal="center"/>
      <protection locked="0"/>
    </xf>
    <xf numFmtId="0" fontId="2" fillId="7" borderId="17" xfId="0" applyFont="1" applyFill="1" applyBorder="1" applyAlignment="1">
      <alignment horizontal="center" vertical="center"/>
    </xf>
    <xf numFmtId="0" fontId="2" fillId="7" borderId="19" xfId="0" applyFont="1" applyFill="1" applyBorder="1" applyAlignment="1">
      <alignment horizontal="center" vertical="center"/>
    </xf>
    <xf numFmtId="0" fontId="3" fillId="0" borderId="17" xfId="0" applyFont="1" applyBorder="1" applyAlignment="1">
      <alignment horizontal="center" vertical="top" wrapText="1"/>
    </xf>
    <xf numFmtId="0" fontId="3" fillId="0" borderId="19" xfId="0" applyFont="1" applyBorder="1" applyAlignment="1">
      <alignment horizontal="center" vertical="top" wrapText="1"/>
    </xf>
    <xf numFmtId="0" fontId="2" fillId="0" borderId="0" xfId="0" applyFont="1" applyAlignment="1">
      <alignment vertical="top" wrapText="1"/>
    </xf>
    <xf numFmtId="164" fontId="7" fillId="4" borderId="35" xfId="0" applyNumberFormat="1" applyFont="1" applyFill="1" applyBorder="1" applyAlignment="1">
      <alignment horizontal="center" wrapText="1"/>
    </xf>
    <xf numFmtId="164" fontId="7" fillId="4" borderId="37" xfId="0" applyNumberFormat="1" applyFont="1" applyFill="1" applyBorder="1" applyAlignment="1">
      <alignment horizont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2" borderId="0" xfId="0" applyFont="1" applyFill="1"/>
    <xf numFmtId="1" fontId="7" fillId="4" borderId="55" xfId="0" applyNumberFormat="1" applyFont="1" applyFill="1" applyBorder="1" applyAlignment="1">
      <alignment horizontal="center"/>
    </xf>
    <xf numFmtId="1" fontId="7" fillId="4" borderId="24" xfId="0" applyNumberFormat="1" applyFont="1" applyFill="1" applyBorder="1" applyAlignment="1">
      <alignment horizontal="center"/>
    </xf>
    <xf numFmtId="1" fontId="7" fillId="4" borderId="25" xfId="0" applyNumberFormat="1" applyFont="1" applyFill="1" applyBorder="1" applyAlignment="1">
      <alignment horizontal="center"/>
    </xf>
    <xf numFmtId="0" fontId="2" fillId="2" borderId="0" xfId="0" applyFont="1" applyFill="1" applyAlignment="1">
      <alignment horizontal="left"/>
    </xf>
    <xf numFmtId="0" fontId="13" fillId="0" borderId="12" xfId="0" applyFont="1" applyBorder="1"/>
    <xf numFmtId="0" fontId="13" fillId="0" borderId="0" xfId="0" applyFont="1"/>
    <xf numFmtId="0" fontId="13" fillId="0" borderId="28" xfId="0" applyFont="1" applyBorder="1"/>
    <xf numFmtId="0" fontId="13" fillId="0" borderId="34" xfId="0" applyFont="1" applyBorder="1"/>
    <xf numFmtId="0" fontId="13" fillId="0" borderId="29" xfId="0" applyFont="1" applyBorder="1"/>
    <xf numFmtId="0" fontId="13" fillId="0" borderId="30" xfId="0" applyFont="1" applyBorder="1"/>
    <xf numFmtId="0" fontId="3" fillId="4" borderId="12" xfId="0" applyFont="1" applyFill="1" applyBorder="1" applyProtection="1">
      <protection locked="0"/>
    </xf>
    <xf numFmtId="0" fontId="3" fillId="4" borderId="0" xfId="0" applyFont="1" applyFill="1" applyProtection="1">
      <protection locked="0"/>
    </xf>
    <xf numFmtId="0" fontId="3" fillId="4" borderId="28" xfId="0" applyFont="1" applyFill="1" applyBorder="1" applyProtection="1">
      <protection locked="0"/>
    </xf>
    <xf numFmtId="0" fontId="3" fillId="0" borderId="12" xfId="0" applyFont="1" applyBorder="1" applyProtection="1">
      <protection locked="0"/>
    </xf>
    <xf numFmtId="0" fontId="3" fillId="0" borderId="0" xfId="0" applyFont="1" applyProtection="1">
      <protection locked="0"/>
    </xf>
    <xf numFmtId="0" fontId="3" fillId="0" borderId="28" xfId="0" applyFont="1" applyBorder="1" applyProtection="1">
      <protection locked="0"/>
    </xf>
    <xf numFmtId="0" fontId="17" fillId="4" borderId="24" xfId="0" applyFont="1" applyFill="1" applyBorder="1" applyAlignment="1">
      <alignment horizontal="center"/>
    </xf>
    <xf numFmtId="0" fontId="17" fillId="4" borderId="25" xfId="0" applyFont="1" applyFill="1" applyBorder="1" applyAlignment="1">
      <alignment horizontal="center"/>
    </xf>
    <xf numFmtId="0" fontId="17" fillId="4" borderId="55" xfId="0" applyFont="1" applyFill="1" applyBorder="1" applyAlignment="1">
      <alignment horizontal="center"/>
    </xf>
    <xf numFmtId="0" fontId="2" fillId="4" borderId="2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26" xfId="0" applyFont="1" applyFill="1" applyBorder="1" applyAlignment="1">
      <alignment horizontal="center" vertical="center" wrapText="1"/>
    </xf>
    <xf numFmtId="0" fontId="2" fillId="0" borderId="0" xfId="0" applyFont="1" applyAlignment="1">
      <alignment horizontal="center"/>
    </xf>
    <xf numFmtId="0" fontId="2" fillId="4" borderId="0" xfId="0" applyFont="1" applyFill="1" applyAlignment="1">
      <alignment horizontal="center" vertical="center" textRotation="90"/>
    </xf>
    <xf numFmtId="0" fontId="13" fillId="4" borderId="22" xfId="0" applyFont="1" applyFill="1" applyBorder="1" applyAlignment="1">
      <alignment horizontal="left"/>
    </xf>
    <xf numFmtId="0" fontId="13" fillId="4" borderId="23" xfId="0" applyFont="1" applyFill="1" applyBorder="1" applyAlignment="1">
      <alignment horizontal="left"/>
    </xf>
    <xf numFmtId="0" fontId="13" fillId="4" borderId="34" xfId="0" applyFont="1" applyFill="1" applyBorder="1" applyAlignment="1">
      <alignment horizontal="left"/>
    </xf>
    <xf numFmtId="0" fontId="13" fillId="4" borderId="29" xfId="0" applyFont="1" applyFill="1" applyBorder="1" applyAlignment="1">
      <alignment horizontal="left"/>
    </xf>
    <xf numFmtId="0" fontId="2" fillId="4" borderId="41" xfId="0" applyFont="1" applyFill="1" applyBorder="1" applyAlignment="1" applyProtection="1">
      <alignment horizontal="left"/>
      <protection locked="0"/>
    </xf>
    <xf numFmtId="0" fontId="2" fillId="4" borderId="27" xfId="0" applyFont="1" applyFill="1" applyBorder="1" applyAlignment="1" applyProtection="1">
      <alignment horizontal="left"/>
      <protection locked="0"/>
    </xf>
    <xf numFmtId="0" fontId="17" fillId="4" borderId="23" xfId="0" applyFont="1" applyFill="1" applyBorder="1" applyAlignment="1" applyProtection="1">
      <alignment horizontal="center"/>
      <protection locked="0"/>
    </xf>
    <xf numFmtId="0" fontId="17" fillId="4" borderId="43" xfId="0" applyFont="1" applyFill="1" applyBorder="1" applyAlignment="1" applyProtection="1">
      <alignment horizontal="center"/>
      <protection locked="0"/>
    </xf>
    <xf numFmtId="0" fontId="17" fillId="4" borderId="24" xfId="0" applyFont="1" applyFill="1" applyBorder="1" applyAlignment="1" applyProtection="1">
      <alignment horizontal="center"/>
      <protection locked="0"/>
    </xf>
    <xf numFmtId="0" fontId="17" fillId="4" borderId="25" xfId="0" applyFont="1" applyFill="1" applyBorder="1" applyAlignment="1" applyProtection="1">
      <alignment horizontal="center"/>
      <protection locked="0"/>
    </xf>
    <xf numFmtId="0" fontId="2" fillId="4" borderId="22" xfId="0" applyFont="1" applyFill="1" applyBorder="1" applyAlignment="1">
      <alignment horizontal="left" wrapText="1"/>
    </xf>
    <xf numFmtId="0" fontId="2" fillId="4" borderId="43" xfId="0" applyFont="1" applyFill="1" applyBorder="1" applyAlignment="1">
      <alignment horizontal="left" wrapText="1"/>
    </xf>
    <xf numFmtId="0" fontId="2" fillId="4" borderId="46" xfId="0" applyFont="1" applyFill="1" applyBorder="1" applyAlignment="1">
      <alignment horizontal="left" wrapText="1"/>
    </xf>
    <xf numFmtId="0" fontId="2" fillId="4" borderId="8" xfId="0" applyFont="1" applyFill="1" applyBorder="1" applyAlignment="1">
      <alignment horizontal="left" wrapText="1"/>
    </xf>
    <xf numFmtId="0" fontId="17" fillId="4" borderId="49" xfId="0" applyFont="1" applyFill="1" applyBorder="1" applyAlignment="1">
      <alignment horizontal="center"/>
    </xf>
    <xf numFmtId="0" fontId="17" fillId="4" borderId="23" xfId="0" applyFont="1" applyFill="1" applyBorder="1" applyAlignment="1">
      <alignment horizontal="center"/>
    </xf>
    <xf numFmtId="0" fontId="17" fillId="4" borderId="43" xfId="0" applyFont="1" applyFill="1" applyBorder="1" applyAlignment="1">
      <alignment horizontal="center"/>
    </xf>
    <xf numFmtId="0" fontId="3" fillId="4" borderId="0" xfId="0" applyFont="1" applyFill="1" applyAlignment="1">
      <alignment horizontal="left" vertical="center" wrapText="1"/>
    </xf>
    <xf numFmtId="0" fontId="3" fillId="4" borderId="28" xfId="0" applyFont="1" applyFill="1" applyBorder="1" applyAlignment="1">
      <alignment horizontal="left" vertical="center" wrapText="1"/>
    </xf>
    <xf numFmtId="0" fontId="3" fillId="4" borderId="0" xfId="0" applyFont="1" applyFill="1" applyAlignment="1">
      <alignment horizontal="left" wrapText="1"/>
    </xf>
    <xf numFmtId="0" fontId="3" fillId="4" borderId="28" xfId="0" applyFont="1" applyFill="1" applyBorder="1" applyAlignment="1">
      <alignment horizontal="left" wrapText="1"/>
    </xf>
    <xf numFmtId="0" fontId="2" fillId="4" borderId="12" xfId="0" applyFont="1" applyFill="1" applyBorder="1" applyAlignment="1">
      <alignment horizontal="center" textRotation="90"/>
    </xf>
    <xf numFmtId="0" fontId="2" fillId="4" borderId="22" xfId="0" applyFont="1" applyFill="1" applyBorder="1" applyAlignment="1">
      <alignment horizontal="center" vertical="top" wrapText="1"/>
    </xf>
    <xf numFmtId="0" fontId="2" fillId="4" borderId="23" xfId="0" applyFont="1" applyFill="1" applyBorder="1" applyAlignment="1">
      <alignment horizontal="center" vertical="top" wrapText="1"/>
    </xf>
    <xf numFmtId="0" fontId="2" fillId="4" borderId="40" xfId="0" applyFont="1" applyFill="1" applyBorder="1" applyAlignment="1">
      <alignment horizontal="center" vertical="top" wrapText="1"/>
    </xf>
    <xf numFmtId="0" fontId="2" fillId="4" borderId="46"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26" xfId="0" applyFont="1" applyFill="1" applyBorder="1" applyAlignment="1">
      <alignment horizontal="center" vertical="top" wrapText="1"/>
    </xf>
    <xf numFmtId="0" fontId="3" fillId="4" borderId="12" xfId="0" applyFont="1" applyFill="1" applyBorder="1" applyAlignment="1">
      <alignment horizontal="center"/>
    </xf>
    <xf numFmtId="0" fontId="3" fillId="4" borderId="0" xfId="0" applyFont="1" applyFill="1" applyAlignment="1">
      <alignment horizontal="center"/>
    </xf>
    <xf numFmtId="0" fontId="3" fillId="4" borderId="28" xfId="0" applyFont="1" applyFill="1" applyBorder="1" applyAlignment="1">
      <alignment horizontal="center"/>
    </xf>
    <xf numFmtId="0" fontId="3" fillId="0" borderId="12" xfId="0" applyFont="1" applyBorder="1" applyAlignment="1">
      <alignment horizontal="left"/>
    </xf>
    <xf numFmtId="0" fontId="3" fillId="0" borderId="0" xfId="0" applyFont="1" applyAlignment="1">
      <alignment horizontal="left"/>
    </xf>
    <xf numFmtId="0" fontId="3" fillId="0" borderId="28" xfId="0" applyFont="1" applyBorder="1" applyAlignment="1">
      <alignment horizontal="left"/>
    </xf>
    <xf numFmtId="0" fontId="3" fillId="5" borderId="0" xfId="0" applyFont="1" applyFill="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0" xfId="0" applyFont="1" applyFill="1" applyAlignment="1" applyProtection="1">
      <alignment horizontal="left" wrapText="1"/>
      <protection locked="0"/>
    </xf>
    <xf numFmtId="0" fontId="3" fillId="5" borderId="28" xfId="0" applyFont="1" applyFill="1" applyBorder="1" applyAlignment="1" applyProtection="1">
      <alignment horizontal="left" wrapText="1"/>
      <protection locked="0"/>
    </xf>
    <xf numFmtId="0" fontId="3" fillId="0" borderId="34" xfId="0" applyFont="1" applyBorder="1" applyAlignment="1">
      <alignment horizontal="left"/>
    </xf>
    <xf numFmtId="0" fontId="3" fillId="0" borderId="29" xfId="0" applyFont="1" applyBorder="1" applyAlignment="1">
      <alignment horizontal="left"/>
    </xf>
    <xf numFmtId="0" fontId="3" fillId="0" borderId="30" xfId="0" applyFont="1" applyBorder="1" applyAlignment="1">
      <alignment horizontal="left"/>
    </xf>
    <xf numFmtId="0" fontId="3" fillId="0" borderId="12" xfId="0" applyFont="1" applyBorder="1"/>
    <xf numFmtId="0" fontId="3" fillId="0" borderId="0" xfId="0" applyFont="1"/>
    <xf numFmtId="0" fontId="3" fillId="0" borderId="28" xfId="0" applyFont="1" applyBorder="1"/>
    <xf numFmtId="0" fontId="3" fillId="4" borderId="12" xfId="0" applyFont="1" applyFill="1" applyBorder="1"/>
    <xf numFmtId="0" fontId="3" fillId="4" borderId="0" xfId="0" applyFont="1" applyFill="1"/>
    <xf numFmtId="0" fontId="3" fillId="4" borderId="28" xfId="0" applyFont="1" applyFill="1" applyBorder="1"/>
    <xf numFmtId="0" fontId="18" fillId="5" borderId="0" xfId="0" applyFont="1" applyFill="1" applyAlignment="1" applyProtection="1">
      <alignment horizontal="left" vertical="top" wrapText="1"/>
      <protection locked="0"/>
    </xf>
    <xf numFmtId="0" fontId="2" fillId="2" borderId="5" xfId="0" applyFont="1" applyFill="1" applyBorder="1" applyAlignment="1">
      <alignment vertical="top" wrapText="1"/>
    </xf>
    <xf numFmtId="164" fontId="2" fillId="10" borderId="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D8431-A870-4350-AD18-5C1E60A978A1}">
  <dimension ref="A1:Z4"/>
  <sheetViews>
    <sheetView workbookViewId="0">
      <selection activeCell="A27" sqref="A27"/>
    </sheetView>
  </sheetViews>
  <sheetFormatPr defaultRowHeight="14.4" x14ac:dyDescent="0.3"/>
  <cols>
    <col min="1" max="1" width="37" style="1" customWidth="1"/>
    <col min="2" max="2" width="18.6640625" style="1" customWidth="1"/>
    <col min="3" max="3" width="20.44140625" style="8" customWidth="1"/>
    <col min="4" max="4" width="16.5546875" style="1" customWidth="1"/>
    <col min="5" max="5" width="22" style="1" customWidth="1"/>
    <col min="6" max="26" width="8.88671875" style="1"/>
  </cols>
  <sheetData>
    <row r="1" spans="1:26" s="5" customFormat="1" ht="33" customHeight="1" x14ac:dyDescent="0.3">
      <c r="A1" s="2" t="s">
        <v>148</v>
      </c>
      <c r="B1" s="2" t="s">
        <v>193</v>
      </c>
      <c r="C1" s="3" t="s">
        <v>149</v>
      </c>
      <c r="D1" s="348" t="s">
        <v>150</v>
      </c>
      <c r="E1" s="349"/>
      <c r="F1" s="4"/>
      <c r="G1" s="4"/>
      <c r="H1" s="4"/>
      <c r="I1" s="4"/>
      <c r="J1" s="4"/>
      <c r="K1" s="4"/>
      <c r="L1" s="4"/>
      <c r="M1" s="4"/>
      <c r="N1" s="4"/>
      <c r="O1" s="4"/>
      <c r="P1" s="4"/>
      <c r="Q1" s="4"/>
      <c r="R1" s="4"/>
      <c r="S1" s="4"/>
      <c r="T1" s="4"/>
      <c r="U1" s="4"/>
      <c r="V1" s="4"/>
      <c r="W1" s="4"/>
      <c r="X1" s="4"/>
      <c r="Y1" s="4"/>
      <c r="Z1" s="4"/>
    </row>
    <row r="2" spans="1:26" ht="51.75" customHeight="1" x14ac:dyDescent="0.3">
      <c r="A2" s="6"/>
      <c r="B2" s="6"/>
      <c r="C2" s="7"/>
      <c r="D2" s="350"/>
      <c r="E2" s="351"/>
    </row>
    <row r="3" spans="1:26" ht="10.199999999999999" customHeight="1" x14ac:dyDescent="0.3"/>
    <row r="4" spans="1:26" ht="119.4" customHeight="1" x14ac:dyDescent="0.3">
      <c r="A4" s="352" t="s">
        <v>151</v>
      </c>
      <c r="B4" s="352"/>
      <c r="C4" s="352"/>
      <c r="D4" s="352"/>
      <c r="E4" s="352"/>
    </row>
  </sheetData>
  <mergeCells count="3">
    <mergeCell ref="D1:E1"/>
    <mergeCell ref="D2:E2"/>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3048-720C-4C8B-9CF5-E55EE8180C37}">
  <dimension ref="A1:BZ299"/>
  <sheetViews>
    <sheetView tabSelected="1" zoomScale="70" zoomScaleNormal="70" workbookViewId="0">
      <selection activeCell="E15" sqref="E15"/>
    </sheetView>
  </sheetViews>
  <sheetFormatPr defaultColWidth="9.21875" defaultRowHeight="13.8" x14ac:dyDescent="0.25"/>
  <cols>
    <col min="1" max="1" width="29.88671875" style="12" bestFit="1" customWidth="1"/>
    <col min="2" max="2" width="15.44140625" style="94" customWidth="1"/>
    <col min="3" max="11" width="14.21875" style="94" customWidth="1"/>
    <col min="12" max="12" width="14.77734375" style="94" customWidth="1"/>
    <col min="13" max="13" width="9.21875" style="12"/>
    <col min="14" max="14" width="31.109375" style="12" customWidth="1"/>
    <col min="15" max="15" width="15.44140625" style="94" customWidth="1"/>
    <col min="16" max="24" width="14.21875" style="94" customWidth="1"/>
    <col min="25" max="25" width="14.77734375" style="94" customWidth="1"/>
    <col min="26" max="26" width="12" style="12" customWidth="1"/>
    <col min="27" max="27" width="9.21875" style="12"/>
    <col min="28" max="28" width="32.77734375" style="12" customWidth="1"/>
    <col min="29" max="40" width="14.21875" style="12" customWidth="1"/>
    <col min="41" max="41" width="10.77734375" style="12" customWidth="1"/>
    <col min="42" max="16384" width="9.21875" style="12"/>
  </cols>
  <sheetData>
    <row r="1" spans="1:78" s="10" customFormat="1" ht="16.5" customHeight="1" x14ac:dyDescent="0.25">
      <c r="A1" s="10" t="s">
        <v>194</v>
      </c>
      <c r="B1" s="10" t="s">
        <v>0</v>
      </c>
      <c r="E1" s="355" t="s">
        <v>236</v>
      </c>
      <c r="F1" s="356"/>
      <c r="G1" s="356"/>
      <c r="H1" s="356"/>
      <c r="I1" s="356"/>
      <c r="J1" s="356"/>
      <c r="K1" s="356"/>
      <c r="L1" s="357"/>
      <c r="R1" s="9"/>
      <c r="S1" s="9"/>
      <c r="T1" s="9"/>
      <c r="U1" s="9"/>
      <c r="V1" s="9"/>
      <c r="W1" s="9"/>
      <c r="X1" s="9"/>
      <c r="Y1" s="9"/>
    </row>
    <row r="2" spans="1:78" s="1" customFormat="1" x14ac:dyDescent="0.25">
      <c r="E2" s="358"/>
      <c r="F2" s="352"/>
      <c r="G2" s="352"/>
      <c r="H2" s="352"/>
      <c r="I2" s="352"/>
      <c r="J2" s="352"/>
      <c r="K2" s="352"/>
      <c r="L2" s="359"/>
      <c r="R2" s="9"/>
      <c r="S2" s="9"/>
      <c r="T2" s="9"/>
      <c r="U2" s="9"/>
      <c r="V2" s="9"/>
      <c r="W2" s="9"/>
      <c r="X2" s="9"/>
      <c r="Y2" s="9"/>
    </row>
    <row r="3" spans="1:78" s="1" customFormat="1" ht="16.2" x14ac:dyDescent="0.25">
      <c r="A3" s="363" t="s">
        <v>1</v>
      </c>
      <c r="B3" s="363"/>
      <c r="E3" s="360"/>
      <c r="F3" s="361"/>
      <c r="G3" s="361"/>
      <c r="H3" s="361"/>
      <c r="I3" s="361"/>
      <c r="J3" s="361"/>
      <c r="K3" s="361"/>
      <c r="L3" s="362"/>
      <c r="N3" s="367" t="s">
        <v>238</v>
      </c>
      <c r="O3" s="367"/>
      <c r="P3" s="367"/>
      <c r="R3" s="9"/>
      <c r="S3" s="9"/>
      <c r="T3" s="9"/>
      <c r="U3" s="9"/>
      <c r="V3" s="9"/>
      <c r="W3" s="9"/>
      <c r="X3" s="9"/>
      <c r="Y3" s="9"/>
      <c r="AB3" s="367" t="s">
        <v>239</v>
      </c>
      <c r="AC3" s="367"/>
      <c r="AD3" s="367"/>
      <c r="AE3" s="367"/>
    </row>
    <row r="4" spans="1:78" s="1" customFormat="1" x14ac:dyDescent="0.25">
      <c r="A4" s="10" t="s">
        <v>224</v>
      </c>
      <c r="B4" s="347">
        <v>1</v>
      </c>
      <c r="E4" s="9"/>
      <c r="F4" s="9"/>
      <c r="G4" s="9"/>
      <c r="H4" s="9"/>
      <c r="I4" s="9"/>
      <c r="J4" s="9"/>
      <c r="K4" s="9"/>
      <c r="L4" s="9"/>
      <c r="N4" s="12"/>
      <c r="O4" s="10"/>
      <c r="R4" s="9"/>
      <c r="S4" s="9"/>
      <c r="T4" s="9"/>
      <c r="U4" s="9"/>
      <c r="V4" s="9"/>
      <c r="W4" s="9"/>
      <c r="X4" s="9"/>
      <c r="Y4" s="9"/>
      <c r="AH4" s="9"/>
      <c r="AS4" s="9"/>
      <c r="BD4" s="9"/>
      <c r="BO4" s="9"/>
      <c r="BZ4" s="9"/>
    </row>
    <row r="5" spans="1:78" s="1" customFormat="1" ht="16.2" x14ac:dyDescent="0.25">
      <c r="A5" s="11" t="s">
        <v>240</v>
      </c>
      <c r="B5" s="347">
        <v>100</v>
      </c>
      <c r="E5" s="12" t="s">
        <v>237</v>
      </c>
      <c r="F5" s="9"/>
      <c r="G5" s="9"/>
      <c r="H5" s="9"/>
      <c r="I5" s="9"/>
      <c r="J5" s="9"/>
      <c r="K5" s="9"/>
      <c r="L5" s="13"/>
      <c r="N5" s="10"/>
      <c r="O5" s="13"/>
      <c r="R5" s="12"/>
      <c r="S5" s="9"/>
      <c r="T5" s="9"/>
      <c r="U5" s="9"/>
      <c r="V5" s="9"/>
      <c r="W5" s="9"/>
      <c r="X5" s="9"/>
      <c r="Y5" s="13"/>
      <c r="AG5" s="9"/>
      <c r="AH5" s="13"/>
      <c r="AR5" s="9"/>
      <c r="AS5" s="13"/>
      <c r="BC5" s="9"/>
      <c r="BD5" s="13"/>
      <c r="BN5" s="9"/>
      <c r="BO5" s="13"/>
      <c r="BY5" s="9"/>
      <c r="BZ5" s="13"/>
    </row>
    <row r="6" spans="1:78" s="1" customFormat="1" ht="14.4" thickBot="1" x14ac:dyDescent="0.3">
      <c r="A6" s="10"/>
      <c r="B6" s="13"/>
      <c r="E6" s="9"/>
      <c r="F6" s="9"/>
      <c r="G6" s="9"/>
      <c r="H6" s="9"/>
      <c r="I6" s="9"/>
      <c r="J6" s="9"/>
      <c r="K6" s="9"/>
      <c r="L6" s="13"/>
      <c r="N6" s="10"/>
      <c r="O6" s="13"/>
      <c r="R6" s="9"/>
      <c r="S6" s="9"/>
      <c r="T6" s="9"/>
      <c r="U6" s="9"/>
      <c r="V6" s="9"/>
      <c r="W6" s="9"/>
      <c r="X6" s="9"/>
      <c r="Y6" s="13"/>
      <c r="AG6" s="9"/>
      <c r="AH6" s="13"/>
      <c r="AR6" s="9"/>
      <c r="AS6" s="13"/>
      <c r="BC6" s="9"/>
      <c r="BD6" s="13"/>
      <c r="BN6" s="9"/>
      <c r="BO6" s="13"/>
      <c r="BY6" s="9"/>
      <c r="BZ6" s="13"/>
    </row>
    <row r="7" spans="1:78" ht="15" thickBot="1" x14ac:dyDescent="0.35">
      <c r="A7" s="14" t="s">
        <v>126</v>
      </c>
      <c r="B7" s="15"/>
      <c r="C7" s="15"/>
      <c r="D7" s="15"/>
      <c r="E7" s="15"/>
      <c r="F7" s="15"/>
      <c r="G7" s="15"/>
      <c r="H7" s="15"/>
      <c r="I7" s="15"/>
      <c r="J7" s="15"/>
      <c r="K7" s="15"/>
      <c r="L7" s="16"/>
      <c r="N7" s="14" t="s">
        <v>126</v>
      </c>
      <c r="O7" s="15"/>
      <c r="P7" s="15"/>
      <c r="Q7" s="15"/>
      <c r="R7" s="15"/>
      <c r="S7" s="15"/>
      <c r="T7" s="15"/>
      <c r="U7" s="15"/>
      <c r="V7" s="15"/>
      <c r="W7" s="15"/>
      <c r="X7" s="15"/>
      <c r="Y7" s="16"/>
      <c r="Z7" s="353" t="s">
        <v>195</v>
      </c>
      <c r="AB7" s="17" t="s">
        <v>126</v>
      </c>
      <c r="AC7" s="18"/>
      <c r="AD7" s="18"/>
      <c r="AE7" s="18"/>
      <c r="AF7" s="18"/>
      <c r="AG7" s="18"/>
      <c r="AH7" s="18"/>
      <c r="AI7" s="18"/>
      <c r="AJ7" s="18"/>
      <c r="AK7" s="18"/>
      <c r="AL7" s="18"/>
      <c r="AM7" s="18"/>
      <c r="AN7" s="18"/>
      <c r="AO7" s="353" t="s">
        <v>195</v>
      </c>
    </row>
    <row r="8" spans="1:78" ht="14.4" x14ac:dyDescent="0.3">
      <c r="A8" s="19"/>
      <c r="B8" s="20" t="s">
        <v>152</v>
      </c>
      <c r="C8" s="364" t="s">
        <v>2</v>
      </c>
      <c r="D8" s="365"/>
      <c r="E8" s="365"/>
      <c r="F8" s="366"/>
      <c r="G8" s="364" t="s">
        <v>3</v>
      </c>
      <c r="H8" s="365"/>
      <c r="I8" s="365"/>
      <c r="J8" s="365"/>
      <c r="K8" s="365"/>
      <c r="L8" s="366"/>
      <c r="N8" s="19">
        <v>1</v>
      </c>
      <c r="O8" s="20" t="s">
        <v>152</v>
      </c>
      <c r="P8" s="364" t="s">
        <v>2</v>
      </c>
      <c r="Q8" s="365"/>
      <c r="R8" s="365"/>
      <c r="S8" s="366"/>
      <c r="T8" s="364" t="s">
        <v>3</v>
      </c>
      <c r="U8" s="365"/>
      <c r="V8" s="365"/>
      <c r="W8" s="365"/>
      <c r="X8" s="365"/>
      <c r="Y8" s="366"/>
      <c r="Z8" s="354"/>
      <c r="AB8" s="21"/>
      <c r="AC8" s="22" t="s">
        <v>33</v>
      </c>
      <c r="AD8" s="22" t="s">
        <v>34</v>
      </c>
      <c r="AE8" s="23" t="s">
        <v>35</v>
      </c>
      <c r="AF8" s="22" t="s">
        <v>36</v>
      </c>
      <c r="AG8" s="22" t="s">
        <v>37</v>
      </c>
      <c r="AH8" s="22" t="s">
        <v>38</v>
      </c>
      <c r="AI8" s="22" t="s">
        <v>39</v>
      </c>
      <c r="AJ8" s="22" t="s">
        <v>40</v>
      </c>
      <c r="AK8" s="22" t="s">
        <v>41</v>
      </c>
      <c r="AL8" s="22" t="s">
        <v>42</v>
      </c>
      <c r="AM8" s="22" t="s">
        <v>43</v>
      </c>
      <c r="AN8" s="22" t="s">
        <v>44</v>
      </c>
      <c r="AO8" s="354"/>
    </row>
    <row r="9" spans="1:78" ht="16.8" thickBot="1" x14ac:dyDescent="0.3">
      <c r="A9" s="24" t="s">
        <v>181</v>
      </c>
      <c r="B9" s="25" t="s">
        <v>153</v>
      </c>
      <c r="C9" s="26" t="s">
        <v>4</v>
      </c>
      <c r="D9" s="27" t="s">
        <v>5</v>
      </c>
      <c r="E9" s="27" t="s">
        <v>6</v>
      </c>
      <c r="F9" s="28" t="s">
        <v>7</v>
      </c>
      <c r="G9" s="26" t="s">
        <v>4</v>
      </c>
      <c r="H9" s="27" t="s">
        <v>5</v>
      </c>
      <c r="I9" s="27" t="s">
        <v>6</v>
      </c>
      <c r="J9" s="27" t="s">
        <v>7</v>
      </c>
      <c r="K9" s="27" t="s">
        <v>8</v>
      </c>
      <c r="L9" s="28" t="s">
        <v>182</v>
      </c>
      <c r="N9" s="24" t="s">
        <v>181</v>
      </c>
      <c r="O9" s="25" t="s">
        <v>153</v>
      </c>
      <c r="P9" s="26" t="s">
        <v>4</v>
      </c>
      <c r="Q9" s="27" t="s">
        <v>5</v>
      </c>
      <c r="R9" s="27" t="s">
        <v>6</v>
      </c>
      <c r="S9" s="28" t="s">
        <v>7</v>
      </c>
      <c r="T9" s="26" t="s">
        <v>4</v>
      </c>
      <c r="U9" s="27" t="s">
        <v>5</v>
      </c>
      <c r="V9" s="27" t="s">
        <v>6</v>
      </c>
      <c r="W9" s="27" t="s">
        <v>7</v>
      </c>
      <c r="X9" s="27" t="s">
        <v>8</v>
      </c>
      <c r="Y9" s="28" t="s">
        <v>182</v>
      </c>
      <c r="Z9" s="29" t="s">
        <v>241</v>
      </c>
      <c r="AB9" s="24" t="s">
        <v>181</v>
      </c>
      <c r="AC9" s="30" t="s">
        <v>46</v>
      </c>
      <c r="AD9" s="30" t="s">
        <v>47</v>
      </c>
      <c r="AE9" s="30" t="s">
        <v>48</v>
      </c>
      <c r="AF9" s="30" t="s">
        <v>49</v>
      </c>
      <c r="AG9" s="30" t="s">
        <v>50</v>
      </c>
      <c r="AH9" s="30" t="s">
        <v>51</v>
      </c>
      <c r="AI9" s="30" t="s">
        <v>52</v>
      </c>
      <c r="AJ9" s="30" t="s">
        <v>53</v>
      </c>
      <c r="AK9" s="30" t="s">
        <v>54</v>
      </c>
      <c r="AL9" s="30" t="s">
        <v>55</v>
      </c>
      <c r="AM9" s="30" t="s">
        <v>56</v>
      </c>
      <c r="AN9" s="30" t="s">
        <v>57</v>
      </c>
      <c r="AO9" s="29" t="s">
        <v>242</v>
      </c>
    </row>
    <row r="10" spans="1:78" x14ac:dyDescent="0.25">
      <c r="A10" s="31" t="s">
        <v>187</v>
      </c>
      <c r="B10" s="314"/>
      <c r="C10" s="32"/>
      <c r="D10" s="33"/>
      <c r="E10" s="33"/>
      <c r="F10" s="34"/>
      <c r="G10" s="32"/>
      <c r="H10" s="33"/>
      <c r="I10" s="33"/>
      <c r="J10" s="33"/>
      <c r="K10" s="33"/>
      <c r="L10" s="34"/>
      <c r="N10" s="31" t="s">
        <v>187</v>
      </c>
      <c r="O10" s="35"/>
      <c r="P10" s="36"/>
      <c r="Q10" s="37"/>
      <c r="R10" s="37"/>
      <c r="S10" s="38"/>
      <c r="T10" s="36"/>
      <c r="U10" s="37"/>
      <c r="V10" s="37"/>
      <c r="W10" s="37"/>
      <c r="X10" s="37"/>
      <c r="Y10" s="38"/>
      <c r="Z10" s="39"/>
      <c r="AB10" s="40" t="s">
        <v>187</v>
      </c>
      <c r="AC10" s="41">
        <f>IFERROR(SUM(AC11:AC43),"")</f>
        <v>0</v>
      </c>
      <c r="AD10" s="41">
        <f>IFERROR(SUM(AD11:AD43),"")</f>
        <v>1.5222050970555168E-2</v>
      </c>
      <c r="AE10" s="41">
        <f t="shared" ref="AE10:AN10" si="0">IFERROR(SUM(AE11:AE43),"")</f>
        <v>0.32964494544158057</v>
      </c>
      <c r="AF10" s="41">
        <f t="shared" si="0"/>
        <v>0.57455800300791171</v>
      </c>
      <c r="AG10" s="41">
        <f t="shared" si="0"/>
        <v>0.49202443218964043</v>
      </c>
      <c r="AH10" s="41">
        <f t="shared" si="0"/>
        <v>0.2102126018953496</v>
      </c>
      <c r="AI10" s="41">
        <f t="shared" si="0"/>
        <v>8.2689704325575403E-2</v>
      </c>
      <c r="AJ10" s="41">
        <f t="shared" si="0"/>
        <v>3.3447323056124571E-2</v>
      </c>
      <c r="AK10" s="41">
        <f t="shared" si="0"/>
        <v>1.4083083392052451E-2</v>
      </c>
      <c r="AL10" s="41">
        <f t="shared" si="0"/>
        <v>5.2811562720196693E-3</v>
      </c>
      <c r="AM10" s="41">
        <f t="shared" si="0"/>
        <v>1.7603854240065564E-3</v>
      </c>
      <c r="AN10" s="41">
        <f t="shared" si="0"/>
        <v>0</v>
      </c>
      <c r="AO10" s="42">
        <f>SUM(AC10:AN10)</f>
        <v>1.7589236859748159</v>
      </c>
    </row>
    <row r="11" spans="1:78" x14ac:dyDescent="0.25">
      <c r="A11" s="43" t="s">
        <v>10</v>
      </c>
      <c r="B11" s="315"/>
      <c r="C11" s="316"/>
      <c r="D11" s="317"/>
      <c r="E11" s="317"/>
      <c r="F11" s="318"/>
      <c r="G11" s="316"/>
      <c r="H11" s="317"/>
      <c r="I11" s="317"/>
      <c r="J11" s="317"/>
      <c r="K11" s="317"/>
      <c r="L11" s="318"/>
      <c r="N11" s="43" t="s">
        <v>10</v>
      </c>
      <c r="O11" s="44">
        <f>IF(B11&gt;0,0,IF($N$8&lt;=$B$4,0,""))</f>
        <v>0</v>
      </c>
      <c r="P11" s="45">
        <f>IF(C11&gt;0,C11*'Fish metrics'!D$6/$B$5,IF($N$8&lt;=$B$4,0,""))</f>
        <v>0</v>
      </c>
      <c r="Q11" s="46">
        <f>IF(D11&gt;0,D11*'Fish metrics'!E$6/$B$5,IF($N$8&lt;=$B$4,0,""))</f>
        <v>0</v>
      </c>
      <c r="R11" s="46">
        <f>IF(E11&gt;0,E11*'Fish metrics'!F$6/$B$5,IF($N$8&lt;=$B$4,0,""))</f>
        <v>0</v>
      </c>
      <c r="S11" s="47">
        <f>IF(F11&gt;0,F11*'Fish metrics'!G$6/$B$5,IF($N$8&lt;=$B$4,0,""))</f>
        <v>0</v>
      </c>
      <c r="T11" s="45">
        <f>IF(G11&gt;0,G11*'Fish metrics'!H$6/$B$5,IF($N$8&lt;=$B$4,0,""))</f>
        <v>0</v>
      </c>
      <c r="U11" s="46">
        <f>IF(H11&gt;0,H11*'Fish metrics'!I$6/$B$5,IF($N$8&lt;=$B$4,0,""))</f>
        <v>0</v>
      </c>
      <c r="V11" s="46">
        <f>IF(I11&gt;0,I11*'Fish metrics'!J$6/$B$5,IF($N$8&lt;=$B$4,0,""))</f>
        <v>0</v>
      </c>
      <c r="W11" s="46">
        <f>IF(J11&gt;0,J11*'Fish metrics'!K$6/$B$5,IF($N$8&lt;=$B$4,0,""))</f>
        <v>0</v>
      </c>
      <c r="X11" s="46">
        <f>IF(K11&gt;0,K11*'Fish metrics'!L$6/$B$5,IF($N$8&lt;=$B$4,0,""))</f>
        <v>0</v>
      </c>
      <c r="Y11" s="47">
        <f>IF(L11&gt;0,L11*'Fish metrics'!M$6/$B$5,IF($N$8&lt;=$B$4,0,""))</f>
        <v>0</v>
      </c>
      <c r="Z11" s="39">
        <f>SUM(O11:Y11)</f>
        <v>0</v>
      </c>
      <c r="AB11" s="48" t="s">
        <v>10</v>
      </c>
      <c r="AC11" s="49"/>
      <c r="AD11" s="49"/>
      <c r="AE11" s="49"/>
      <c r="AF11" s="49"/>
      <c r="AG11" s="49"/>
      <c r="AH11" s="49"/>
      <c r="AI11" s="49"/>
      <c r="AJ11" s="49"/>
      <c r="AK11" s="49"/>
      <c r="AL11" s="49"/>
      <c r="AM11" s="49"/>
      <c r="AN11" s="49"/>
      <c r="AO11" s="39">
        <f>SUM(AC11:AN11)</f>
        <v>0</v>
      </c>
    </row>
    <row r="12" spans="1:78" x14ac:dyDescent="0.25">
      <c r="A12" s="50" t="s">
        <v>154</v>
      </c>
      <c r="B12" s="319"/>
      <c r="C12" s="320"/>
      <c r="D12" s="321"/>
      <c r="E12" s="321"/>
      <c r="F12" s="322"/>
      <c r="G12" s="320"/>
      <c r="H12" s="321"/>
      <c r="I12" s="321"/>
      <c r="J12" s="323"/>
      <c r="K12" s="323"/>
      <c r="L12" s="322"/>
      <c r="N12" s="50" t="s">
        <v>154</v>
      </c>
      <c r="O12" s="51">
        <f t="shared" ref="O12:O53" si="1">IF(B12&gt;0,0,IF($N$8&lt;=$B$4,0,""))</f>
        <v>0</v>
      </c>
      <c r="P12" s="52">
        <f>IF(C12&gt;0,C12*'Fish metrics'!D$7/$B$5,IF($N$8&lt;=$B$4,0,""))</f>
        <v>0</v>
      </c>
      <c r="Q12" s="53">
        <f>IF(D12&gt;0,D12*'Fish metrics'!E$7/$B$5,IF($N$8&lt;=$B$4,0,""))</f>
        <v>0</v>
      </c>
      <c r="R12" s="53">
        <f>IF(E12&gt;0,E12*'Fish metrics'!F$7/$B$5,IF($N$8&lt;=$B$4,0,""))</f>
        <v>0</v>
      </c>
      <c r="S12" s="54">
        <f>IF(F12&gt;0,F12*'Fish metrics'!G$7/$B$5,IF($N$8&lt;=$B$4,0,""))</f>
        <v>0</v>
      </c>
      <c r="T12" s="52">
        <f>IF(G12&gt;0,G12*'Fish metrics'!H$7/$B$5,IF($N$8&lt;=$B$4,0,""))</f>
        <v>0</v>
      </c>
      <c r="U12" s="53">
        <f>IF(H12&gt;0,H12*'Fish metrics'!I$7/$B$5,IF($N$8&lt;=$B$4,0,""))</f>
        <v>0</v>
      </c>
      <c r="V12" s="53">
        <f>IF(I12&gt;0,I12*'Fish metrics'!J$7/$B$5,IF($N$8&lt;=$B$4,0,""))</f>
        <v>0</v>
      </c>
      <c r="W12" s="53">
        <f>IF(J12&gt;0,J12*'Fish metrics'!K$7/$B$5,IF($N$8&lt;=$B$4,0,""))</f>
        <v>0</v>
      </c>
      <c r="X12" s="53">
        <f>IF(K12&gt;0,K12*'Fish metrics'!L$7/$B$5,IF($N$8&lt;=$B$4,0,""))</f>
        <v>0</v>
      </c>
      <c r="Y12" s="54">
        <f>IF(L12&gt;0,L12*'Fish metrics'!M$7/$B$5,IF($N$8&lt;=$B$4,0,""))</f>
        <v>0</v>
      </c>
      <c r="Z12" s="39">
        <f>SUM(O12:Y12)</f>
        <v>0</v>
      </c>
      <c r="AB12" s="55" t="s">
        <v>154</v>
      </c>
      <c r="AC12" s="56"/>
      <c r="AD12" s="56"/>
      <c r="AE12" s="56"/>
      <c r="AF12" s="56"/>
      <c r="AG12" s="56"/>
      <c r="AH12" s="56"/>
      <c r="AI12" s="56"/>
      <c r="AJ12" s="56"/>
      <c r="AK12" s="56"/>
      <c r="AL12" s="56"/>
      <c r="AM12" s="56"/>
      <c r="AN12" s="56"/>
      <c r="AO12" s="39">
        <f>SUM(AC12:AN12)</f>
        <v>0</v>
      </c>
    </row>
    <row r="13" spans="1:78" x14ac:dyDescent="0.25">
      <c r="A13" s="57" t="s">
        <v>188</v>
      </c>
      <c r="B13" s="324"/>
      <c r="C13" s="325"/>
      <c r="D13" s="326"/>
      <c r="E13" s="326"/>
      <c r="F13" s="327"/>
      <c r="G13" s="325"/>
      <c r="H13" s="326"/>
      <c r="I13" s="326"/>
      <c r="J13" s="326"/>
      <c r="K13" s="326"/>
      <c r="L13" s="327"/>
      <c r="N13" s="57" t="s">
        <v>188</v>
      </c>
      <c r="O13" s="44"/>
      <c r="P13" s="45"/>
      <c r="Q13" s="46"/>
      <c r="R13" s="46"/>
      <c r="S13" s="47"/>
      <c r="T13" s="45"/>
      <c r="U13" s="46"/>
      <c r="V13" s="46"/>
      <c r="W13" s="46"/>
      <c r="X13" s="46"/>
      <c r="Y13" s="47"/>
      <c r="Z13" s="39"/>
      <c r="AB13" s="58" t="s">
        <v>188</v>
      </c>
      <c r="AC13" s="59"/>
      <c r="AD13" s="59"/>
      <c r="AE13" s="59"/>
      <c r="AF13" s="59"/>
      <c r="AG13" s="59"/>
      <c r="AH13" s="59"/>
      <c r="AI13" s="59"/>
      <c r="AJ13" s="59"/>
      <c r="AK13" s="59"/>
      <c r="AL13" s="59"/>
      <c r="AM13" s="59"/>
      <c r="AN13" s="59"/>
      <c r="AO13" s="39"/>
    </row>
    <row r="14" spans="1:78" x14ac:dyDescent="0.25">
      <c r="A14" s="60" t="s">
        <v>130</v>
      </c>
      <c r="B14" s="315"/>
      <c r="C14" s="316"/>
      <c r="D14" s="317"/>
      <c r="E14" s="317">
        <v>1</v>
      </c>
      <c r="F14" s="318"/>
      <c r="G14" s="316"/>
      <c r="H14" s="317"/>
      <c r="I14" s="317"/>
      <c r="J14" s="317"/>
      <c r="K14" s="317"/>
      <c r="L14" s="318"/>
      <c r="N14" s="60" t="s">
        <v>130</v>
      </c>
      <c r="O14" s="44">
        <f t="shared" si="1"/>
        <v>0</v>
      </c>
      <c r="P14" s="45">
        <f>IF(C14&gt;0,C14*'Fish metrics'!D$9/$B$5,IF($N$8&lt;=$B$4,0,""))</f>
        <v>0</v>
      </c>
      <c r="Q14" s="46">
        <f>IF(D14&gt;0,D14*'Fish metrics'!E$9/$B$5,IF($N$8&lt;=$B$4,0,""))</f>
        <v>0</v>
      </c>
      <c r="R14" s="46">
        <f>IF(E14&gt;0,E14*'Fish metrics'!F$9/$B$5,IF($N$8&lt;=$B$4,0,""))</f>
        <v>1.7603854240065564</v>
      </c>
      <c r="S14" s="47">
        <f>IF(F14&gt;0,F14*'Fish metrics'!G$9/$B$5,IF($N$8&lt;=$B$4,0,""))</f>
        <v>0</v>
      </c>
      <c r="T14" s="45">
        <f>IF(G14&gt;0,G14*'Fish metrics'!H$9/$B$5,IF($N$8&lt;=$B$4,0,""))</f>
        <v>0</v>
      </c>
      <c r="U14" s="46">
        <f>IF(H14&gt;0,H14*'Fish metrics'!I$9/$B$5,IF($N$8&lt;=$B$4,0,""))</f>
        <v>0</v>
      </c>
      <c r="V14" s="46">
        <f>IF(I14&gt;0,I14*'Fish metrics'!J$9/$B$5,IF($N$8&lt;=$B$4,0,""))</f>
        <v>0</v>
      </c>
      <c r="W14" s="46">
        <f>IF(J14&gt;0,J14*'Fish metrics'!K$9/$B$5,IF($N$8&lt;=$B$4,0,""))</f>
        <v>0</v>
      </c>
      <c r="X14" s="46">
        <f>IF(K14&gt;0,K14*'Fish metrics'!L$9/$B$5,IF($N$8&lt;=$B$4,0,""))</f>
        <v>0</v>
      </c>
      <c r="Y14" s="47">
        <f>IF(L14&gt;0,L14*'Fish metrics'!M$9/$B$5,IF($N$8&lt;=$B$4,0,""))</f>
        <v>0</v>
      </c>
      <c r="Z14" s="39">
        <f>SUM(O14:Y14)</f>
        <v>1.7603854240065564</v>
      </c>
      <c r="AB14" s="61" t="s">
        <v>130</v>
      </c>
      <c r="AC14" s="49">
        <f>SUM($P14*'Fish metrics'!D$195,$Q14*'Fish metrics'!D$196,$R14*'Fish metrics'!D$197,$S14*'Fish metrics'!D$198,$T14*'Fish metrics'!D$199,$U14*'Fish metrics'!D$200,$V14*'Fish metrics'!D$201,$W14*'Fish metrics'!D$202,$X14*'Fish metrics'!D$203,$Y14*'Fish metrics'!D$204)</f>
        <v>0</v>
      </c>
      <c r="AD14" s="49">
        <f>SUM($P14*'Fish metrics'!E$195,$Q14*'Fish metrics'!E$196,$R14*'Fish metrics'!E$197,$S14*'Fish metrics'!E$198,$T14*'Fish metrics'!E$199,$U14*'Fish metrics'!E$200,$V14*'Fish metrics'!E$201,$W14*'Fish metrics'!E$202,$X14*'Fish metrics'!E$203,$Y14*'Fish metrics'!E$204)</f>
        <v>1.5222050970555168E-2</v>
      </c>
      <c r="AE14" s="49">
        <f>SUM($P14*'Fish metrics'!F$195,$Q14*'Fish metrics'!F$196,$R14*'Fish metrics'!F$197,$S14*'Fish metrics'!F$198,$T14*'Fish metrics'!F$199,$U14*'Fish metrics'!F$200,$V14*'Fish metrics'!F$201,$W14*'Fish metrics'!F$202,$X14*'Fish metrics'!F$203,$Y14*'Fish metrics'!F$204)</f>
        <v>0.32964494544158057</v>
      </c>
      <c r="AF14" s="49">
        <f>SUM($P14*'Fish metrics'!G$195,$Q14*'Fish metrics'!G$196,$R14*'Fish metrics'!G$197,$S14*'Fish metrics'!G$198,$T14*'Fish metrics'!G$199,$U14*'Fish metrics'!G$200,$V14*'Fish metrics'!G$201,$W14*'Fish metrics'!G$202,$X14*'Fish metrics'!G$203,$Y14*'Fish metrics'!G$204)</f>
        <v>0.57455800300791171</v>
      </c>
      <c r="AG14" s="49">
        <f>SUM($P14*'Fish metrics'!H$195,$Q14*'Fish metrics'!H$196,$R14*'Fish metrics'!H$197,$S14*'Fish metrics'!H$198,$T14*'Fish metrics'!H$199,$U14*'Fish metrics'!H$200,$V14*'Fish metrics'!H$201,$W14*'Fish metrics'!H$202,$X14*'Fish metrics'!H$203,$Y14*'Fish metrics'!H$204)</f>
        <v>0.49202443218964043</v>
      </c>
      <c r="AH14" s="49">
        <f>SUM($P14*'Fish metrics'!I$195,$Q14*'Fish metrics'!I$196,$R14*'Fish metrics'!I$197,$S14*'Fish metrics'!I$198,$T14*'Fish metrics'!I$199,$U14*'Fish metrics'!I$200,$V14*'Fish metrics'!I$201,$W14*'Fish metrics'!I$202,$X14*'Fish metrics'!I$203,$Y14*'Fish metrics'!I$204)</f>
        <v>0.2102126018953496</v>
      </c>
      <c r="AI14" s="49">
        <f>SUM($P14*'Fish metrics'!J$195,$Q14*'Fish metrics'!J$196,$R14*'Fish metrics'!J$197,$S14*'Fish metrics'!J$198,$T14*'Fish metrics'!J$199,$U14*'Fish metrics'!J$200,$V14*'Fish metrics'!J$201,$W14*'Fish metrics'!J$202,$X14*'Fish metrics'!J$203,$Y14*'Fish metrics'!J$204)</f>
        <v>8.2689704325575403E-2</v>
      </c>
      <c r="AJ14" s="49">
        <f>SUM($P14*'Fish metrics'!K$195,$Q14*'Fish metrics'!K$196,$R14*'Fish metrics'!K$197,$S14*'Fish metrics'!K$198,$T14*'Fish metrics'!K$199,$U14*'Fish metrics'!K$200,$V14*'Fish metrics'!K$201,$W14*'Fish metrics'!K$202,$X14*'Fish metrics'!K$203,$Y14*'Fish metrics'!K$204)</f>
        <v>3.3447323056124571E-2</v>
      </c>
      <c r="AK14" s="49">
        <f>SUM($P14*'Fish metrics'!L$195,$Q14*'Fish metrics'!L$196,$R14*'Fish metrics'!L$197,$S14*'Fish metrics'!L$198,$T14*'Fish metrics'!L$199,$U14*'Fish metrics'!L$200,$V14*'Fish metrics'!L$201,$W14*'Fish metrics'!L$202,$X14*'Fish metrics'!L$203,$Y14*'Fish metrics'!L$204)</f>
        <v>1.4083083392052451E-2</v>
      </c>
      <c r="AL14" s="49">
        <f>SUM($P14*'Fish metrics'!M$195,$Q14*'Fish metrics'!M$196,$R14*'Fish metrics'!M$197,$S14*'Fish metrics'!M$198,$T14*'Fish metrics'!M$199,$U14*'Fish metrics'!M$200,$V14*'Fish metrics'!M$201,$W14*'Fish metrics'!M$202,$X14*'Fish metrics'!M$203,$Y14*'Fish metrics'!M$204)</f>
        <v>5.2811562720196693E-3</v>
      </c>
      <c r="AM14" s="49">
        <f>SUM($P14*'Fish metrics'!N$195,$Q14*'Fish metrics'!N$196,$R14*'Fish metrics'!N$197,$S14*'Fish metrics'!N$198,$T14*'Fish metrics'!N$199,$U14*'Fish metrics'!N$200,$V14*'Fish metrics'!N$201,$W14*'Fish metrics'!N$202,$X14*'Fish metrics'!N$203,$Y14*'Fish metrics'!N$204)</f>
        <v>1.7603854240065564E-3</v>
      </c>
      <c r="AN14" s="49">
        <f>SUM($P14*'Fish metrics'!O$195,$Q14*'Fish metrics'!O$196,$R14*'Fish metrics'!O$197,$S14*'Fish metrics'!O$198,$T14*'Fish metrics'!O$199,$U14*'Fish metrics'!O$200,$V14*'Fish metrics'!O$201,$W14*'Fish metrics'!O$202,$X14*'Fish metrics'!O$203,$Y14*'Fish metrics'!O$204)</f>
        <v>0</v>
      </c>
      <c r="AO14" s="39">
        <f>SUM(AC14:AN14)</f>
        <v>1.7589236859748159</v>
      </c>
      <c r="AP14" s="62" t="s">
        <v>203</v>
      </c>
      <c r="AQ14" s="63"/>
    </row>
    <row r="15" spans="1:78" x14ac:dyDescent="0.25">
      <c r="A15" s="64" t="s">
        <v>12</v>
      </c>
      <c r="B15" s="315"/>
      <c r="C15" s="316"/>
      <c r="D15" s="317"/>
      <c r="E15" s="317"/>
      <c r="F15" s="327"/>
      <c r="G15" s="328"/>
      <c r="H15" s="329"/>
      <c r="I15" s="329"/>
      <c r="J15" s="330"/>
      <c r="K15" s="330"/>
      <c r="L15" s="331"/>
      <c r="N15" s="64" t="s">
        <v>12</v>
      </c>
      <c r="O15" s="44">
        <f t="shared" si="1"/>
        <v>0</v>
      </c>
      <c r="P15" s="45">
        <f>IF(C15&gt;0,C15*'Fish metrics'!D$10/$B$5,IF($N$8&lt;=$B$4,0,""))</f>
        <v>0</v>
      </c>
      <c r="Q15" s="46">
        <f>IF(D15&gt;0,D15*'Fish metrics'!E$10/$B$5,IF($N$8&lt;=$B$4,0,""))</f>
        <v>0</v>
      </c>
      <c r="R15" s="46">
        <f>IF(E15&gt;0,E15*'Fish metrics'!F$10/$B$5,IF($N$8&lt;=$B$4,0,""))</f>
        <v>0</v>
      </c>
      <c r="S15" s="47">
        <f>IF(F15&gt;0,F15*'Fish metrics'!G$10/$B$5,IF($N$8&lt;=$B$4,0,""))</f>
        <v>0</v>
      </c>
      <c r="T15" s="67">
        <f>IF(G15&gt;0,G15*'Fish metrics'!H$10/$B$5,IF($N$8&lt;=$B$4,0,""))</f>
        <v>0</v>
      </c>
      <c r="U15" s="68">
        <f>IF(H15&gt;0,H15*'Fish metrics'!I$10/$B$5,IF($N$8&lt;=$B$4,0,""))</f>
        <v>0</v>
      </c>
      <c r="V15" s="68">
        <f>IF(I15&gt;0,I15*'Fish metrics'!J$10/$B$5,IF($N$8&lt;=$B$4,0,""))</f>
        <v>0</v>
      </c>
      <c r="W15" s="68">
        <f>IF(J15&gt;0,J15*'Fish metrics'!K$10/$B$5,IF($N$8&lt;=$B$4,0,""))</f>
        <v>0</v>
      </c>
      <c r="X15" s="68">
        <f>IF(K15&gt;0,K15*'Fish metrics'!L$10/$B$5,IF($N$8&lt;=$B$4,0,""))</f>
        <v>0</v>
      </c>
      <c r="Y15" s="69">
        <f>IF(L15&gt;0,L15*'Fish metrics'!M$10/$B$5,IF($N$8&lt;=$B$4,0,""))</f>
        <v>0</v>
      </c>
      <c r="Z15" s="39">
        <f t="shared" ref="Z15:Z21" si="2">SUM(O15:Y15)</f>
        <v>0</v>
      </c>
      <c r="AB15" s="70" t="s">
        <v>12</v>
      </c>
      <c r="AC15" s="49">
        <f>SUM($P15*'Fish metrics'!D$184,$Q15*'Fish metrics'!D$185,$R15*'Fish metrics'!D$186,$S15*'Fish metrics'!D$187,$T15*'Fish metrics'!D$188,$U15*'Fish metrics'!D$189,$V15*'Fish metrics'!D$190,$W15*'Fish metrics'!D$191,$X15*'Fish metrics'!D$192,$Y15*'Fish metrics'!D$193)</f>
        <v>0</v>
      </c>
      <c r="AD15" s="49">
        <f>SUM($P15*'Fish metrics'!E$184,$Q15*'Fish metrics'!E$185,$R15*'Fish metrics'!E$186,$S15*'Fish metrics'!E$187,$T15*'Fish metrics'!E$188,$U15*'Fish metrics'!E$189,$V15*'Fish metrics'!E$190,$W15*'Fish metrics'!E$191,$X15*'Fish metrics'!E$192,$Y15*'Fish metrics'!E$193)</f>
        <v>0</v>
      </c>
      <c r="AE15" s="49">
        <f>SUM($P15*'Fish metrics'!F$184,$Q15*'Fish metrics'!F$185,$R15*'Fish metrics'!F$186,$S15*'Fish metrics'!F$187,$T15*'Fish metrics'!F$188,$U15*'Fish metrics'!F$189,$V15*'Fish metrics'!F$190,$W15*'Fish metrics'!F$191,$X15*'Fish metrics'!F$192,$Y15*'Fish metrics'!F$193)</f>
        <v>0</v>
      </c>
      <c r="AF15" s="49">
        <f>SUM($P15*'Fish metrics'!G$184,$Q15*'Fish metrics'!G$185,$R15*'Fish metrics'!G$186,$S15*'Fish metrics'!G$187,$T15*'Fish metrics'!G$188,$U15*'Fish metrics'!G$189,$V15*'Fish metrics'!G$190,$W15*'Fish metrics'!G$191,$X15*'Fish metrics'!G$192,$Y15*'Fish metrics'!G$193)</f>
        <v>0</v>
      </c>
      <c r="AG15" s="49">
        <f>SUM($P15*'Fish metrics'!H$184,$Q15*'Fish metrics'!H$185,$R15*'Fish metrics'!H$186,$S15*'Fish metrics'!H$187,$T15*'Fish metrics'!H$188,$U15*'Fish metrics'!H$189,$V15*'Fish metrics'!H$190,$W15*'Fish metrics'!H$191,$X15*'Fish metrics'!H$192,$Y15*'Fish metrics'!H$193)</f>
        <v>0</v>
      </c>
      <c r="AH15" s="49">
        <f>SUM($P15*'Fish metrics'!I$184,$Q15*'Fish metrics'!I$185,$R15*'Fish metrics'!I$186,$S15*'Fish metrics'!I$187,$T15*'Fish metrics'!I$188,$U15*'Fish metrics'!I$189,$V15*'Fish metrics'!I$190,$W15*'Fish metrics'!I$191,$X15*'Fish metrics'!I$192,$Y15*'Fish metrics'!I$193)</f>
        <v>0</v>
      </c>
      <c r="AI15" s="49">
        <f>SUM($P15*'Fish metrics'!J$184,$Q15*'Fish metrics'!J$185,$R15*'Fish metrics'!J$186,$S15*'Fish metrics'!J$187,$T15*'Fish metrics'!J$188,$U15*'Fish metrics'!J$189,$V15*'Fish metrics'!J$190,$W15*'Fish metrics'!J$191,$X15*'Fish metrics'!J$192,$Y15*'Fish metrics'!J$193)</f>
        <v>0</v>
      </c>
      <c r="AJ15" s="49">
        <f>SUM($P15*'Fish metrics'!K$184,$Q15*'Fish metrics'!K$185,$R15*'Fish metrics'!K$186,$S15*'Fish metrics'!K$187,$T15*'Fish metrics'!K$188,$U15*'Fish metrics'!K$189,$V15*'Fish metrics'!K$190,$W15*'Fish metrics'!K$191,$X15*'Fish metrics'!K$192,$Y15*'Fish metrics'!K$193)</f>
        <v>0</v>
      </c>
      <c r="AK15" s="49">
        <f>SUM($P15*'Fish metrics'!L$184,$Q15*'Fish metrics'!L$185,$R15*'Fish metrics'!L$186,$S15*'Fish metrics'!L$187,$T15*'Fish metrics'!L$188,$U15*'Fish metrics'!L$189,$V15*'Fish metrics'!L$190,$W15*'Fish metrics'!L$191,$X15*'Fish metrics'!L$192,$Y15*'Fish metrics'!L$193)</f>
        <v>0</v>
      </c>
      <c r="AL15" s="49">
        <f>SUM($P15*'Fish metrics'!M$184,$Q15*'Fish metrics'!M$185,$R15*'Fish metrics'!M$186,$S15*'Fish metrics'!M$187,$T15*'Fish metrics'!M$188,$U15*'Fish metrics'!M$189,$V15*'Fish metrics'!M$190,$W15*'Fish metrics'!M$191,$X15*'Fish metrics'!M$192,$Y15*'Fish metrics'!M$193)</f>
        <v>0</v>
      </c>
      <c r="AM15" s="49">
        <f>SUM($P15*'Fish metrics'!N$184,$Q15*'Fish metrics'!N$185,$R15*'Fish metrics'!N$186,$S15*'Fish metrics'!N$187,$T15*'Fish metrics'!N$188,$U15*'Fish metrics'!N$189,$V15*'Fish metrics'!N$190,$W15*'Fish metrics'!N$191,$X15*'Fish metrics'!N$192,$Y15*'Fish metrics'!N$193)</f>
        <v>0</v>
      </c>
      <c r="AN15" s="49">
        <f>SUM($P15*'Fish metrics'!O$184,$Q15*'Fish metrics'!O$185,$R15*'Fish metrics'!O$186,$S15*'Fish metrics'!O$187,$T15*'Fish metrics'!O$188,$U15*'Fish metrics'!O$189,$V15*'Fish metrics'!O$190,$W15*'Fish metrics'!O$191,$X15*'Fish metrics'!O$192,$Y15*'Fish metrics'!O$193)</f>
        <v>0</v>
      </c>
      <c r="AO15" s="39">
        <f t="shared" ref="AO15:AO53" si="3">SUM(AC15:AN15)</f>
        <v>0</v>
      </c>
      <c r="AP15" s="62" t="s">
        <v>204</v>
      </c>
      <c r="AQ15" s="63"/>
    </row>
    <row r="16" spans="1:78" x14ac:dyDescent="0.25">
      <c r="A16" s="43" t="s">
        <v>13</v>
      </c>
      <c r="B16" s="315"/>
      <c r="C16" s="316"/>
      <c r="D16" s="317"/>
      <c r="E16" s="317"/>
      <c r="F16" s="327"/>
      <c r="G16" s="328"/>
      <c r="H16" s="329"/>
      <c r="I16" s="329"/>
      <c r="J16" s="330"/>
      <c r="K16" s="330"/>
      <c r="L16" s="331"/>
      <c r="N16" s="43" t="s">
        <v>13</v>
      </c>
      <c r="O16" s="44">
        <f t="shared" si="1"/>
        <v>0</v>
      </c>
      <c r="P16" s="45">
        <f>IF(C16&gt;0,C16*'Fish metrics'!D$11/$B$5,IF($N$8&lt;=$B$4,0,""))</f>
        <v>0</v>
      </c>
      <c r="Q16" s="46">
        <f>IF(D16&gt;0,D16*'Fish metrics'!E$11/$B$5,IF($N$8&lt;=$B$4,0,""))</f>
        <v>0</v>
      </c>
      <c r="R16" s="46">
        <f>IF(E16&gt;0,E16*'Fish metrics'!F$11/$B$5,IF($N$8&lt;=$B$4,0,""))</f>
        <v>0</v>
      </c>
      <c r="S16" s="47">
        <f>IF(F16&gt;0,F16*'Fish metrics'!G$11/$B$5,IF($N$8&lt;=$B$4,0,""))</f>
        <v>0</v>
      </c>
      <c r="T16" s="67">
        <f>IF(G16&gt;0,G16*'Fish metrics'!H$11/$B$5,IF($N$8&lt;=$B$4,0,""))</f>
        <v>0</v>
      </c>
      <c r="U16" s="68">
        <f>IF(H16&gt;0,H16*'Fish metrics'!I$11/$B$5,IF($N$8&lt;=$B$4,0,""))</f>
        <v>0</v>
      </c>
      <c r="V16" s="68">
        <f>IF(I16&gt;0,I16*'Fish metrics'!J$11/$B$5,IF($N$8&lt;=$B$4,0,""))</f>
        <v>0</v>
      </c>
      <c r="W16" s="68">
        <f>IF(J16&gt;0,J16*'Fish metrics'!K$11/$B$5,IF($N$8&lt;=$B$4,0,""))</f>
        <v>0</v>
      </c>
      <c r="X16" s="68">
        <f>IF(K16&gt;0,K16*'Fish metrics'!L$11/$B$5,IF($N$8&lt;=$B$4,0,""))</f>
        <v>0</v>
      </c>
      <c r="Y16" s="69">
        <f>IF(L16&gt;0,L16*'Fish metrics'!M$11/$B$5,IF($N$8&lt;=$B$4,0,""))</f>
        <v>0</v>
      </c>
      <c r="Z16" s="39">
        <f t="shared" si="2"/>
        <v>0</v>
      </c>
      <c r="AB16" s="48" t="s">
        <v>13</v>
      </c>
      <c r="AC16" s="49">
        <f>SUM($P16*'Fish metrics'!D$184,$Q16*'Fish metrics'!D$185,$R16*'Fish metrics'!D$186,$S16*'Fish metrics'!D$187,$T16*'Fish metrics'!D$188,$U16*'Fish metrics'!D$189,$V16*'Fish metrics'!D$190,$W16*'Fish metrics'!D$191,$X16*'Fish metrics'!D$192,$Y16*'Fish metrics'!D$193)</f>
        <v>0</v>
      </c>
      <c r="AD16" s="49">
        <f>SUM($P16*'Fish metrics'!E$184,$Q16*'Fish metrics'!E$185,$R16*'Fish metrics'!E$186,$S16*'Fish metrics'!E$187,$T16*'Fish metrics'!E$188,$U16*'Fish metrics'!E$189,$V16*'Fish metrics'!E$190,$W16*'Fish metrics'!E$191,$X16*'Fish metrics'!E$192,$Y16*'Fish metrics'!E$193)</f>
        <v>0</v>
      </c>
      <c r="AE16" s="49">
        <f>SUM($P16*'Fish metrics'!F$184,$Q16*'Fish metrics'!F$185,$R16*'Fish metrics'!F$186,$S16*'Fish metrics'!F$187,$T16*'Fish metrics'!F$188,$U16*'Fish metrics'!F$189,$V16*'Fish metrics'!F$190,$W16*'Fish metrics'!F$191,$X16*'Fish metrics'!F$192,$Y16*'Fish metrics'!F$193)</f>
        <v>0</v>
      </c>
      <c r="AF16" s="49">
        <f>SUM($P16*'Fish metrics'!G$184,$Q16*'Fish metrics'!G$185,$R16*'Fish metrics'!G$186,$S16*'Fish metrics'!G$187,$T16*'Fish metrics'!G$188,$U16*'Fish metrics'!G$189,$V16*'Fish metrics'!G$190,$W16*'Fish metrics'!G$191,$X16*'Fish metrics'!G$192,$Y16*'Fish metrics'!G$193)</f>
        <v>0</v>
      </c>
      <c r="AG16" s="49">
        <f>SUM($P16*'Fish metrics'!H$184,$Q16*'Fish metrics'!H$185,$R16*'Fish metrics'!H$186,$S16*'Fish metrics'!H$187,$T16*'Fish metrics'!H$188,$U16*'Fish metrics'!H$189,$V16*'Fish metrics'!H$190,$W16*'Fish metrics'!H$191,$X16*'Fish metrics'!H$192,$Y16*'Fish metrics'!H$193)</f>
        <v>0</v>
      </c>
      <c r="AH16" s="49">
        <f>SUM($P16*'Fish metrics'!I$184,$Q16*'Fish metrics'!I$185,$R16*'Fish metrics'!I$186,$S16*'Fish metrics'!I$187,$T16*'Fish metrics'!I$188,$U16*'Fish metrics'!I$189,$V16*'Fish metrics'!I$190,$W16*'Fish metrics'!I$191,$X16*'Fish metrics'!I$192,$Y16*'Fish metrics'!I$193)</f>
        <v>0</v>
      </c>
      <c r="AI16" s="49">
        <f>SUM($P16*'Fish metrics'!J$184,$Q16*'Fish metrics'!J$185,$R16*'Fish metrics'!J$186,$S16*'Fish metrics'!J$187,$T16*'Fish metrics'!J$188,$U16*'Fish metrics'!J$189,$V16*'Fish metrics'!J$190,$W16*'Fish metrics'!J$191,$X16*'Fish metrics'!J$192,$Y16*'Fish metrics'!J$193)</f>
        <v>0</v>
      </c>
      <c r="AJ16" s="49">
        <f>SUM($P16*'Fish metrics'!K$184,$Q16*'Fish metrics'!K$185,$R16*'Fish metrics'!K$186,$S16*'Fish metrics'!K$187,$T16*'Fish metrics'!K$188,$U16*'Fish metrics'!K$189,$V16*'Fish metrics'!K$190,$W16*'Fish metrics'!K$191,$X16*'Fish metrics'!K$192,$Y16*'Fish metrics'!K$193)</f>
        <v>0</v>
      </c>
      <c r="AK16" s="49">
        <f>SUM($P16*'Fish metrics'!L$184,$Q16*'Fish metrics'!L$185,$R16*'Fish metrics'!L$186,$S16*'Fish metrics'!L$187,$T16*'Fish metrics'!L$188,$U16*'Fish metrics'!L$189,$V16*'Fish metrics'!L$190,$W16*'Fish metrics'!L$191,$X16*'Fish metrics'!L$192,$Y16*'Fish metrics'!L$193)</f>
        <v>0</v>
      </c>
      <c r="AL16" s="49">
        <f>SUM($P16*'Fish metrics'!M$184,$Q16*'Fish metrics'!M$185,$R16*'Fish metrics'!M$186,$S16*'Fish metrics'!M$187,$T16*'Fish metrics'!M$188,$U16*'Fish metrics'!M$189,$V16*'Fish metrics'!M$190,$W16*'Fish metrics'!M$191,$X16*'Fish metrics'!M$192,$Y16*'Fish metrics'!M$193)</f>
        <v>0</v>
      </c>
      <c r="AM16" s="49">
        <f>SUM($P16*'Fish metrics'!N$184,$Q16*'Fish metrics'!N$185,$R16*'Fish metrics'!N$186,$S16*'Fish metrics'!N$187,$T16*'Fish metrics'!N$188,$U16*'Fish metrics'!N$189,$V16*'Fish metrics'!N$190,$W16*'Fish metrics'!N$191,$X16*'Fish metrics'!N$192,$Y16*'Fish metrics'!N$193)</f>
        <v>0</v>
      </c>
      <c r="AN16" s="49">
        <f>SUM($P16*'Fish metrics'!O$184,$Q16*'Fish metrics'!O$185,$R16*'Fish metrics'!O$186,$S16*'Fish metrics'!O$187,$T16*'Fish metrics'!O$188,$U16*'Fish metrics'!O$189,$V16*'Fish metrics'!O$190,$W16*'Fish metrics'!O$191,$X16*'Fish metrics'!O$192,$Y16*'Fish metrics'!O$193)</f>
        <v>0</v>
      </c>
      <c r="AO16" s="39">
        <f t="shared" si="3"/>
        <v>0</v>
      </c>
      <c r="AP16" s="62" t="s">
        <v>204</v>
      </c>
      <c r="AQ16" s="63"/>
    </row>
    <row r="17" spans="1:43" x14ac:dyDescent="0.25">
      <c r="A17" s="64" t="s">
        <v>14</v>
      </c>
      <c r="B17" s="315"/>
      <c r="C17" s="328"/>
      <c r="D17" s="329"/>
      <c r="E17" s="329"/>
      <c r="F17" s="332"/>
      <c r="G17" s="328"/>
      <c r="H17" s="329"/>
      <c r="I17" s="329"/>
      <c r="J17" s="329"/>
      <c r="K17" s="330"/>
      <c r="L17" s="331"/>
      <c r="N17" s="64" t="s">
        <v>14</v>
      </c>
      <c r="O17" s="44">
        <f t="shared" si="1"/>
        <v>0</v>
      </c>
      <c r="P17" s="67">
        <f>IF(C17&gt;0,C17*'Fish metrics'!D$12/$B$5,IF($N$8&lt;=$B$4,0,""))</f>
        <v>0</v>
      </c>
      <c r="Q17" s="68">
        <f>IF(D17&gt;0,D17*'Fish metrics'!E$12/$B$5,IF($N$8&lt;=$B$4,0,""))</f>
        <v>0</v>
      </c>
      <c r="R17" s="68">
        <f>IF(E17&gt;0,E17*'Fish metrics'!F$12/$B$5,IF($N$8&lt;=$B$4,0,""))</f>
        <v>0</v>
      </c>
      <c r="S17" s="69">
        <f>IF(F17&gt;0,F17*'Fish metrics'!G$12/$B$5,IF($N$8&lt;=$B$4,0,""))</f>
        <v>0</v>
      </c>
      <c r="T17" s="67">
        <f>IF(G17&gt;0,G17*'Fish metrics'!H$12/$B$5,IF($N$8&lt;=$B$4,0,""))</f>
        <v>0</v>
      </c>
      <c r="U17" s="68">
        <f>IF(H17&gt;0,H17*'Fish metrics'!I$12/$B$5,IF($N$8&lt;=$B$4,0,""))</f>
        <v>0</v>
      </c>
      <c r="V17" s="68">
        <f>IF(I17&gt;0,I17*'Fish metrics'!J$12/$B$5,IF($N$8&lt;=$B$4,0,""))</f>
        <v>0</v>
      </c>
      <c r="W17" s="68">
        <f>IF(J17&gt;0,J17*'Fish metrics'!K$12/$B$5,IF($N$8&lt;=$B$4,0,""))</f>
        <v>0</v>
      </c>
      <c r="X17" s="68">
        <f>IF(K17&gt;0,K17*'Fish metrics'!L$12/$B$5,IF($N$8&lt;=$B$4,0,""))</f>
        <v>0</v>
      </c>
      <c r="Y17" s="69">
        <f>IF(L17&gt;0,L17*'Fish metrics'!M$12/$B$5,IF($N$8&lt;=$B$4,0,""))</f>
        <v>0</v>
      </c>
      <c r="Z17" s="39">
        <f t="shared" si="2"/>
        <v>0</v>
      </c>
      <c r="AB17" s="70" t="s">
        <v>14</v>
      </c>
      <c r="AC17" s="49">
        <f>SUM($P17*'Fish metrics'!D$217,$Q17*'Fish metrics'!D$218,$R17*'Fish metrics'!D$219,$S17*'Fish metrics'!D$220,$T17*'Fish metrics'!D$221,$U17*'Fish metrics'!D$222,$V17*'Fish metrics'!D$223,$W17*'Fish metrics'!D$224,$X17*'Fish metrics'!D$225,$Y17*'Fish metrics'!D$226)</f>
        <v>0</v>
      </c>
      <c r="AD17" s="49">
        <f>SUM($P17*'Fish metrics'!E$217,$Q17*'Fish metrics'!E$218,$R17*'Fish metrics'!E$219,$S17*'Fish metrics'!E$220,$T17*'Fish metrics'!E$221,$U17*'Fish metrics'!E$222,$V17*'Fish metrics'!E$223,$W17*'Fish metrics'!E$224,$X17*'Fish metrics'!E$225,$Y17*'Fish metrics'!E$226)</f>
        <v>0</v>
      </c>
      <c r="AE17" s="49">
        <f>SUM($P17*'Fish metrics'!F$217,$Q17*'Fish metrics'!F$218,$R17*'Fish metrics'!F$219,$S17*'Fish metrics'!F$220,$T17*'Fish metrics'!F$221,$U17*'Fish metrics'!F$222,$V17*'Fish metrics'!F$223,$W17*'Fish metrics'!F$224,$X17*'Fish metrics'!F$225,$Y17*'Fish metrics'!F$226)</f>
        <v>0</v>
      </c>
      <c r="AF17" s="49">
        <f>SUM($P17*'Fish metrics'!G$217,$Q17*'Fish metrics'!G$218,$R17*'Fish metrics'!G$219,$S17*'Fish metrics'!G$220,$T17*'Fish metrics'!G$221,$U17*'Fish metrics'!G$222,$V17*'Fish metrics'!G$223,$W17*'Fish metrics'!G$224,$X17*'Fish metrics'!G$225,$Y17*'Fish metrics'!G$226)</f>
        <v>0</v>
      </c>
      <c r="AG17" s="49">
        <f>SUM($P17*'Fish metrics'!H$217,$Q17*'Fish metrics'!H$218,$R17*'Fish metrics'!H$219,$S17*'Fish metrics'!H$220,$T17*'Fish metrics'!H$221,$U17*'Fish metrics'!H$222,$V17*'Fish metrics'!H$223,$W17*'Fish metrics'!H$224,$X17*'Fish metrics'!H$225,$Y17*'Fish metrics'!H$226)</f>
        <v>0</v>
      </c>
      <c r="AH17" s="49">
        <f>SUM($P17*'Fish metrics'!I$217,$Q17*'Fish metrics'!I$218,$R17*'Fish metrics'!I$219,$S17*'Fish metrics'!I$220,$T17*'Fish metrics'!I$221,$U17*'Fish metrics'!I$222,$V17*'Fish metrics'!I$223,$W17*'Fish metrics'!I$224,$X17*'Fish metrics'!I$225,$Y17*'Fish metrics'!I$226)</f>
        <v>0</v>
      </c>
      <c r="AI17" s="49">
        <f>SUM($P17*'Fish metrics'!J$217,$Q17*'Fish metrics'!J$218,$R17*'Fish metrics'!J$219,$S17*'Fish metrics'!J$220,$T17*'Fish metrics'!J$221,$U17*'Fish metrics'!J$222,$V17*'Fish metrics'!J$223,$W17*'Fish metrics'!J$224,$X17*'Fish metrics'!J$225,$Y17*'Fish metrics'!J$226)</f>
        <v>0</v>
      </c>
      <c r="AJ17" s="49">
        <f>SUM($P17*'Fish metrics'!K$217,$Q17*'Fish metrics'!K$218,$R17*'Fish metrics'!K$219,$S17*'Fish metrics'!K$220,$T17*'Fish metrics'!K$221,$U17*'Fish metrics'!K$222,$V17*'Fish metrics'!K$223,$W17*'Fish metrics'!K$224,$X17*'Fish metrics'!K$225,$Y17*'Fish metrics'!K$226)</f>
        <v>0</v>
      </c>
      <c r="AK17" s="49">
        <f>SUM($P17*'Fish metrics'!L$217,$Q17*'Fish metrics'!L$218,$R17*'Fish metrics'!L$219,$S17*'Fish metrics'!L$220,$T17*'Fish metrics'!L$221,$U17*'Fish metrics'!L$222,$V17*'Fish metrics'!L$223,$W17*'Fish metrics'!L$224,$X17*'Fish metrics'!L$225,$Y17*'Fish metrics'!L$226)</f>
        <v>0</v>
      </c>
      <c r="AL17" s="49">
        <f>SUM($P17*'Fish metrics'!M$217,$Q17*'Fish metrics'!M$218,$R17*'Fish metrics'!M$219,$S17*'Fish metrics'!M$220,$T17*'Fish metrics'!M$221,$U17*'Fish metrics'!M$222,$V17*'Fish metrics'!M$223,$W17*'Fish metrics'!M$224,$X17*'Fish metrics'!M$225,$Y17*'Fish metrics'!M$226)</f>
        <v>0</v>
      </c>
      <c r="AM17" s="49">
        <f>SUM($P17*'Fish metrics'!N$217,$Q17*'Fish metrics'!N$218,$R17*'Fish metrics'!N$219,$S17*'Fish metrics'!N$220,$T17*'Fish metrics'!N$221,$U17*'Fish metrics'!N$222,$V17*'Fish metrics'!N$223,$W17*'Fish metrics'!N$224,$X17*'Fish metrics'!N$225,$Y17*'Fish metrics'!N$226)</f>
        <v>0</v>
      </c>
      <c r="AN17" s="49">
        <f>SUM($P17*'Fish metrics'!O$217,$Q17*'Fish metrics'!O$218,$R17*'Fish metrics'!O$219,$S17*'Fish metrics'!O$220,$T17*'Fish metrics'!O$221,$U17*'Fish metrics'!O$222,$V17*'Fish metrics'!O$223,$W17*'Fish metrics'!O$224,$X17*'Fish metrics'!O$225,$Y17*'Fish metrics'!O$226)</f>
        <v>0</v>
      </c>
      <c r="AO17" s="39">
        <f t="shared" si="3"/>
        <v>0</v>
      </c>
      <c r="AP17" s="62" t="s">
        <v>218</v>
      </c>
      <c r="AQ17" s="63"/>
    </row>
    <row r="18" spans="1:43" x14ac:dyDescent="0.25">
      <c r="A18" s="64" t="s">
        <v>15</v>
      </c>
      <c r="B18" s="315"/>
      <c r="C18" s="328"/>
      <c r="D18" s="329"/>
      <c r="E18" s="329"/>
      <c r="F18" s="332"/>
      <c r="G18" s="328"/>
      <c r="H18" s="329"/>
      <c r="I18" s="329"/>
      <c r="J18" s="329"/>
      <c r="K18" s="330"/>
      <c r="L18" s="331"/>
      <c r="N18" s="64" t="s">
        <v>15</v>
      </c>
      <c r="O18" s="44">
        <f t="shared" si="1"/>
        <v>0</v>
      </c>
      <c r="P18" s="67">
        <f>IF(C18&gt;0,C18*'Fish metrics'!D$13/$B$5,IF($N$8&lt;=$B$4,0,""))</f>
        <v>0</v>
      </c>
      <c r="Q18" s="68">
        <f>IF(D18&gt;0,D18*'Fish metrics'!E$13/$B$5,IF($N$8&lt;=$B$4,0,""))</f>
        <v>0</v>
      </c>
      <c r="R18" s="68">
        <f>IF(E18&gt;0,E18*'Fish metrics'!F$13/$B$5,IF($N$8&lt;=$B$4,0,""))</f>
        <v>0</v>
      </c>
      <c r="S18" s="69">
        <f>IF(F18&gt;0,F18*'Fish metrics'!G$13/$B$5,IF($N$8&lt;=$B$4,0,""))</f>
        <v>0</v>
      </c>
      <c r="T18" s="67">
        <f>IF(G18&gt;0,G18*'Fish metrics'!H$13/$B$5,IF($N$8&lt;=$B$4,0,""))</f>
        <v>0</v>
      </c>
      <c r="U18" s="68">
        <f>IF(H18&gt;0,H18*'Fish metrics'!I$13/$B$5,IF($N$8&lt;=$B$4,0,""))</f>
        <v>0</v>
      </c>
      <c r="V18" s="68">
        <f>IF(I18&gt;0,I18*'Fish metrics'!J$13/$B$5,IF($N$8&lt;=$B$4,0,""))</f>
        <v>0</v>
      </c>
      <c r="W18" s="68">
        <f>IF(J18&gt;0,J18*'Fish metrics'!K$13/$B$5,IF($N$8&lt;=$B$4,0,""))</f>
        <v>0</v>
      </c>
      <c r="X18" s="68">
        <f>IF(K18&gt;0,K18*'Fish metrics'!L$13/$B$5,IF($N$8&lt;=$B$4,0,""))</f>
        <v>0</v>
      </c>
      <c r="Y18" s="69">
        <f>IF(L18&gt;0,L18*'Fish metrics'!M$13/$B$5,IF($N$8&lt;=$B$4,0,""))</f>
        <v>0</v>
      </c>
      <c r="Z18" s="39">
        <f t="shared" si="2"/>
        <v>0</v>
      </c>
      <c r="AB18" s="70" t="s">
        <v>15</v>
      </c>
      <c r="AC18" s="49">
        <f>SUM($P18*'Fish metrics'!D$217,$Q18*'Fish metrics'!D$218,$R18*'Fish metrics'!D$219,$S18*'Fish metrics'!D$220,$T18*'Fish metrics'!D$221,$U18*'Fish metrics'!D$222,$V18*'Fish metrics'!D$223,$W18*'Fish metrics'!D$224,$X18*'Fish metrics'!D$225,$Y18*'Fish metrics'!D$226)</f>
        <v>0</v>
      </c>
      <c r="AD18" s="49">
        <f>SUM($P18*'Fish metrics'!E$217,$Q18*'Fish metrics'!E$218,$R18*'Fish metrics'!E$219,$S18*'Fish metrics'!E$220,$T18*'Fish metrics'!E$221,$U18*'Fish metrics'!E$222,$V18*'Fish metrics'!E$223,$W18*'Fish metrics'!E$224,$X18*'Fish metrics'!E$225,$Y18*'Fish metrics'!E$226)</f>
        <v>0</v>
      </c>
      <c r="AE18" s="49">
        <f>SUM($P18*'Fish metrics'!F$217,$Q18*'Fish metrics'!F$218,$R18*'Fish metrics'!F$219,$S18*'Fish metrics'!F$220,$T18*'Fish metrics'!F$221,$U18*'Fish metrics'!F$222,$V18*'Fish metrics'!F$223,$W18*'Fish metrics'!F$224,$X18*'Fish metrics'!F$225,$Y18*'Fish metrics'!F$226)</f>
        <v>0</v>
      </c>
      <c r="AF18" s="49">
        <f>SUM($P18*'Fish metrics'!G$217,$Q18*'Fish metrics'!G$218,$R18*'Fish metrics'!G$219,$S18*'Fish metrics'!G$220,$T18*'Fish metrics'!G$221,$U18*'Fish metrics'!G$222,$V18*'Fish metrics'!G$223,$W18*'Fish metrics'!G$224,$X18*'Fish metrics'!G$225,$Y18*'Fish metrics'!G$226)</f>
        <v>0</v>
      </c>
      <c r="AG18" s="49">
        <f>SUM($P18*'Fish metrics'!H$217,$Q18*'Fish metrics'!H$218,$R18*'Fish metrics'!H$219,$S18*'Fish metrics'!H$220,$T18*'Fish metrics'!H$221,$U18*'Fish metrics'!H$222,$V18*'Fish metrics'!H$223,$W18*'Fish metrics'!H$224,$X18*'Fish metrics'!H$225,$Y18*'Fish metrics'!H$226)</f>
        <v>0</v>
      </c>
      <c r="AH18" s="49">
        <f>SUM($P18*'Fish metrics'!I$217,$Q18*'Fish metrics'!I$218,$R18*'Fish metrics'!I$219,$S18*'Fish metrics'!I$220,$T18*'Fish metrics'!I$221,$U18*'Fish metrics'!I$222,$V18*'Fish metrics'!I$223,$W18*'Fish metrics'!I$224,$X18*'Fish metrics'!I$225,$Y18*'Fish metrics'!I$226)</f>
        <v>0</v>
      </c>
      <c r="AI18" s="49">
        <f>SUM($P18*'Fish metrics'!J$217,$Q18*'Fish metrics'!J$218,$R18*'Fish metrics'!J$219,$S18*'Fish metrics'!J$220,$T18*'Fish metrics'!J$221,$U18*'Fish metrics'!J$222,$V18*'Fish metrics'!J$223,$W18*'Fish metrics'!J$224,$X18*'Fish metrics'!J$225,$Y18*'Fish metrics'!J$226)</f>
        <v>0</v>
      </c>
      <c r="AJ18" s="49">
        <f>SUM($P18*'Fish metrics'!K$217,$Q18*'Fish metrics'!K$218,$R18*'Fish metrics'!K$219,$S18*'Fish metrics'!K$220,$T18*'Fish metrics'!K$221,$U18*'Fish metrics'!K$222,$V18*'Fish metrics'!K$223,$W18*'Fish metrics'!K$224,$X18*'Fish metrics'!K$225,$Y18*'Fish metrics'!K$226)</f>
        <v>0</v>
      </c>
      <c r="AK18" s="49">
        <f>SUM($P18*'Fish metrics'!L$217,$Q18*'Fish metrics'!L$218,$R18*'Fish metrics'!L$219,$S18*'Fish metrics'!L$220,$T18*'Fish metrics'!L$221,$U18*'Fish metrics'!L$222,$V18*'Fish metrics'!L$223,$W18*'Fish metrics'!L$224,$X18*'Fish metrics'!L$225,$Y18*'Fish metrics'!L$226)</f>
        <v>0</v>
      </c>
      <c r="AL18" s="49">
        <f>SUM($P18*'Fish metrics'!M$217,$Q18*'Fish metrics'!M$218,$R18*'Fish metrics'!M$219,$S18*'Fish metrics'!M$220,$T18*'Fish metrics'!M$221,$U18*'Fish metrics'!M$222,$V18*'Fish metrics'!M$223,$W18*'Fish metrics'!M$224,$X18*'Fish metrics'!M$225,$Y18*'Fish metrics'!M$226)</f>
        <v>0</v>
      </c>
      <c r="AM18" s="49">
        <f>SUM($P18*'Fish metrics'!N$217,$Q18*'Fish metrics'!N$218,$R18*'Fish metrics'!N$219,$S18*'Fish metrics'!N$220,$T18*'Fish metrics'!N$221,$U18*'Fish metrics'!N$222,$V18*'Fish metrics'!N$223,$W18*'Fish metrics'!N$224,$X18*'Fish metrics'!N$225,$Y18*'Fish metrics'!N$226)</f>
        <v>0</v>
      </c>
      <c r="AN18" s="49">
        <f>SUM($P18*'Fish metrics'!O$217,$Q18*'Fish metrics'!O$218,$R18*'Fish metrics'!O$219,$S18*'Fish metrics'!O$220,$T18*'Fish metrics'!O$221,$U18*'Fish metrics'!O$222,$V18*'Fish metrics'!O$223,$W18*'Fish metrics'!O$224,$X18*'Fish metrics'!O$225,$Y18*'Fish metrics'!O$226)</f>
        <v>0</v>
      </c>
      <c r="AO18" s="39">
        <f t="shared" si="3"/>
        <v>0</v>
      </c>
      <c r="AP18" s="62" t="s">
        <v>218</v>
      </c>
      <c r="AQ18" s="63"/>
    </row>
    <row r="19" spans="1:43" x14ac:dyDescent="0.25">
      <c r="A19" s="64" t="s">
        <v>18</v>
      </c>
      <c r="B19" s="315"/>
      <c r="C19" s="328"/>
      <c r="D19" s="329"/>
      <c r="E19" s="329"/>
      <c r="F19" s="332"/>
      <c r="G19" s="328"/>
      <c r="H19" s="329"/>
      <c r="I19" s="329"/>
      <c r="J19" s="329"/>
      <c r="K19" s="330"/>
      <c r="L19" s="331"/>
      <c r="N19" s="64" t="s">
        <v>18</v>
      </c>
      <c r="O19" s="44">
        <f t="shared" si="1"/>
        <v>0</v>
      </c>
      <c r="P19" s="67">
        <f>IF(C19&gt;0,C19*'Fish metrics'!D$14/$B$5,IF($N$8&lt;=$B$4,0,""))</f>
        <v>0</v>
      </c>
      <c r="Q19" s="68">
        <f>IF(D19&gt;0,D19*'Fish metrics'!E$14/$B$5,IF($N$8&lt;=$B$4,0,""))</f>
        <v>0</v>
      </c>
      <c r="R19" s="68">
        <f>IF(E19&gt;0,E19*'Fish metrics'!F$14/$B$5,IF($N$8&lt;=$B$4,0,""))</f>
        <v>0</v>
      </c>
      <c r="S19" s="69">
        <f>IF(F19&gt;0,F19*'Fish metrics'!G$14/$B$5,IF($N$8&lt;=$B$4,0,""))</f>
        <v>0</v>
      </c>
      <c r="T19" s="67">
        <f>IF(G19&gt;0,G19*'Fish metrics'!H$14/$B$5,IF($N$8&lt;=$B$4,0,""))</f>
        <v>0</v>
      </c>
      <c r="U19" s="68">
        <f>IF(H19&gt;0,H19*'Fish metrics'!I$14/$B$5,IF($N$8&lt;=$B$4,0,""))</f>
        <v>0</v>
      </c>
      <c r="V19" s="68">
        <f>IF(I19&gt;0,I19*'Fish metrics'!J$14/$B$5,IF($N$8&lt;=$B$4,0,""))</f>
        <v>0</v>
      </c>
      <c r="W19" s="68">
        <f>IF(J19&gt;0,J19*'Fish metrics'!K$14/$B$5,IF($N$8&lt;=$B$4,0,""))</f>
        <v>0</v>
      </c>
      <c r="X19" s="68">
        <f>IF(K19&gt;0,K19*'Fish metrics'!L$14/$B$5,IF($N$8&lt;=$B$4,0,""))</f>
        <v>0</v>
      </c>
      <c r="Y19" s="69">
        <f>IF(L19&gt;0,L19*'Fish metrics'!M$14/$B$5,IF($N$8&lt;=$B$4,0,""))</f>
        <v>0</v>
      </c>
      <c r="Z19" s="39">
        <f t="shared" si="2"/>
        <v>0</v>
      </c>
      <c r="AB19" s="70" t="s">
        <v>18</v>
      </c>
      <c r="AC19" s="49">
        <f>SUM($P19*'Fish metrics'!D$217,$Q19*'Fish metrics'!D$218,$R19*'Fish metrics'!D$219,$S19*'Fish metrics'!D$220,$T19*'Fish metrics'!D$221,$U19*'Fish metrics'!D$222,$V19*'Fish metrics'!D$223,$W19*'Fish metrics'!D$224,$X19*'Fish metrics'!D$225,$Y19*'Fish metrics'!D$226)</f>
        <v>0</v>
      </c>
      <c r="AD19" s="49">
        <f>SUM($P19*'Fish metrics'!E$217,$Q19*'Fish metrics'!E$218,$R19*'Fish metrics'!E$219,$S19*'Fish metrics'!E$220,$T19*'Fish metrics'!E$221,$U19*'Fish metrics'!E$222,$V19*'Fish metrics'!E$223,$W19*'Fish metrics'!E$224,$X19*'Fish metrics'!E$225,$Y19*'Fish metrics'!E$226)</f>
        <v>0</v>
      </c>
      <c r="AE19" s="49">
        <f>SUM($P19*'Fish metrics'!F$217,$Q19*'Fish metrics'!F$218,$R19*'Fish metrics'!F$219,$S19*'Fish metrics'!F$220,$T19*'Fish metrics'!F$221,$U19*'Fish metrics'!F$222,$V19*'Fish metrics'!F$223,$W19*'Fish metrics'!F$224,$X19*'Fish metrics'!F$225,$Y19*'Fish metrics'!F$226)</f>
        <v>0</v>
      </c>
      <c r="AF19" s="49">
        <f>SUM($P19*'Fish metrics'!G$217,$Q19*'Fish metrics'!G$218,$R19*'Fish metrics'!G$219,$S19*'Fish metrics'!G$220,$T19*'Fish metrics'!G$221,$U19*'Fish metrics'!G$222,$V19*'Fish metrics'!G$223,$W19*'Fish metrics'!G$224,$X19*'Fish metrics'!G$225,$Y19*'Fish metrics'!G$226)</f>
        <v>0</v>
      </c>
      <c r="AG19" s="49">
        <f>SUM($P19*'Fish metrics'!H$217,$Q19*'Fish metrics'!H$218,$R19*'Fish metrics'!H$219,$S19*'Fish metrics'!H$220,$T19*'Fish metrics'!H$221,$U19*'Fish metrics'!H$222,$V19*'Fish metrics'!H$223,$W19*'Fish metrics'!H$224,$X19*'Fish metrics'!H$225,$Y19*'Fish metrics'!H$226)</f>
        <v>0</v>
      </c>
      <c r="AH19" s="49">
        <f>SUM($P19*'Fish metrics'!I$217,$Q19*'Fish metrics'!I$218,$R19*'Fish metrics'!I$219,$S19*'Fish metrics'!I$220,$T19*'Fish metrics'!I$221,$U19*'Fish metrics'!I$222,$V19*'Fish metrics'!I$223,$W19*'Fish metrics'!I$224,$X19*'Fish metrics'!I$225,$Y19*'Fish metrics'!I$226)</f>
        <v>0</v>
      </c>
      <c r="AI19" s="49">
        <f>SUM($P19*'Fish metrics'!J$217,$Q19*'Fish metrics'!J$218,$R19*'Fish metrics'!J$219,$S19*'Fish metrics'!J$220,$T19*'Fish metrics'!J$221,$U19*'Fish metrics'!J$222,$V19*'Fish metrics'!J$223,$W19*'Fish metrics'!J$224,$X19*'Fish metrics'!J$225,$Y19*'Fish metrics'!J$226)</f>
        <v>0</v>
      </c>
      <c r="AJ19" s="49">
        <f>SUM($P19*'Fish metrics'!K$217,$Q19*'Fish metrics'!K$218,$R19*'Fish metrics'!K$219,$S19*'Fish metrics'!K$220,$T19*'Fish metrics'!K$221,$U19*'Fish metrics'!K$222,$V19*'Fish metrics'!K$223,$W19*'Fish metrics'!K$224,$X19*'Fish metrics'!K$225,$Y19*'Fish metrics'!K$226)</f>
        <v>0</v>
      </c>
      <c r="AK19" s="49">
        <f>SUM($P19*'Fish metrics'!L$217,$Q19*'Fish metrics'!L$218,$R19*'Fish metrics'!L$219,$S19*'Fish metrics'!L$220,$T19*'Fish metrics'!L$221,$U19*'Fish metrics'!L$222,$V19*'Fish metrics'!L$223,$W19*'Fish metrics'!L$224,$X19*'Fish metrics'!L$225,$Y19*'Fish metrics'!L$226)</f>
        <v>0</v>
      </c>
      <c r="AL19" s="49">
        <f>SUM($P19*'Fish metrics'!M$217,$Q19*'Fish metrics'!M$218,$R19*'Fish metrics'!M$219,$S19*'Fish metrics'!M$220,$T19*'Fish metrics'!M$221,$U19*'Fish metrics'!M$222,$V19*'Fish metrics'!M$223,$W19*'Fish metrics'!M$224,$X19*'Fish metrics'!M$225,$Y19*'Fish metrics'!M$226)</f>
        <v>0</v>
      </c>
      <c r="AM19" s="49">
        <f>SUM($P19*'Fish metrics'!N$217,$Q19*'Fish metrics'!N$218,$R19*'Fish metrics'!N$219,$S19*'Fish metrics'!N$220,$T19*'Fish metrics'!N$221,$U19*'Fish metrics'!N$222,$V19*'Fish metrics'!N$223,$W19*'Fish metrics'!N$224,$X19*'Fish metrics'!N$225,$Y19*'Fish metrics'!N$226)</f>
        <v>0</v>
      </c>
      <c r="AN19" s="49">
        <f>SUM($P19*'Fish metrics'!O$217,$Q19*'Fish metrics'!O$218,$R19*'Fish metrics'!O$219,$S19*'Fish metrics'!O$220,$T19*'Fish metrics'!O$221,$U19*'Fish metrics'!O$222,$V19*'Fish metrics'!O$223,$W19*'Fish metrics'!O$224,$X19*'Fish metrics'!O$225,$Y19*'Fish metrics'!O$226)</f>
        <v>0</v>
      </c>
      <c r="AO19" s="39">
        <f t="shared" si="3"/>
        <v>0</v>
      </c>
      <c r="AP19" s="62" t="s">
        <v>218</v>
      </c>
      <c r="AQ19" s="63"/>
    </row>
    <row r="20" spans="1:43" x14ac:dyDescent="0.25">
      <c r="A20" s="64" t="s">
        <v>19</v>
      </c>
      <c r="B20" s="315"/>
      <c r="C20" s="316"/>
      <c r="D20" s="317"/>
      <c r="E20" s="317"/>
      <c r="F20" s="327"/>
      <c r="G20" s="328"/>
      <c r="H20" s="329"/>
      <c r="I20" s="329"/>
      <c r="J20" s="330"/>
      <c r="K20" s="330"/>
      <c r="L20" s="331"/>
      <c r="N20" s="64" t="s">
        <v>19</v>
      </c>
      <c r="O20" s="44">
        <f t="shared" si="1"/>
        <v>0</v>
      </c>
      <c r="P20" s="45">
        <f>IF(C20&gt;0,C20*'Fish metrics'!D$15/$B$5,IF($N$8&lt;=$B$4,0,""))</f>
        <v>0</v>
      </c>
      <c r="Q20" s="46">
        <f>IF(D20&gt;0,D20*'Fish metrics'!E$15/$B$5,IF($N$8&lt;=$B$4,0,""))</f>
        <v>0</v>
      </c>
      <c r="R20" s="46">
        <f>IF(E20&gt;0,E20*'Fish metrics'!F$15/$B$5,IF($N$8&lt;=$B$4,0,""))</f>
        <v>0</v>
      </c>
      <c r="S20" s="47">
        <f>IF(F20&gt;0,F20*'Fish metrics'!G$15/$B$5,IF($N$8&lt;=$B$4,0,""))</f>
        <v>0</v>
      </c>
      <c r="T20" s="67">
        <f>IF(G20&gt;0,G20*'Fish metrics'!H$15/$B$5,IF($N$8&lt;=$B$4,0,""))</f>
        <v>0</v>
      </c>
      <c r="U20" s="68">
        <f>IF(H20&gt;0,H20*'Fish metrics'!I$15/$B$5,IF($N$8&lt;=$B$4,0,""))</f>
        <v>0</v>
      </c>
      <c r="V20" s="68">
        <f>IF(I20&gt;0,I20*'Fish metrics'!J$15/$B$5,IF($N$8&lt;=$B$4,0,""))</f>
        <v>0</v>
      </c>
      <c r="W20" s="68">
        <f>IF(J20&gt;0,J20*'Fish metrics'!K$15/$B$5,IF($N$8&lt;=$B$4,0,""))</f>
        <v>0</v>
      </c>
      <c r="X20" s="68">
        <f>IF(K20&gt;0,K20*'Fish metrics'!L$15/$B$5,IF($N$8&lt;=$B$4,0,""))</f>
        <v>0</v>
      </c>
      <c r="Y20" s="69">
        <f>IF(L20&gt;0,L20*'Fish metrics'!M$15/$B$5,IF($N$8&lt;=$B$4,0,""))</f>
        <v>0</v>
      </c>
      <c r="Z20" s="39">
        <f t="shared" si="2"/>
        <v>0</v>
      </c>
      <c r="AB20" s="70" t="s">
        <v>19</v>
      </c>
      <c r="AC20" s="49">
        <f>SUM($P20*'Fish metrics'!D$184,$Q20*'Fish metrics'!D$185,$R20*'Fish metrics'!D$186,$S20*'Fish metrics'!D$187,$T20*'Fish metrics'!D$188,$U20*'Fish metrics'!D$189,$V20*'Fish metrics'!D$190,$W20*'Fish metrics'!D$191,$X20*'Fish metrics'!D$192,$Y20*'Fish metrics'!D$193)</f>
        <v>0</v>
      </c>
      <c r="AD20" s="49">
        <f>SUM($P20*'Fish metrics'!E$184,$Q20*'Fish metrics'!E$185,$R20*'Fish metrics'!E$186,$S20*'Fish metrics'!E$187,$T20*'Fish metrics'!E$188,$U20*'Fish metrics'!E$189,$V20*'Fish metrics'!E$190,$W20*'Fish metrics'!E$191,$X20*'Fish metrics'!E$192,$Y20*'Fish metrics'!E$193)</f>
        <v>0</v>
      </c>
      <c r="AE20" s="49">
        <f>SUM($P20*'Fish metrics'!F$184,$Q20*'Fish metrics'!F$185,$R20*'Fish metrics'!F$186,$S20*'Fish metrics'!F$187,$T20*'Fish metrics'!F$188,$U20*'Fish metrics'!F$189,$V20*'Fish metrics'!F$190,$W20*'Fish metrics'!F$191,$X20*'Fish metrics'!F$192,$Y20*'Fish metrics'!F$193)</f>
        <v>0</v>
      </c>
      <c r="AF20" s="49">
        <f>SUM($P20*'Fish metrics'!G$184,$Q20*'Fish metrics'!G$185,$R20*'Fish metrics'!G$186,$S20*'Fish metrics'!G$187,$T20*'Fish metrics'!G$188,$U20*'Fish metrics'!G$189,$V20*'Fish metrics'!G$190,$W20*'Fish metrics'!G$191,$X20*'Fish metrics'!G$192,$Y20*'Fish metrics'!G$193)</f>
        <v>0</v>
      </c>
      <c r="AG20" s="49">
        <f>SUM($P20*'Fish metrics'!H$184,$Q20*'Fish metrics'!H$185,$R20*'Fish metrics'!H$186,$S20*'Fish metrics'!H$187,$T20*'Fish metrics'!H$188,$U20*'Fish metrics'!H$189,$V20*'Fish metrics'!H$190,$W20*'Fish metrics'!H$191,$X20*'Fish metrics'!H$192,$Y20*'Fish metrics'!H$193)</f>
        <v>0</v>
      </c>
      <c r="AH20" s="49">
        <f>SUM($P20*'Fish metrics'!I$184,$Q20*'Fish metrics'!I$185,$R20*'Fish metrics'!I$186,$S20*'Fish metrics'!I$187,$T20*'Fish metrics'!I$188,$U20*'Fish metrics'!I$189,$V20*'Fish metrics'!I$190,$W20*'Fish metrics'!I$191,$X20*'Fish metrics'!I$192,$Y20*'Fish metrics'!I$193)</f>
        <v>0</v>
      </c>
      <c r="AI20" s="49">
        <f>SUM($P20*'Fish metrics'!J$184,$Q20*'Fish metrics'!J$185,$R20*'Fish metrics'!J$186,$S20*'Fish metrics'!J$187,$T20*'Fish metrics'!J$188,$U20*'Fish metrics'!J$189,$V20*'Fish metrics'!J$190,$W20*'Fish metrics'!J$191,$X20*'Fish metrics'!J$192,$Y20*'Fish metrics'!J$193)</f>
        <v>0</v>
      </c>
      <c r="AJ20" s="49">
        <f>SUM($P20*'Fish metrics'!K$184,$Q20*'Fish metrics'!K$185,$R20*'Fish metrics'!K$186,$S20*'Fish metrics'!K$187,$T20*'Fish metrics'!K$188,$U20*'Fish metrics'!K$189,$V20*'Fish metrics'!K$190,$W20*'Fish metrics'!K$191,$X20*'Fish metrics'!K$192,$Y20*'Fish metrics'!K$193)</f>
        <v>0</v>
      </c>
      <c r="AK20" s="49">
        <f>SUM($P20*'Fish metrics'!L$184,$Q20*'Fish metrics'!L$185,$R20*'Fish metrics'!L$186,$S20*'Fish metrics'!L$187,$T20*'Fish metrics'!L$188,$U20*'Fish metrics'!L$189,$V20*'Fish metrics'!L$190,$W20*'Fish metrics'!L$191,$X20*'Fish metrics'!L$192,$Y20*'Fish metrics'!L$193)</f>
        <v>0</v>
      </c>
      <c r="AL20" s="49">
        <f>SUM($P20*'Fish metrics'!M$184,$Q20*'Fish metrics'!M$185,$R20*'Fish metrics'!M$186,$S20*'Fish metrics'!M$187,$T20*'Fish metrics'!M$188,$U20*'Fish metrics'!M$189,$V20*'Fish metrics'!M$190,$W20*'Fish metrics'!M$191,$X20*'Fish metrics'!M$192,$Y20*'Fish metrics'!M$193)</f>
        <v>0</v>
      </c>
      <c r="AM20" s="49">
        <f>SUM($P20*'Fish metrics'!N$184,$Q20*'Fish metrics'!N$185,$R20*'Fish metrics'!N$186,$S20*'Fish metrics'!N$187,$T20*'Fish metrics'!N$188,$U20*'Fish metrics'!N$189,$V20*'Fish metrics'!N$190,$W20*'Fish metrics'!N$191,$X20*'Fish metrics'!N$192,$Y20*'Fish metrics'!N$193)</f>
        <v>0</v>
      </c>
      <c r="AN20" s="49">
        <f>SUM($P20*'Fish metrics'!O$184,$Q20*'Fish metrics'!O$185,$R20*'Fish metrics'!O$186,$S20*'Fish metrics'!O$187,$T20*'Fish metrics'!O$188,$U20*'Fish metrics'!O$189,$V20*'Fish metrics'!O$190,$W20*'Fish metrics'!O$191,$X20*'Fish metrics'!O$192,$Y20*'Fish metrics'!O$193)</f>
        <v>0</v>
      </c>
      <c r="AO20" s="39">
        <f t="shared" si="3"/>
        <v>0</v>
      </c>
      <c r="AP20" s="62"/>
      <c r="AQ20" s="63"/>
    </row>
    <row r="21" spans="1:43" x14ac:dyDescent="0.25">
      <c r="A21" s="71" t="s">
        <v>20</v>
      </c>
      <c r="B21" s="319"/>
      <c r="C21" s="320"/>
      <c r="D21" s="321"/>
      <c r="E21" s="321"/>
      <c r="F21" s="333"/>
      <c r="G21" s="334"/>
      <c r="H21" s="335"/>
      <c r="I21" s="335"/>
      <c r="J21" s="335"/>
      <c r="K21" s="335"/>
      <c r="L21" s="336"/>
      <c r="N21" s="71" t="s">
        <v>20</v>
      </c>
      <c r="O21" s="51">
        <f t="shared" si="1"/>
        <v>0</v>
      </c>
      <c r="P21" s="52">
        <f>IF(C21&gt;0,C21*'Fish metrics'!D$16/$B$5,IF($N$8&lt;=$B$4,0,""))</f>
        <v>0</v>
      </c>
      <c r="Q21" s="53">
        <f>IF(D21&gt;0,D21*'Fish metrics'!E$16/$B$5,IF($N$8&lt;=$B$4,0,""))</f>
        <v>0</v>
      </c>
      <c r="R21" s="53">
        <f>IF(E21&gt;0,E21*'Fish metrics'!F$16/$B$5,IF($N$8&lt;=$B$4,0,""))</f>
        <v>0</v>
      </c>
      <c r="S21" s="54">
        <f>IF(F21&gt;0,F21*'Fish metrics'!G$16/$B$5,IF($N$8&lt;=$B$4,0,""))</f>
        <v>0</v>
      </c>
      <c r="T21" s="72">
        <f>IF(G21&gt;0,G21*'Fish metrics'!H$16/$B$5,IF($N$8&lt;=$B$4,0,""))</f>
        <v>0</v>
      </c>
      <c r="U21" s="73">
        <f>IF(H21&gt;0,H21*'Fish metrics'!I$16/$B$5,IF($N$8&lt;=$B$4,0,""))</f>
        <v>0</v>
      </c>
      <c r="V21" s="73">
        <f>IF(I21&gt;0,I21*'Fish metrics'!J$16/$B$5,IF($N$8&lt;=$B$4,0,""))</f>
        <v>0</v>
      </c>
      <c r="W21" s="73">
        <f>IF(J21&gt;0,J21*'Fish metrics'!K$16/$B$5,IF($N$8&lt;=$B$4,0,""))</f>
        <v>0</v>
      </c>
      <c r="X21" s="73">
        <f>IF(K21&gt;0,K21*'Fish metrics'!L$16/$B$5,IF($N$8&lt;=$B$4,0,""))</f>
        <v>0</v>
      </c>
      <c r="Y21" s="74">
        <f>IF(L21&gt;0,L21*'Fish metrics'!M$16/$B$5,IF($N$8&lt;=$B$4,0,""))</f>
        <v>0</v>
      </c>
      <c r="Z21" s="39">
        <f t="shared" si="2"/>
        <v>0</v>
      </c>
      <c r="AB21" s="75" t="s">
        <v>20</v>
      </c>
      <c r="AC21" s="56">
        <f>SUM($P21*'Fish metrics'!D$195,$Q21*'Fish metrics'!D$196,$R21*'Fish metrics'!D$197,$S21*'Fish metrics'!D$198,$T21*'Fish metrics'!D$199,$U21*'Fish metrics'!D$200,$V21*'Fish metrics'!D$201,$W21*'Fish metrics'!D$202,$X21*'Fish metrics'!D$203,$Y21*'Fish metrics'!D$204)</f>
        <v>0</v>
      </c>
      <c r="AD21" s="56">
        <f>SUM($P21*'Fish metrics'!E$195,$Q21*'Fish metrics'!E$196,$R21*'Fish metrics'!E$197,$S21*'Fish metrics'!E$198,$T21*'Fish metrics'!E$199,$U21*'Fish metrics'!E$200,$V21*'Fish metrics'!E$201,$W21*'Fish metrics'!E$202,$X21*'Fish metrics'!E$203,$Y21*'Fish metrics'!E$204)</f>
        <v>0</v>
      </c>
      <c r="AE21" s="56">
        <f>SUM($P21*'Fish metrics'!F$195,$Q21*'Fish metrics'!F$196,$R21*'Fish metrics'!F$197,$S21*'Fish metrics'!F$198,$T21*'Fish metrics'!F$199,$U21*'Fish metrics'!F$200,$V21*'Fish metrics'!F$201,$W21*'Fish metrics'!F$202,$X21*'Fish metrics'!F$203,$Y21*'Fish metrics'!F$204)</f>
        <v>0</v>
      </c>
      <c r="AF21" s="56">
        <f>SUM($P21*'Fish metrics'!G$195,$Q21*'Fish metrics'!G$196,$R21*'Fish metrics'!G$197,$S21*'Fish metrics'!G$198,$T21*'Fish metrics'!G$199,$U21*'Fish metrics'!G$200,$V21*'Fish metrics'!G$201,$W21*'Fish metrics'!G$202,$X21*'Fish metrics'!G$203,$Y21*'Fish metrics'!G$204)</f>
        <v>0</v>
      </c>
      <c r="AG21" s="56">
        <f>SUM($P21*'Fish metrics'!H$195,$Q21*'Fish metrics'!H$196,$R21*'Fish metrics'!H$197,$S21*'Fish metrics'!H$198,$T21*'Fish metrics'!H$199,$U21*'Fish metrics'!H$200,$V21*'Fish metrics'!H$201,$W21*'Fish metrics'!H$202,$X21*'Fish metrics'!H$203,$Y21*'Fish metrics'!H$204)</f>
        <v>0</v>
      </c>
      <c r="AH21" s="56">
        <f>SUM($P21*'Fish metrics'!I$195,$Q21*'Fish metrics'!I$196,$R21*'Fish metrics'!I$197,$S21*'Fish metrics'!I$198,$T21*'Fish metrics'!I$199,$U21*'Fish metrics'!I$200,$V21*'Fish metrics'!I$201,$W21*'Fish metrics'!I$202,$X21*'Fish metrics'!I$203,$Y21*'Fish metrics'!I$204)</f>
        <v>0</v>
      </c>
      <c r="AI21" s="56">
        <f>SUM($P21*'Fish metrics'!J$195,$Q21*'Fish metrics'!J$196,$R21*'Fish metrics'!J$197,$S21*'Fish metrics'!J$198,$T21*'Fish metrics'!J$199,$U21*'Fish metrics'!J$200,$V21*'Fish metrics'!J$201,$W21*'Fish metrics'!J$202,$X21*'Fish metrics'!J$203,$Y21*'Fish metrics'!J$204)</f>
        <v>0</v>
      </c>
      <c r="AJ21" s="56">
        <f>SUM($P21*'Fish metrics'!K$195,$Q21*'Fish metrics'!K$196,$R21*'Fish metrics'!K$197,$S21*'Fish metrics'!K$198,$T21*'Fish metrics'!K$199,$U21*'Fish metrics'!K$200,$V21*'Fish metrics'!K$201,$W21*'Fish metrics'!K$202,$X21*'Fish metrics'!K$203,$Y21*'Fish metrics'!K$204)</f>
        <v>0</v>
      </c>
      <c r="AK21" s="56">
        <f>SUM($P21*'Fish metrics'!L$195,$Q21*'Fish metrics'!L$196,$R21*'Fish metrics'!L$197,$S21*'Fish metrics'!L$198,$T21*'Fish metrics'!L$199,$U21*'Fish metrics'!L$200,$V21*'Fish metrics'!L$201,$W21*'Fish metrics'!L$202,$X21*'Fish metrics'!L$203,$Y21*'Fish metrics'!L$204)</f>
        <v>0</v>
      </c>
      <c r="AL21" s="56">
        <f>SUM($P21*'Fish metrics'!M$195,$Q21*'Fish metrics'!M$196,$R21*'Fish metrics'!M$197,$S21*'Fish metrics'!M$198,$T21*'Fish metrics'!M$199,$U21*'Fish metrics'!M$200,$V21*'Fish metrics'!M$201,$W21*'Fish metrics'!M$202,$X21*'Fish metrics'!M$203,$Y21*'Fish metrics'!M$204)</f>
        <v>0</v>
      </c>
      <c r="AM21" s="56">
        <f>SUM($P21*'Fish metrics'!N$195,$Q21*'Fish metrics'!N$196,$R21*'Fish metrics'!N$197,$S21*'Fish metrics'!N$198,$T21*'Fish metrics'!N$199,$U21*'Fish metrics'!N$200,$V21*'Fish metrics'!N$201,$W21*'Fish metrics'!N$202,$X21*'Fish metrics'!N$203,$Y21*'Fish metrics'!N$204)</f>
        <v>0</v>
      </c>
      <c r="AN21" s="56">
        <f>SUM($P21*'Fish metrics'!O$195,$Q21*'Fish metrics'!O$196,$R21*'Fish metrics'!O$197,$S21*'Fish metrics'!O$198,$T21*'Fish metrics'!O$199,$U21*'Fish metrics'!O$200,$V21*'Fish metrics'!O$201,$W21*'Fish metrics'!O$202,$X21*'Fish metrics'!O$203,$Y21*'Fish metrics'!O$204)</f>
        <v>0</v>
      </c>
      <c r="AO21" s="39">
        <f t="shared" si="3"/>
        <v>0</v>
      </c>
      <c r="AP21" s="76"/>
      <c r="AQ21" s="1"/>
    </row>
    <row r="22" spans="1:43" x14ac:dyDescent="0.25">
      <c r="A22" s="57" t="s">
        <v>189</v>
      </c>
      <c r="B22" s="324"/>
      <c r="C22" s="325"/>
      <c r="D22" s="326"/>
      <c r="E22" s="326"/>
      <c r="F22" s="327"/>
      <c r="G22" s="337"/>
      <c r="H22" s="330"/>
      <c r="I22" s="330"/>
      <c r="J22" s="330"/>
      <c r="K22" s="330"/>
      <c r="L22" s="331"/>
      <c r="N22" s="57" t="s">
        <v>189</v>
      </c>
      <c r="O22" s="44"/>
      <c r="P22" s="45"/>
      <c r="Q22" s="46"/>
      <c r="R22" s="46"/>
      <c r="S22" s="47"/>
      <c r="T22" s="67"/>
      <c r="U22" s="68"/>
      <c r="V22" s="68"/>
      <c r="W22" s="68"/>
      <c r="X22" s="68"/>
      <c r="Y22" s="69"/>
      <c r="Z22" s="39"/>
      <c r="AB22" s="58" t="s">
        <v>189</v>
      </c>
      <c r="AC22" s="59"/>
      <c r="AD22" s="59"/>
      <c r="AE22" s="59"/>
      <c r="AF22" s="59"/>
      <c r="AG22" s="59"/>
      <c r="AH22" s="59"/>
      <c r="AI22" s="59"/>
      <c r="AJ22" s="59"/>
      <c r="AK22" s="59"/>
      <c r="AL22" s="59"/>
      <c r="AM22" s="59"/>
      <c r="AN22" s="59"/>
      <c r="AO22" s="39"/>
      <c r="AP22" s="78"/>
      <c r="AQ22" s="78"/>
    </row>
    <row r="23" spans="1:43" x14ac:dyDescent="0.25">
      <c r="A23" s="43" t="s">
        <v>11</v>
      </c>
      <c r="B23" s="315"/>
      <c r="C23" s="316"/>
      <c r="D23" s="317"/>
      <c r="E23" s="317"/>
      <c r="F23" s="318"/>
      <c r="G23" s="316"/>
      <c r="H23" s="317"/>
      <c r="I23" s="317"/>
      <c r="J23" s="317"/>
      <c r="K23" s="317"/>
      <c r="L23" s="318"/>
      <c r="N23" s="43" t="s">
        <v>11</v>
      </c>
      <c r="O23" s="44">
        <f t="shared" si="1"/>
        <v>0</v>
      </c>
      <c r="P23" s="45">
        <f>IF(C23&gt;0,C23*'Fish metrics'!D$18/$B$5,IF($N$8&lt;=$B$4,0,""))</f>
        <v>0</v>
      </c>
      <c r="Q23" s="46">
        <f>IF(D23&gt;0,D23*'Fish metrics'!E$18/$B$5,IF($N$8&lt;=$B$4,0,""))</f>
        <v>0</v>
      </c>
      <c r="R23" s="46">
        <f>IF(E23&gt;0,E23*'Fish metrics'!F$18/$B$5,IF($N$8&lt;=$B$4,0,""))</f>
        <v>0</v>
      </c>
      <c r="S23" s="47">
        <f>IF(F23&gt;0,F23*'Fish metrics'!G$18/$B$5,IF($N$8&lt;=$B$4,0,""))</f>
        <v>0</v>
      </c>
      <c r="T23" s="45">
        <f>IF(G23&gt;0,G23*'Fish metrics'!H$18/$B$5,IF($N$8&lt;=$B$4,0,""))</f>
        <v>0</v>
      </c>
      <c r="U23" s="46">
        <f>IF(H23&gt;0,H23*'Fish metrics'!I$18/$B$5,IF($N$8&lt;=$B$4,0,""))</f>
        <v>0</v>
      </c>
      <c r="V23" s="46">
        <f>IF(I23&gt;0,I23*'Fish metrics'!J$18/$B$5,IF($N$8&lt;=$B$4,0,""))</f>
        <v>0</v>
      </c>
      <c r="W23" s="46">
        <f>IF(J23&gt;0,J23*'Fish metrics'!K$18/$B$5,IF($N$8&lt;=$B$4,0,""))</f>
        <v>0</v>
      </c>
      <c r="X23" s="46">
        <f>IF(K23&gt;0,K23*'Fish metrics'!L$18/$B$5,IF($N$8&lt;=$B$4,0,""))</f>
        <v>0</v>
      </c>
      <c r="Y23" s="47">
        <f>IF(L23&gt;0,L23*'Fish metrics'!M$18/$B$5,IF($N$8&lt;=$B$4,0,""))</f>
        <v>0</v>
      </c>
      <c r="Z23" s="39">
        <f>SUM(O23:Y23)</f>
        <v>0</v>
      </c>
      <c r="AB23" s="48" t="s">
        <v>11</v>
      </c>
      <c r="AC23" s="49">
        <f>SUM($P23*'Fish metrics'!D$140,$Q23*'Fish metrics'!D$141,$R23*'Fish metrics'!D$142,$S23*'Fish metrics'!D$143,$T23*'Fish metrics'!D$144,$U23*'Fish metrics'!D$145,$V23*'Fish metrics'!D$146,$W23*'Fish metrics'!D$147,$X23*'Fish metrics'!D$148,$Y23*'Fish metrics'!D$149)</f>
        <v>0</v>
      </c>
      <c r="AD23" s="49">
        <f>SUM($P23*'Fish metrics'!E$140,$Q23*'Fish metrics'!E$141,$R23*'Fish metrics'!E$142,$S23*'Fish metrics'!E$143,$T23*'Fish metrics'!E$144,$U23*'Fish metrics'!E$145,$V23*'Fish metrics'!E$146,$W23*'Fish metrics'!E$147,$X23*'Fish metrics'!E$148,$Y23*'Fish metrics'!E$149)</f>
        <v>0</v>
      </c>
      <c r="AE23" s="49">
        <f>SUM($P23*'Fish metrics'!F$140,$Q23*'Fish metrics'!F$141,$R23*'Fish metrics'!F$142,$S23*'Fish metrics'!F$143,$T23*'Fish metrics'!F$144,$U23*'Fish metrics'!F$145,$V23*'Fish metrics'!F$146,$W23*'Fish metrics'!F$147,$X23*'Fish metrics'!F$148,$Y23*'Fish metrics'!F$149)</f>
        <v>0</v>
      </c>
      <c r="AF23" s="49">
        <f>SUM($P23*'Fish metrics'!G$140,$Q23*'Fish metrics'!G$141,$R23*'Fish metrics'!G$142,$S23*'Fish metrics'!G$143,$T23*'Fish metrics'!G$144,$U23*'Fish metrics'!G$145,$V23*'Fish metrics'!G$146,$W23*'Fish metrics'!G$147,$X23*'Fish metrics'!G$148,$Y23*'Fish metrics'!G$149)</f>
        <v>0</v>
      </c>
      <c r="AG23" s="49">
        <f>SUM($P23*'Fish metrics'!H$140,$Q23*'Fish metrics'!H$141,$R23*'Fish metrics'!H$142,$S23*'Fish metrics'!H$143,$T23*'Fish metrics'!H$144,$U23*'Fish metrics'!H$145,$V23*'Fish metrics'!H$146,$W23*'Fish metrics'!H$147,$X23*'Fish metrics'!H$148,$Y23*'Fish metrics'!H$149)</f>
        <v>0</v>
      </c>
      <c r="AH23" s="49">
        <f>SUM($P23*'Fish metrics'!I$140,$Q23*'Fish metrics'!I$141,$R23*'Fish metrics'!I$142,$S23*'Fish metrics'!I$143,$T23*'Fish metrics'!I$144,$U23*'Fish metrics'!I$145,$V23*'Fish metrics'!I$146,$W23*'Fish metrics'!I$147,$X23*'Fish metrics'!I$148,$Y23*'Fish metrics'!I$149)</f>
        <v>0</v>
      </c>
      <c r="AI23" s="49">
        <f>SUM($P23*'Fish metrics'!J$140,$Q23*'Fish metrics'!J$141,$R23*'Fish metrics'!J$142,$S23*'Fish metrics'!J$143,$T23*'Fish metrics'!J$144,$U23*'Fish metrics'!J$145,$V23*'Fish metrics'!J$146,$W23*'Fish metrics'!J$147,$X23*'Fish metrics'!J$148,$Y23*'Fish metrics'!J$149)</f>
        <v>0</v>
      </c>
      <c r="AJ23" s="49">
        <f>SUM($P23*'Fish metrics'!K$140,$Q23*'Fish metrics'!K$141,$R23*'Fish metrics'!K$142,$S23*'Fish metrics'!K$143,$T23*'Fish metrics'!K$144,$U23*'Fish metrics'!K$145,$V23*'Fish metrics'!K$146,$W23*'Fish metrics'!K$147,$X23*'Fish metrics'!K$148,$Y23*'Fish metrics'!K$149)</f>
        <v>0</v>
      </c>
      <c r="AK23" s="49">
        <f>SUM($P23*'Fish metrics'!L$140,$Q23*'Fish metrics'!L$141,$R23*'Fish metrics'!L$142,$S23*'Fish metrics'!L$143,$T23*'Fish metrics'!L$144,$U23*'Fish metrics'!L$145,$V23*'Fish metrics'!L$146,$W23*'Fish metrics'!L$147,$X23*'Fish metrics'!L$148,$Y23*'Fish metrics'!L$149)</f>
        <v>0</v>
      </c>
      <c r="AL23" s="49">
        <f>SUM($P23*'Fish metrics'!M$140,$Q23*'Fish metrics'!M$141,$R23*'Fish metrics'!M$142,$S23*'Fish metrics'!M$143,$T23*'Fish metrics'!M$144,$U23*'Fish metrics'!M$145,$V23*'Fish metrics'!M$146,$W23*'Fish metrics'!M$147,$X23*'Fish metrics'!M$148,$Y23*'Fish metrics'!M$149)</f>
        <v>0</v>
      </c>
      <c r="AM23" s="49">
        <f>SUM($P23*'Fish metrics'!N$140,$Q23*'Fish metrics'!N$141,$R23*'Fish metrics'!N$142,$S23*'Fish metrics'!N$143,$T23*'Fish metrics'!N$144,$U23*'Fish metrics'!N$145,$V23*'Fish metrics'!N$146,$W23*'Fish metrics'!N$147,$X23*'Fish metrics'!N$148,$Y23*'Fish metrics'!N$149)</f>
        <v>0</v>
      </c>
      <c r="AN23" s="49">
        <f>SUM($P23*'Fish metrics'!O$140,$Q23*'Fish metrics'!O$141,$R23*'Fish metrics'!O$142,$S23*'Fish metrics'!O$143,$T23*'Fish metrics'!O$144,$U23*'Fish metrics'!O$145,$V23*'Fish metrics'!O$146,$W23*'Fish metrics'!O$147,$X23*'Fish metrics'!O$148,$Y23*'Fish metrics'!O$149)</f>
        <v>0</v>
      </c>
      <c r="AO23" s="39">
        <f t="shared" si="3"/>
        <v>0</v>
      </c>
      <c r="AP23" s="62" t="s">
        <v>205</v>
      </c>
      <c r="AQ23" s="63"/>
    </row>
    <row r="24" spans="1:43" x14ac:dyDescent="0.25">
      <c r="A24" s="64" t="s">
        <v>183</v>
      </c>
      <c r="B24" s="315"/>
      <c r="C24" s="328"/>
      <c r="D24" s="329"/>
      <c r="E24" s="329"/>
      <c r="F24" s="332"/>
      <c r="G24" s="328"/>
      <c r="H24" s="329"/>
      <c r="I24" s="329"/>
      <c r="J24" s="329"/>
      <c r="K24" s="330"/>
      <c r="L24" s="331"/>
      <c r="N24" s="64" t="s">
        <v>183</v>
      </c>
      <c r="O24" s="44">
        <f t="shared" si="1"/>
        <v>0</v>
      </c>
      <c r="P24" s="67">
        <f>IF(C24&gt;0,C24*'Fish metrics'!D$19/$B$5,IF($N$8&lt;=$B$4,0,""))</f>
        <v>0</v>
      </c>
      <c r="Q24" s="68">
        <f>IF(D24&gt;0,D24*'Fish metrics'!E$19/$B$5,IF($N$8&lt;=$B$4,0,""))</f>
        <v>0</v>
      </c>
      <c r="R24" s="68">
        <f>IF(E24&gt;0,E24*'Fish metrics'!F$19/$B$5,IF($N$8&lt;=$B$4,0,""))</f>
        <v>0</v>
      </c>
      <c r="S24" s="69">
        <f>IF(F24&gt;0,F24*'Fish metrics'!G$19/$B$5,IF($N$8&lt;=$B$4,0,""))</f>
        <v>0</v>
      </c>
      <c r="T24" s="67">
        <f>IF(G24&gt;0,G24*'Fish metrics'!H$19/$B$5,IF($N$8&lt;=$B$4,0,""))</f>
        <v>0</v>
      </c>
      <c r="U24" s="68">
        <f>IF(H24&gt;0,H24*'Fish metrics'!I$19/$B$5,IF($N$8&lt;=$B$4,0,""))</f>
        <v>0</v>
      </c>
      <c r="V24" s="68">
        <f>IF(I24&gt;0,I24*'Fish metrics'!J$19/$B$5,IF($N$8&lt;=$B$4,0,""))</f>
        <v>0</v>
      </c>
      <c r="W24" s="68">
        <f>IF(J24&gt;0,J24*'Fish metrics'!K$19/$B$5,IF($N$8&lt;=$B$4,0,""))</f>
        <v>0</v>
      </c>
      <c r="X24" s="68">
        <f>IF(K24&gt;0,K24*'Fish metrics'!L$19/$B$5,IF($N$8&lt;=$B$4,0,""))</f>
        <v>0</v>
      </c>
      <c r="Y24" s="69">
        <f>IF(L24&gt;0,L24*'Fish metrics'!M$19/$B$5,IF($N$8&lt;=$B$4,0,""))</f>
        <v>0</v>
      </c>
      <c r="Z24" s="39">
        <f t="shared" ref="Z24:Z43" si="4">SUM(O24:Y24)</f>
        <v>0</v>
      </c>
      <c r="AB24" s="70" t="s">
        <v>183</v>
      </c>
      <c r="AC24" s="49">
        <f>SUM($P24*'Fish metrics'!D$206,$Q24*'Fish metrics'!D$207,$R24*'Fish metrics'!D$208,$S24*'Fish metrics'!D$209,$T24*'Fish metrics'!D$210,$U24*'Fish metrics'!D$211,$V24*'Fish metrics'!D$212,$W24*'Fish metrics'!D$213,$X24*'Fish metrics'!D$214,$Y24*'Fish metrics'!D$215)</f>
        <v>0</v>
      </c>
      <c r="AD24" s="49">
        <f>SUM($P24*'Fish metrics'!E$206,$Q24*'Fish metrics'!E$207,$R24*'Fish metrics'!E$208,$S24*'Fish metrics'!E$209,$T24*'Fish metrics'!E$210,$U24*'Fish metrics'!E$211,$V24*'Fish metrics'!E$212,$W24*'Fish metrics'!E$213,$X24*'Fish metrics'!E$214,$Y24*'Fish metrics'!E$215)</f>
        <v>0</v>
      </c>
      <c r="AE24" s="49">
        <f>SUM($P24*'Fish metrics'!F$206,$Q24*'Fish metrics'!F$207,$R24*'Fish metrics'!F$208,$S24*'Fish metrics'!F$209,$T24*'Fish metrics'!F$210,$U24*'Fish metrics'!F$211,$V24*'Fish metrics'!F$212,$W24*'Fish metrics'!F$213,$X24*'Fish metrics'!F$214,$Y24*'Fish metrics'!F$215)</f>
        <v>0</v>
      </c>
      <c r="AF24" s="49">
        <f>SUM($P24*'Fish metrics'!G$206,$Q24*'Fish metrics'!G$207,$R24*'Fish metrics'!G$208,$S24*'Fish metrics'!G$209,$T24*'Fish metrics'!G$210,$U24*'Fish metrics'!G$211,$V24*'Fish metrics'!G$212,$W24*'Fish metrics'!G$213,$X24*'Fish metrics'!G$214,$Y24*'Fish metrics'!G$215)</f>
        <v>0</v>
      </c>
      <c r="AG24" s="49">
        <f>SUM($P24*'Fish metrics'!H$206,$Q24*'Fish metrics'!H$207,$R24*'Fish metrics'!H$208,$S24*'Fish metrics'!H$209,$T24*'Fish metrics'!H$210,$U24*'Fish metrics'!H$211,$V24*'Fish metrics'!H$212,$W24*'Fish metrics'!H$213,$X24*'Fish metrics'!H$214,$Y24*'Fish metrics'!H$215)</f>
        <v>0</v>
      </c>
      <c r="AH24" s="49">
        <f>SUM($P24*'Fish metrics'!I$206,$Q24*'Fish metrics'!I$207,$R24*'Fish metrics'!I$208,$S24*'Fish metrics'!I$209,$T24*'Fish metrics'!I$210,$U24*'Fish metrics'!I$211,$V24*'Fish metrics'!I$212,$W24*'Fish metrics'!I$213,$X24*'Fish metrics'!I$214,$Y24*'Fish metrics'!I$215)</f>
        <v>0</v>
      </c>
      <c r="AI24" s="49">
        <f>SUM($P24*'Fish metrics'!J$206,$Q24*'Fish metrics'!J$207,$R24*'Fish metrics'!J$208,$S24*'Fish metrics'!J$209,$T24*'Fish metrics'!J$210,$U24*'Fish metrics'!J$211,$V24*'Fish metrics'!J$212,$W24*'Fish metrics'!J$213,$X24*'Fish metrics'!J$214,$Y24*'Fish metrics'!J$215)</f>
        <v>0</v>
      </c>
      <c r="AJ24" s="49">
        <f>SUM($P24*'Fish metrics'!K$206,$Q24*'Fish metrics'!K$207,$R24*'Fish metrics'!K$208,$S24*'Fish metrics'!K$209,$T24*'Fish metrics'!K$210,$U24*'Fish metrics'!K$211,$V24*'Fish metrics'!K$212,$W24*'Fish metrics'!K$213,$X24*'Fish metrics'!K$214,$Y24*'Fish metrics'!K$215)</f>
        <v>0</v>
      </c>
      <c r="AK24" s="49">
        <f>SUM($P24*'Fish metrics'!L$206,$Q24*'Fish metrics'!L$207,$R24*'Fish metrics'!L$208,$S24*'Fish metrics'!L$209,$T24*'Fish metrics'!L$210,$U24*'Fish metrics'!L$211,$V24*'Fish metrics'!L$212,$W24*'Fish metrics'!L$213,$X24*'Fish metrics'!L$214,$Y24*'Fish metrics'!L$215)</f>
        <v>0</v>
      </c>
      <c r="AL24" s="49">
        <f>SUM($P24*'Fish metrics'!M$206,$Q24*'Fish metrics'!M$207,$R24*'Fish metrics'!M$208,$S24*'Fish metrics'!M$209,$T24*'Fish metrics'!M$210,$U24*'Fish metrics'!M$211,$V24*'Fish metrics'!M$212,$W24*'Fish metrics'!M$213,$X24*'Fish metrics'!M$214,$Y24*'Fish metrics'!M$215)</f>
        <v>0</v>
      </c>
      <c r="AM24" s="49">
        <f>SUM($P24*'Fish metrics'!N$206,$Q24*'Fish metrics'!N$207,$R24*'Fish metrics'!N$208,$S24*'Fish metrics'!N$209,$T24*'Fish metrics'!N$210,$U24*'Fish metrics'!N$211,$V24*'Fish metrics'!N$212,$W24*'Fish metrics'!N$213,$X24*'Fish metrics'!N$214,$Y24*'Fish metrics'!N$215)</f>
        <v>0</v>
      </c>
      <c r="AN24" s="49">
        <f>SUM($P24*'Fish metrics'!O$206,$Q24*'Fish metrics'!O$207,$R24*'Fish metrics'!O$208,$S24*'Fish metrics'!O$209,$T24*'Fish metrics'!O$210,$U24*'Fish metrics'!O$211,$V24*'Fish metrics'!O$212,$W24*'Fish metrics'!O$213,$X24*'Fish metrics'!O$214,$Y24*'Fish metrics'!O$215)</f>
        <v>0</v>
      </c>
      <c r="AO24" s="39">
        <f t="shared" si="3"/>
        <v>0</v>
      </c>
      <c r="AP24" s="62" t="s">
        <v>207</v>
      </c>
      <c r="AQ24" s="63"/>
    </row>
    <row r="25" spans="1:43" x14ac:dyDescent="0.25">
      <c r="A25" s="64" t="s">
        <v>184</v>
      </c>
      <c r="B25" s="315"/>
      <c r="C25" s="328"/>
      <c r="D25" s="329"/>
      <c r="E25" s="329"/>
      <c r="F25" s="331"/>
      <c r="G25" s="328"/>
      <c r="H25" s="329"/>
      <c r="I25" s="329"/>
      <c r="J25" s="330"/>
      <c r="K25" s="330"/>
      <c r="L25" s="331"/>
      <c r="N25" s="64" t="s">
        <v>184</v>
      </c>
      <c r="O25" s="44">
        <f t="shared" si="1"/>
        <v>0</v>
      </c>
      <c r="P25" s="67">
        <f>IF(C25&gt;0,C25*'Fish metrics'!D$20/$B$5,IF($N$8&lt;=$B$4,0,""))</f>
        <v>0</v>
      </c>
      <c r="Q25" s="68">
        <f>IF(D25&gt;0,D25*'Fish metrics'!E$20/$B$5,IF($N$8&lt;=$B$4,0,""))</f>
        <v>0</v>
      </c>
      <c r="R25" s="68">
        <f>IF(E25&gt;0,E25*'Fish metrics'!F$20/$B$5,IF($N$8&lt;=$B$4,0,""))</f>
        <v>0</v>
      </c>
      <c r="S25" s="69">
        <f>IF(F25&gt;0,F25*'Fish metrics'!G$20/$B$5,IF($N$8&lt;=$B$4,0,""))</f>
        <v>0</v>
      </c>
      <c r="T25" s="67">
        <f>IF(G25&gt;0,G25*'Fish metrics'!H$20/$B$5,IF($N$8&lt;=$B$4,0,""))</f>
        <v>0</v>
      </c>
      <c r="U25" s="68">
        <f>IF(H25&gt;0,H25*'Fish metrics'!I$20/$B$5,IF($N$8&lt;=$B$4,0,""))</f>
        <v>0</v>
      </c>
      <c r="V25" s="68">
        <f>IF(I25&gt;0,I25*'Fish metrics'!J$20/$B$5,IF($N$8&lt;=$B$4,0,""))</f>
        <v>0</v>
      </c>
      <c r="W25" s="68">
        <f>IF(J25&gt;0,J25*'Fish metrics'!K$20/$B$5,IF($N$8&lt;=$B$4,0,""))</f>
        <v>0</v>
      </c>
      <c r="X25" s="68">
        <f>IF(K25&gt;0,K25*'Fish metrics'!L$20/$B$5,IF($N$8&lt;=$B$4,0,""))</f>
        <v>0</v>
      </c>
      <c r="Y25" s="69">
        <f>IF(L25&gt;0,L25*'Fish metrics'!M$20/$B$5,IF($N$8&lt;=$B$4,0,""))</f>
        <v>0</v>
      </c>
      <c r="Z25" s="39">
        <f t="shared" si="4"/>
        <v>0</v>
      </c>
      <c r="AB25" s="70" t="s">
        <v>184</v>
      </c>
      <c r="AC25" s="49">
        <f>SUM($P25*'Fish metrics'!D$206,$Q25*'Fish metrics'!D$207,$R25*'Fish metrics'!D$208,$S25*'Fish metrics'!D$209,$T25*'Fish metrics'!D$210,$U25*'Fish metrics'!D$211,$V25*'Fish metrics'!D$212,$W25*'Fish metrics'!D$213,$X25*'Fish metrics'!D$214,$Y25*'Fish metrics'!D$215)</f>
        <v>0</v>
      </c>
      <c r="AD25" s="49">
        <f>SUM($P25*'Fish metrics'!E$206,$Q25*'Fish metrics'!E$207,$R25*'Fish metrics'!E$208,$S25*'Fish metrics'!E$209,$T25*'Fish metrics'!E$210,$U25*'Fish metrics'!E$211,$V25*'Fish metrics'!E$212,$W25*'Fish metrics'!E$213,$X25*'Fish metrics'!E$214,$Y25*'Fish metrics'!E$215)</f>
        <v>0</v>
      </c>
      <c r="AE25" s="49">
        <f>SUM($P25*'Fish metrics'!F$206,$Q25*'Fish metrics'!F$207,$R25*'Fish metrics'!F$208,$S25*'Fish metrics'!F$209,$T25*'Fish metrics'!F$210,$U25*'Fish metrics'!F$211,$V25*'Fish metrics'!F$212,$W25*'Fish metrics'!F$213,$X25*'Fish metrics'!F$214,$Y25*'Fish metrics'!F$215)</f>
        <v>0</v>
      </c>
      <c r="AF25" s="49">
        <f>SUM($P25*'Fish metrics'!G$206,$Q25*'Fish metrics'!G$207,$R25*'Fish metrics'!G$208,$S25*'Fish metrics'!G$209,$T25*'Fish metrics'!G$210,$U25*'Fish metrics'!G$211,$V25*'Fish metrics'!G$212,$W25*'Fish metrics'!G$213,$X25*'Fish metrics'!G$214,$Y25*'Fish metrics'!G$215)</f>
        <v>0</v>
      </c>
      <c r="AG25" s="49">
        <f>SUM($P25*'Fish metrics'!H$206,$Q25*'Fish metrics'!H$207,$R25*'Fish metrics'!H$208,$S25*'Fish metrics'!H$209,$T25*'Fish metrics'!H$210,$U25*'Fish metrics'!H$211,$V25*'Fish metrics'!H$212,$W25*'Fish metrics'!H$213,$X25*'Fish metrics'!H$214,$Y25*'Fish metrics'!H$215)</f>
        <v>0</v>
      </c>
      <c r="AH25" s="49">
        <f>SUM($P25*'Fish metrics'!I$206,$Q25*'Fish metrics'!I$207,$R25*'Fish metrics'!I$208,$S25*'Fish metrics'!I$209,$T25*'Fish metrics'!I$210,$U25*'Fish metrics'!I$211,$V25*'Fish metrics'!I$212,$W25*'Fish metrics'!I$213,$X25*'Fish metrics'!I$214,$Y25*'Fish metrics'!I$215)</f>
        <v>0</v>
      </c>
      <c r="AI25" s="49">
        <f>SUM($P25*'Fish metrics'!J$206,$Q25*'Fish metrics'!J$207,$R25*'Fish metrics'!J$208,$S25*'Fish metrics'!J$209,$T25*'Fish metrics'!J$210,$U25*'Fish metrics'!J$211,$V25*'Fish metrics'!J$212,$W25*'Fish metrics'!J$213,$X25*'Fish metrics'!J$214,$Y25*'Fish metrics'!J$215)</f>
        <v>0</v>
      </c>
      <c r="AJ25" s="49">
        <f>SUM($P25*'Fish metrics'!K$206,$Q25*'Fish metrics'!K$207,$R25*'Fish metrics'!K$208,$S25*'Fish metrics'!K$209,$T25*'Fish metrics'!K$210,$U25*'Fish metrics'!K$211,$V25*'Fish metrics'!K$212,$W25*'Fish metrics'!K$213,$X25*'Fish metrics'!K$214,$Y25*'Fish metrics'!K$215)</f>
        <v>0</v>
      </c>
      <c r="AK25" s="49">
        <f>SUM($P25*'Fish metrics'!L$206,$Q25*'Fish metrics'!L$207,$R25*'Fish metrics'!L$208,$S25*'Fish metrics'!L$209,$T25*'Fish metrics'!L$210,$U25*'Fish metrics'!L$211,$V25*'Fish metrics'!L$212,$W25*'Fish metrics'!L$213,$X25*'Fish metrics'!L$214,$Y25*'Fish metrics'!L$215)</f>
        <v>0</v>
      </c>
      <c r="AL25" s="49">
        <f>SUM($P25*'Fish metrics'!M$206,$Q25*'Fish metrics'!M$207,$R25*'Fish metrics'!M$208,$S25*'Fish metrics'!M$209,$T25*'Fish metrics'!M$210,$U25*'Fish metrics'!M$211,$V25*'Fish metrics'!M$212,$W25*'Fish metrics'!M$213,$X25*'Fish metrics'!M$214,$Y25*'Fish metrics'!M$215)</f>
        <v>0</v>
      </c>
      <c r="AM25" s="49">
        <f>SUM($P25*'Fish metrics'!N$206,$Q25*'Fish metrics'!N$207,$R25*'Fish metrics'!N$208,$S25*'Fish metrics'!N$209,$T25*'Fish metrics'!N$210,$U25*'Fish metrics'!N$211,$V25*'Fish metrics'!N$212,$W25*'Fish metrics'!N$213,$X25*'Fish metrics'!N$214,$Y25*'Fish metrics'!N$215)</f>
        <v>0</v>
      </c>
      <c r="AN25" s="49">
        <f>SUM($P25*'Fish metrics'!O$206,$Q25*'Fish metrics'!O$207,$R25*'Fish metrics'!O$208,$S25*'Fish metrics'!O$209,$T25*'Fish metrics'!O$210,$U25*'Fish metrics'!O$211,$V25*'Fish metrics'!O$212,$W25*'Fish metrics'!O$213,$X25*'Fish metrics'!O$214,$Y25*'Fish metrics'!O$215)</f>
        <v>0</v>
      </c>
      <c r="AO25" s="39">
        <f t="shared" si="3"/>
        <v>0</v>
      </c>
      <c r="AP25" s="62" t="s">
        <v>207</v>
      </c>
      <c r="AQ25" s="63"/>
    </row>
    <row r="26" spans="1:43" x14ac:dyDescent="0.25">
      <c r="A26" s="64" t="s">
        <v>131</v>
      </c>
      <c r="B26" s="315"/>
      <c r="C26" s="328"/>
      <c r="D26" s="329"/>
      <c r="E26" s="329"/>
      <c r="F26" s="332"/>
      <c r="G26" s="328"/>
      <c r="H26" s="329"/>
      <c r="I26" s="329"/>
      <c r="J26" s="329"/>
      <c r="K26" s="330"/>
      <c r="L26" s="331"/>
      <c r="N26" s="64" t="s">
        <v>131</v>
      </c>
      <c r="O26" s="44">
        <f t="shared" si="1"/>
        <v>0</v>
      </c>
      <c r="P26" s="67">
        <f>IF(C26&gt;0,C26*'Fish metrics'!D$21/$B$5,IF($N$8&lt;=$B$4,0,""))</f>
        <v>0</v>
      </c>
      <c r="Q26" s="68">
        <f>IF(D26&gt;0,D26*'Fish metrics'!E$21/$B$5,IF($N$8&lt;=$B$4,0,""))</f>
        <v>0</v>
      </c>
      <c r="R26" s="68">
        <f>IF(E26&gt;0,E26*'Fish metrics'!F$21/$B$5,IF($N$8&lt;=$B$4,0,""))</f>
        <v>0</v>
      </c>
      <c r="S26" s="69">
        <f>IF(F26&gt;0,F26*'Fish metrics'!G$21/$B$5,IF($N$8&lt;=$B$4,0,""))</f>
        <v>0</v>
      </c>
      <c r="T26" s="67">
        <f>IF(G26&gt;0,G26*'Fish metrics'!H$21/$B$5,IF($N$8&lt;=$B$4,0,""))</f>
        <v>0</v>
      </c>
      <c r="U26" s="68">
        <f>IF(H26&gt;0,H26*'Fish metrics'!I$21/$B$5,IF($N$8&lt;=$B$4,0,""))</f>
        <v>0</v>
      </c>
      <c r="V26" s="68">
        <f>IF(I26&gt;0,I26*'Fish metrics'!J$21/$B$5,IF($N$8&lt;=$B$4,0,""))</f>
        <v>0</v>
      </c>
      <c r="W26" s="68">
        <f>IF(J26&gt;0,J26*'Fish metrics'!K$21/$B$5,IF($N$8&lt;=$B$4,0,""))</f>
        <v>0</v>
      </c>
      <c r="X26" s="68">
        <f>IF(K26&gt;0,K26*'Fish metrics'!L$21/$B$5,IF($N$8&lt;=$B$4,0,""))</f>
        <v>0</v>
      </c>
      <c r="Y26" s="69">
        <f>IF(L26&gt;0,L26*'Fish metrics'!M$21/$B$5,IF($N$8&lt;=$B$4,0,""))</f>
        <v>0</v>
      </c>
      <c r="Z26" s="39">
        <f t="shared" si="4"/>
        <v>0</v>
      </c>
      <c r="AB26" s="70" t="s">
        <v>131</v>
      </c>
      <c r="AC26" s="49">
        <f>SUM($P26*'Fish metrics'!D$206,$Q26*'Fish metrics'!D$207,$R26*'Fish metrics'!D$208,$S26*'Fish metrics'!D$209,$T26*'Fish metrics'!D$210,$U26*'Fish metrics'!D$211,$V26*'Fish metrics'!D$212,$W26*'Fish metrics'!D$213,$X26*'Fish metrics'!D$214,$Y26*'Fish metrics'!D$215)</f>
        <v>0</v>
      </c>
      <c r="AD26" s="49">
        <f>SUM($P26*'Fish metrics'!E$206,$Q26*'Fish metrics'!E$207,$R26*'Fish metrics'!E$208,$S26*'Fish metrics'!E$209,$T26*'Fish metrics'!E$210,$U26*'Fish metrics'!E$211,$V26*'Fish metrics'!E$212,$W26*'Fish metrics'!E$213,$X26*'Fish metrics'!E$214,$Y26*'Fish metrics'!E$215)</f>
        <v>0</v>
      </c>
      <c r="AE26" s="49">
        <f>SUM($P26*'Fish metrics'!F$206,$Q26*'Fish metrics'!F$207,$R26*'Fish metrics'!F$208,$S26*'Fish metrics'!F$209,$T26*'Fish metrics'!F$210,$U26*'Fish metrics'!F$211,$V26*'Fish metrics'!F$212,$W26*'Fish metrics'!F$213,$X26*'Fish metrics'!F$214,$Y26*'Fish metrics'!F$215)</f>
        <v>0</v>
      </c>
      <c r="AF26" s="49">
        <f>SUM($P26*'Fish metrics'!G$206,$Q26*'Fish metrics'!G$207,$R26*'Fish metrics'!G$208,$S26*'Fish metrics'!G$209,$T26*'Fish metrics'!G$210,$U26*'Fish metrics'!G$211,$V26*'Fish metrics'!G$212,$W26*'Fish metrics'!G$213,$X26*'Fish metrics'!G$214,$Y26*'Fish metrics'!G$215)</f>
        <v>0</v>
      </c>
      <c r="AG26" s="49">
        <f>SUM($P26*'Fish metrics'!H$206,$Q26*'Fish metrics'!H$207,$R26*'Fish metrics'!H$208,$S26*'Fish metrics'!H$209,$T26*'Fish metrics'!H$210,$U26*'Fish metrics'!H$211,$V26*'Fish metrics'!H$212,$W26*'Fish metrics'!H$213,$X26*'Fish metrics'!H$214,$Y26*'Fish metrics'!H$215)</f>
        <v>0</v>
      </c>
      <c r="AH26" s="49">
        <f>SUM($P26*'Fish metrics'!I$206,$Q26*'Fish metrics'!I$207,$R26*'Fish metrics'!I$208,$S26*'Fish metrics'!I$209,$T26*'Fish metrics'!I$210,$U26*'Fish metrics'!I$211,$V26*'Fish metrics'!I$212,$W26*'Fish metrics'!I$213,$X26*'Fish metrics'!I$214,$Y26*'Fish metrics'!I$215)</f>
        <v>0</v>
      </c>
      <c r="AI26" s="49">
        <f>SUM($P26*'Fish metrics'!J$206,$Q26*'Fish metrics'!J$207,$R26*'Fish metrics'!J$208,$S26*'Fish metrics'!J$209,$T26*'Fish metrics'!J$210,$U26*'Fish metrics'!J$211,$V26*'Fish metrics'!J$212,$W26*'Fish metrics'!J$213,$X26*'Fish metrics'!J$214,$Y26*'Fish metrics'!J$215)</f>
        <v>0</v>
      </c>
      <c r="AJ26" s="49">
        <f>SUM($P26*'Fish metrics'!K$206,$Q26*'Fish metrics'!K$207,$R26*'Fish metrics'!K$208,$S26*'Fish metrics'!K$209,$T26*'Fish metrics'!K$210,$U26*'Fish metrics'!K$211,$V26*'Fish metrics'!K$212,$W26*'Fish metrics'!K$213,$X26*'Fish metrics'!K$214,$Y26*'Fish metrics'!K$215)</f>
        <v>0</v>
      </c>
      <c r="AK26" s="49">
        <f>SUM($P26*'Fish metrics'!L$206,$Q26*'Fish metrics'!L$207,$R26*'Fish metrics'!L$208,$S26*'Fish metrics'!L$209,$T26*'Fish metrics'!L$210,$U26*'Fish metrics'!L$211,$V26*'Fish metrics'!L$212,$W26*'Fish metrics'!L$213,$X26*'Fish metrics'!L$214,$Y26*'Fish metrics'!L$215)</f>
        <v>0</v>
      </c>
      <c r="AL26" s="49">
        <f>SUM($P26*'Fish metrics'!M$206,$Q26*'Fish metrics'!M$207,$R26*'Fish metrics'!M$208,$S26*'Fish metrics'!M$209,$T26*'Fish metrics'!M$210,$U26*'Fish metrics'!M$211,$V26*'Fish metrics'!M$212,$W26*'Fish metrics'!M$213,$X26*'Fish metrics'!M$214,$Y26*'Fish metrics'!M$215)</f>
        <v>0</v>
      </c>
      <c r="AM26" s="49">
        <f>SUM($P26*'Fish metrics'!N$206,$Q26*'Fish metrics'!N$207,$R26*'Fish metrics'!N$208,$S26*'Fish metrics'!N$209,$T26*'Fish metrics'!N$210,$U26*'Fish metrics'!N$211,$V26*'Fish metrics'!N$212,$W26*'Fish metrics'!N$213,$X26*'Fish metrics'!N$214,$Y26*'Fish metrics'!N$215)</f>
        <v>0</v>
      </c>
      <c r="AN26" s="49">
        <f>SUM($P26*'Fish metrics'!O$206,$Q26*'Fish metrics'!O$207,$R26*'Fish metrics'!O$208,$S26*'Fish metrics'!O$209,$T26*'Fish metrics'!O$210,$U26*'Fish metrics'!O$211,$V26*'Fish metrics'!O$212,$W26*'Fish metrics'!O$213,$X26*'Fish metrics'!O$214,$Y26*'Fish metrics'!O$215)</f>
        <v>0</v>
      </c>
      <c r="AO26" s="39">
        <f t="shared" si="3"/>
        <v>0</v>
      </c>
      <c r="AP26" s="62" t="s">
        <v>207</v>
      </c>
      <c r="AQ26" s="63"/>
    </row>
    <row r="27" spans="1:43" x14ac:dyDescent="0.25">
      <c r="A27" s="64" t="s">
        <v>21</v>
      </c>
      <c r="B27" s="315"/>
      <c r="C27" s="328"/>
      <c r="D27" s="329"/>
      <c r="E27" s="329"/>
      <c r="F27" s="332"/>
      <c r="G27" s="328"/>
      <c r="H27" s="329"/>
      <c r="I27" s="329"/>
      <c r="J27" s="329"/>
      <c r="K27" s="329"/>
      <c r="L27" s="331"/>
      <c r="N27" s="64" t="s">
        <v>21</v>
      </c>
      <c r="O27" s="44">
        <f t="shared" si="1"/>
        <v>0</v>
      </c>
      <c r="P27" s="67">
        <f>IF(C27&gt;0,C27*'Fish metrics'!D$22/$B$5,IF($N$8&lt;=$B$4,0,""))</f>
        <v>0</v>
      </c>
      <c r="Q27" s="68">
        <f>IF(D27&gt;0,D27*'Fish metrics'!E$22/$B$5,IF($N$8&lt;=$B$4,0,""))</f>
        <v>0</v>
      </c>
      <c r="R27" s="68">
        <f>IF(E27&gt;0,E27*'Fish metrics'!F$22/$B$5,IF($N$8&lt;=$B$4,0,""))</f>
        <v>0</v>
      </c>
      <c r="S27" s="69">
        <f>IF(F27&gt;0,F27*'Fish metrics'!G$22/$B$5,IF($N$8&lt;=$B$4,0,""))</f>
        <v>0</v>
      </c>
      <c r="T27" s="67">
        <f>IF(G27&gt;0,G27*'Fish metrics'!H$22/$B$5,IF($N$8&lt;=$B$4,0,""))</f>
        <v>0</v>
      </c>
      <c r="U27" s="68">
        <f>IF(H27&gt;0,H27*'Fish metrics'!I$22/$B$5,IF($N$8&lt;=$B$4,0,""))</f>
        <v>0</v>
      </c>
      <c r="V27" s="68">
        <f>IF(I27&gt;0,I27*'Fish metrics'!J$22/$B$5,IF($N$8&lt;=$B$4,0,""))</f>
        <v>0</v>
      </c>
      <c r="W27" s="68">
        <f>IF(J27&gt;0,J27*'Fish metrics'!K$22/$B$5,IF($N$8&lt;=$B$4,0,""))</f>
        <v>0</v>
      </c>
      <c r="X27" s="68">
        <f>IF(K27&gt;0,K27*'Fish metrics'!L$22/$B$5,IF($N$8&lt;=$B$4,0,""))</f>
        <v>0</v>
      </c>
      <c r="Y27" s="69">
        <f>IF(L27&gt;0,L27*'Fish metrics'!M$22/$B$5,IF($N$8&lt;=$B$4,0,""))</f>
        <v>0</v>
      </c>
      <c r="Z27" s="39">
        <f t="shared" si="4"/>
        <v>0</v>
      </c>
      <c r="AB27" s="70" t="s">
        <v>21</v>
      </c>
      <c r="AC27" s="49">
        <f>SUM($P27*'Fish metrics'!D$151,$Q27*'Fish metrics'!D$152,$R27*'Fish metrics'!D$153,$S27*'Fish metrics'!D$154,$T27*'Fish metrics'!D$155,$U27*'Fish metrics'!D$156,$V27*'Fish metrics'!D$157,$W27*'Fish metrics'!D$158,$X27*'Fish metrics'!D$159,$Y27*'Fish metrics'!D$160)</f>
        <v>0</v>
      </c>
      <c r="AD27" s="49">
        <f>SUM($P27*'Fish metrics'!E$151,$Q27*'Fish metrics'!E$152,$R27*'Fish metrics'!E$153,$S27*'Fish metrics'!E$154,$T27*'Fish metrics'!E$155,$U27*'Fish metrics'!E$156,$V27*'Fish metrics'!E$157,$W27*'Fish metrics'!E$158,$X27*'Fish metrics'!E$159,$Y27*'Fish metrics'!E$160)</f>
        <v>0</v>
      </c>
      <c r="AE27" s="49">
        <f>SUM($P27*'Fish metrics'!F$151,$Q27*'Fish metrics'!F$152,$R27*'Fish metrics'!F$153,$S27*'Fish metrics'!F$154,$T27*'Fish metrics'!F$155,$U27*'Fish metrics'!F$156,$V27*'Fish metrics'!F$157,$W27*'Fish metrics'!F$158,$X27*'Fish metrics'!F$159,$Y27*'Fish metrics'!F$160)</f>
        <v>0</v>
      </c>
      <c r="AF27" s="49">
        <f>SUM($P27*'Fish metrics'!G$151,$Q27*'Fish metrics'!G$152,$R27*'Fish metrics'!G$153,$S27*'Fish metrics'!G$154,$T27*'Fish metrics'!G$155,$U27*'Fish metrics'!G$156,$V27*'Fish metrics'!G$157,$W27*'Fish metrics'!G$158,$X27*'Fish metrics'!G$159,$Y27*'Fish metrics'!G$160)</f>
        <v>0</v>
      </c>
      <c r="AG27" s="49">
        <f>SUM($P27*'Fish metrics'!H$151,$Q27*'Fish metrics'!H$152,$R27*'Fish metrics'!H$153,$S27*'Fish metrics'!H$154,$T27*'Fish metrics'!H$155,$U27*'Fish metrics'!H$156,$V27*'Fish metrics'!H$157,$W27*'Fish metrics'!H$158,$X27*'Fish metrics'!H$159,$Y27*'Fish metrics'!H$160)</f>
        <v>0</v>
      </c>
      <c r="AH27" s="49">
        <f>SUM($P27*'Fish metrics'!I$151,$Q27*'Fish metrics'!I$152,$R27*'Fish metrics'!I$153,$S27*'Fish metrics'!I$154,$T27*'Fish metrics'!I$155,$U27*'Fish metrics'!I$156,$V27*'Fish metrics'!I$157,$W27*'Fish metrics'!I$158,$X27*'Fish metrics'!I$159,$Y27*'Fish metrics'!I$160)</f>
        <v>0</v>
      </c>
      <c r="AI27" s="49">
        <f>SUM($P27*'Fish metrics'!J$151,$Q27*'Fish metrics'!J$152,$R27*'Fish metrics'!J$153,$S27*'Fish metrics'!J$154,$T27*'Fish metrics'!J$155,$U27*'Fish metrics'!J$156,$V27*'Fish metrics'!J$157,$W27*'Fish metrics'!J$158,$X27*'Fish metrics'!J$159,$Y27*'Fish metrics'!J$160)</f>
        <v>0</v>
      </c>
      <c r="AJ27" s="49">
        <f>SUM($P27*'Fish metrics'!K$151,$Q27*'Fish metrics'!K$152,$R27*'Fish metrics'!K$153,$S27*'Fish metrics'!K$154,$T27*'Fish metrics'!K$155,$U27*'Fish metrics'!K$156,$V27*'Fish metrics'!K$157,$W27*'Fish metrics'!K$158,$X27*'Fish metrics'!K$159,$Y27*'Fish metrics'!K$160)</f>
        <v>0</v>
      </c>
      <c r="AK27" s="49">
        <f>SUM($P27*'Fish metrics'!L$151,$Q27*'Fish metrics'!L$152,$R27*'Fish metrics'!L$153,$S27*'Fish metrics'!L$154,$T27*'Fish metrics'!L$155,$U27*'Fish metrics'!L$156,$V27*'Fish metrics'!L$157,$W27*'Fish metrics'!L$158,$X27*'Fish metrics'!L$159,$Y27*'Fish metrics'!L$160)</f>
        <v>0</v>
      </c>
      <c r="AL27" s="49">
        <f>SUM($P27*'Fish metrics'!M$151,$Q27*'Fish metrics'!M$152,$R27*'Fish metrics'!M$153,$S27*'Fish metrics'!M$154,$T27*'Fish metrics'!M$155,$U27*'Fish metrics'!M$156,$V27*'Fish metrics'!M$157,$W27*'Fish metrics'!M$158,$X27*'Fish metrics'!M$159,$Y27*'Fish metrics'!M$160)</f>
        <v>0</v>
      </c>
      <c r="AM27" s="49">
        <f>SUM($P27*'Fish metrics'!N$151,$Q27*'Fish metrics'!N$152,$R27*'Fish metrics'!N$153,$S27*'Fish metrics'!N$154,$T27*'Fish metrics'!N$155,$U27*'Fish metrics'!N$156,$V27*'Fish metrics'!N$157,$W27*'Fish metrics'!N$158,$X27*'Fish metrics'!N$159,$Y27*'Fish metrics'!N$160)</f>
        <v>0</v>
      </c>
      <c r="AN27" s="49">
        <f>SUM($P27*'Fish metrics'!O$151,$Q27*'Fish metrics'!O$152,$R27*'Fish metrics'!O$153,$S27*'Fish metrics'!O$154,$T27*'Fish metrics'!O$155,$U27*'Fish metrics'!O$156,$V27*'Fish metrics'!O$157,$W27*'Fish metrics'!O$158,$X27*'Fish metrics'!O$159,$Y27*'Fish metrics'!O$160)</f>
        <v>0</v>
      </c>
      <c r="AO27" s="39">
        <f t="shared" si="3"/>
        <v>0</v>
      </c>
      <c r="AP27" s="62" t="s">
        <v>206</v>
      </c>
      <c r="AQ27" s="63"/>
    </row>
    <row r="28" spans="1:43" x14ac:dyDescent="0.25">
      <c r="A28" s="64" t="s">
        <v>185</v>
      </c>
      <c r="B28" s="315"/>
      <c r="C28" s="328"/>
      <c r="D28" s="329"/>
      <c r="E28" s="329"/>
      <c r="F28" s="331"/>
      <c r="G28" s="328"/>
      <c r="H28" s="329"/>
      <c r="I28" s="329"/>
      <c r="J28" s="330"/>
      <c r="K28" s="330"/>
      <c r="L28" s="331"/>
      <c r="N28" s="64" t="s">
        <v>185</v>
      </c>
      <c r="O28" s="44">
        <f t="shared" si="1"/>
        <v>0</v>
      </c>
      <c r="P28" s="67">
        <f>IF(C28&gt;0,C28*'Fish metrics'!D$23/$B$5,IF($N$8&lt;=$B$4,0,""))</f>
        <v>0</v>
      </c>
      <c r="Q28" s="68">
        <f>IF(D28&gt;0,D28*'Fish metrics'!E$23/$B$5,IF($N$8&lt;=$B$4,0,""))</f>
        <v>0</v>
      </c>
      <c r="R28" s="68">
        <f>IF(E28&gt;0,E28*'Fish metrics'!F$23/$B$5,IF($N$8&lt;=$B$4,0,""))</f>
        <v>0</v>
      </c>
      <c r="S28" s="69">
        <f>IF(F28&gt;0,F28*'Fish metrics'!G$23/$B$5,IF($N$8&lt;=$B$4,0,""))</f>
        <v>0</v>
      </c>
      <c r="T28" s="67">
        <f>IF(G28&gt;0,G28*'Fish metrics'!H$23/$B$5,IF($N$8&lt;=$B$4,0,""))</f>
        <v>0</v>
      </c>
      <c r="U28" s="68">
        <f>IF(H28&gt;0,H28*'Fish metrics'!I$23/$B$5,IF($N$8&lt;=$B$4,0,""))</f>
        <v>0</v>
      </c>
      <c r="V28" s="68">
        <f>IF(I28&gt;0,I28*'Fish metrics'!J$23/$B$5,IF($N$8&lt;=$B$4,0,""))</f>
        <v>0</v>
      </c>
      <c r="W28" s="68">
        <f>IF(J28&gt;0,J28*'Fish metrics'!K$23/$B$5,IF($N$8&lt;=$B$4,0,""))</f>
        <v>0</v>
      </c>
      <c r="X28" s="68">
        <f>IF(K28&gt;0,K28*'Fish metrics'!L$23/$B$5,IF($N$8&lt;=$B$4,0,""))</f>
        <v>0</v>
      </c>
      <c r="Y28" s="69">
        <f>IF(L28&gt;0,L28*'Fish metrics'!M$23/$B$5,IF($N$8&lt;=$B$4,0,""))</f>
        <v>0</v>
      </c>
      <c r="Z28" s="39">
        <f t="shared" si="4"/>
        <v>0</v>
      </c>
      <c r="AB28" s="70" t="s">
        <v>185</v>
      </c>
      <c r="AC28" s="49">
        <f>SUM($P28*'Fish metrics'!D$173,$Q28*'Fish metrics'!D$174,$R28*'Fish metrics'!D$175,$S28*'Fish metrics'!D$176,$T28*'Fish metrics'!D$177,$U28*'Fish metrics'!D$178,$V28*'Fish metrics'!D$179,$W28*'Fish metrics'!D$180,$X28*'Fish metrics'!D$181,$Y28*'Fish metrics'!D$182)</f>
        <v>0</v>
      </c>
      <c r="AD28" s="49">
        <f>SUM($P28*'Fish metrics'!E$173,$Q28*'Fish metrics'!E$174,$R28*'Fish metrics'!E$175,$S28*'Fish metrics'!E$176,$T28*'Fish metrics'!E$177,$U28*'Fish metrics'!E$178,$V28*'Fish metrics'!E$179,$W28*'Fish metrics'!E$180,$X28*'Fish metrics'!E$181,$Y28*'Fish metrics'!E$182)</f>
        <v>0</v>
      </c>
      <c r="AE28" s="49">
        <f>SUM($P28*'Fish metrics'!F$173,$Q28*'Fish metrics'!F$174,$R28*'Fish metrics'!F$175,$S28*'Fish metrics'!F$176,$T28*'Fish metrics'!F$177,$U28*'Fish metrics'!F$178,$V28*'Fish metrics'!F$179,$W28*'Fish metrics'!F$180,$X28*'Fish metrics'!F$181,$Y28*'Fish metrics'!F$182)</f>
        <v>0</v>
      </c>
      <c r="AF28" s="49">
        <f>SUM($P28*'Fish metrics'!G$173,$Q28*'Fish metrics'!G$174,$R28*'Fish metrics'!G$175,$S28*'Fish metrics'!G$176,$T28*'Fish metrics'!G$177,$U28*'Fish metrics'!G$178,$V28*'Fish metrics'!G$179,$W28*'Fish metrics'!G$180,$X28*'Fish metrics'!G$181,$Y28*'Fish metrics'!G$182)</f>
        <v>0</v>
      </c>
      <c r="AG28" s="49">
        <f>SUM($P28*'Fish metrics'!H$173,$Q28*'Fish metrics'!H$174,$R28*'Fish metrics'!H$175,$S28*'Fish metrics'!H$176,$T28*'Fish metrics'!H$177,$U28*'Fish metrics'!H$178,$V28*'Fish metrics'!H$179,$W28*'Fish metrics'!H$180,$X28*'Fish metrics'!H$181,$Y28*'Fish metrics'!H$182)</f>
        <v>0</v>
      </c>
      <c r="AH28" s="49">
        <f>SUM($P28*'Fish metrics'!I$173,$Q28*'Fish metrics'!I$174,$R28*'Fish metrics'!I$175,$S28*'Fish metrics'!I$176,$T28*'Fish metrics'!I$177,$U28*'Fish metrics'!I$178,$V28*'Fish metrics'!I$179,$W28*'Fish metrics'!I$180,$X28*'Fish metrics'!I$181,$Y28*'Fish metrics'!I$182)</f>
        <v>0</v>
      </c>
      <c r="AI28" s="49">
        <f>SUM($P28*'Fish metrics'!J$173,$Q28*'Fish metrics'!J$174,$R28*'Fish metrics'!J$175,$S28*'Fish metrics'!J$176,$T28*'Fish metrics'!J$177,$U28*'Fish metrics'!J$178,$V28*'Fish metrics'!J$179,$W28*'Fish metrics'!J$180,$X28*'Fish metrics'!J$181,$Y28*'Fish metrics'!J$182)</f>
        <v>0</v>
      </c>
      <c r="AJ28" s="49">
        <f>SUM($P28*'Fish metrics'!K$173,$Q28*'Fish metrics'!K$174,$R28*'Fish metrics'!K$175,$S28*'Fish metrics'!K$176,$T28*'Fish metrics'!K$177,$U28*'Fish metrics'!K$178,$V28*'Fish metrics'!K$179,$W28*'Fish metrics'!K$180,$X28*'Fish metrics'!K$181,$Y28*'Fish metrics'!K$182)</f>
        <v>0</v>
      </c>
      <c r="AK28" s="49">
        <f>SUM($P28*'Fish metrics'!L$173,$Q28*'Fish metrics'!L$174,$R28*'Fish metrics'!L$175,$S28*'Fish metrics'!L$176,$T28*'Fish metrics'!L$177,$U28*'Fish metrics'!L$178,$V28*'Fish metrics'!L$179,$W28*'Fish metrics'!L$180,$X28*'Fish metrics'!L$181,$Y28*'Fish metrics'!L$182)</f>
        <v>0</v>
      </c>
      <c r="AL28" s="49">
        <f>SUM($P28*'Fish metrics'!M$173,$Q28*'Fish metrics'!M$174,$R28*'Fish metrics'!M$175,$S28*'Fish metrics'!M$176,$T28*'Fish metrics'!M$177,$U28*'Fish metrics'!M$178,$V28*'Fish metrics'!M$179,$W28*'Fish metrics'!M$180,$X28*'Fish metrics'!M$181,$Y28*'Fish metrics'!M$182)</f>
        <v>0</v>
      </c>
      <c r="AM28" s="49">
        <f>SUM($P28*'Fish metrics'!N$173,$Q28*'Fish metrics'!N$174,$R28*'Fish metrics'!N$175,$S28*'Fish metrics'!N$176,$T28*'Fish metrics'!N$177,$U28*'Fish metrics'!N$178,$V28*'Fish metrics'!N$179,$W28*'Fish metrics'!N$180,$X28*'Fish metrics'!N$181,$Y28*'Fish metrics'!N$182)</f>
        <v>0</v>
      </c>
      <c r="AN28" s="49">
        <f>SUM($P28*'Fish metrics'!O$173,$Q28*'Fish metrics'!O$174,$R28*'Fish metrics'!O$175,$S28*'Fish metrics'!O$176,$T28*'Fish metrics'!O$177,$U28*'Fish metrics'!O$178,$V28*'Fish metrics'!O$179,$W28*'Fish metrics'!O$180,$X28*'Fish metrics'!O$181,$Y28*'Fish metrics'!O$182)</f>
        <v>0</v>
      </c>
      <c r="AO28" s="39">
        <f t="shared" si="3"/>
        <v>0</v>
      </c>
      <c r="AP28" s="62" t="s">
        <v>208</v>
      </c>
      <c r="AQ28" s="63"/>
    </row>
    <row r="29" spans="1:43" x14ac:dyDescent="0.25">
      <c r="A29" s="64" t="s">
        <v>22</v>
      </c>
      <c r="B29" s="315"/>
      <c r="C29" s="328"/>
      <c r="D29" s="329"/>
      <c r="E29" s="329"/>
      <c r="F29" s="332"/>
      <c r="G29" s="328"/>
      <c r="H29" s="329"/>
      <c r="I29" s="329"/>
      <c r="J29" s="329"/>
      <c r="K29" s="330"/>
      <c r="L29" s="331"/>
      <c r="N29" s="64" t="s">
        <v>22</v>
      </c>
      <c r="O29" s="44">
        <f t="shared" si="1"/>
        <v>0</v>
      </c>
      <c r="P29" s="67">
        <f>IF(C29&gt;0,C29*'Fish metrics'!D$24/$B$5,IF($N$8&lt;=$B$4,0,""))</f>
        <v>0</v>
      </c>
      <c r="Q29" s="68">
        <f>IF(D29&gt;0,D29*'Fish metrics'!E$24/$B$5,IF($N$8&lt;=$B$4,0,""))</f>
        <v>0</v>
      </c>
      <c r="R29" s="68">
        <f>IF(E29&gt;0,E29*'Fish metrics'!F$24/$B$5,IF($N$8&lt;=$B$4,0,""))</f>
        <v>0</v>
      </c>
      <c r="S29" s="69">
        <f>IF(F29&gt;0,F29*'Fish metrics'!G$24/$B$5,IF($N$8&lt;=$B$4,0,""))</f>
        <v>0</v>
      </c>
      <c r="T29" s="67">
        <f>IF(G29&gt;0,G29*'Fish metrics'!H$24/$B$5,IF($N$8&lt;=$B$4,0,""))</f>
        <v>0</v>
      </c>
      <c r="U29" s="68">
        <f>IF(H29&gt;0,H29*'Fish metrics'!I$24/$B$5,IF($N$8&lt;=$B$4,0,""))</f>
        <v>0</v>
      </c>
      <c r="V29" s="68">
        <f>IF(I29&gt;0,I29*'Fish metrics'!J$24/$B$5,IF($N$8&lt;=$B$4,0,""))</f>
        <v>0</v>
      </c>
      <c r="W29" s="68">
        <f>IF(J29&gt;0,J29*'Fish metrics'!K$24/$B$5,IF($N$8&lt;=$B$4,0,""))</f>
        <v>0</v>
      </c>
      <c r="X29" s="68">
        <f>IF(K29&gt;0,K29*'Fish metrics'!L$24/$B$5,IF($N$8&lt;=$B$4,0,""))</f>
        <v>0</v>
      </c>
      <c r="Y29" s="69">
        <f>IF(L29&gt;0,L29*'Fish metrics'!M$24/$B$5,IF($N$8&lt;=$B$4,0,""))</f>
        <v>0</v>
      </c>
      <c r="Z29" s="39">
        <f t="shared" si="4"/>
        <v>0</v>
      </c>
      <c r="AB29" s="70" t="s">
        <v>22</v>
      </c>
      <c r="AC29" s="49">
        <f>SUM($P29*'Fish metrics'!D$206,$Q29*'Fish metrics'!D$207,$R29*'Fish metrics'!D$208,$S29*'Fish metrics'!D$209,$T29*'Fish metrics'!D$210,$U29*'Fish metrics'!D$211,$V29*'Fish metrics'!D$212,$W29*'Fish metrics'!D$213,$X29*'Fish metrics'!D$214,$Y29*'Fish metrics'!D$215)</f>
        <v>0</v>
      </c>
      <c r="AD29" s="49">
        <f>SUM($P29*'Fish metrics'!E$206,$Q29*'Fish metrics'!E$207,$R29*'Fish metrics'!E$208,$S29*'Fish metrics'!E$209,$T29*'Fish metrics'!E$210,$U29*'Fish metrics'!E$211,$V29*'Fish metrics'!E$212,$W29*'Fish metrics'!E$213,$X29*'Fish metrics'!E$214,$Y29*'Fish metrics'!E$215)</f>
        <v>0</v>
      </c>
      <c r="AE29" s="49">
        <f>SUM($P29*'Fish metrics'!F$206,$Q29*'Fish metrics'!F$207,$R29*'Fish metrics'!F$208,$S29*'Fish metrics'!F$209,$T29*'Fish metrics'!F$210,$U29*'Fish metrics'!F$211,$V29*'Fish metrics'!F$212,$W29*'Fish metrics'!F$213,$X29*'Fish metrics'!F$214,$Y29*'Fish metrics'!F$215)</f>
        <v>0</v>
      </c>
      <c r="AF29" s="49">
        <f>SUM($P29*'Fish metrics'!G$206,$Q29*'Fish metrics'!G$207,$R29*'Fish metrics'!G$208,$S29*'Fish metrics'!G$209,$T29*'Fish metrics'!G$210,$U29*'Fish metrics'!G$211,$V29*'Fish metrics'!G$212,$W29*'Fish metrics'!G$213,$X29*'Fish metrics'!G$214,$Y29*'Fish metrics'!G$215)</f>
        <v>0</v>
      </c>
      <c r="AG29" s="49">
        <f>SUM($P29*'Fish metrics'!H$206,$Q29*'Fish metrics'!H$207,$R29*'Fish metrics'!H$208,$S29*'Fish metrics'!H$209,$T29*'Fish metrics'!H$210,$U29*'Fish metrics'!H$211,$V29*'Fish metrics'!H$212,$W29*'Fish metrics'!H$213,$X29*'Fish metrics'!H$214,$Y29*'Fish metrics'!H$215)</f>
        <v>0</v>
      </c>
      <c r="AH29" s="49">
        <f>SUM($P29*'Fish metrics'!I$206,$Q29*'Fish metrics'!I$207,$R29*'Fish metrics'!I$208,$S29*'Fish metrics'!I$209,$T29*'Fish metrics'!I$210,$U29*'Fish metrics'!I$211,$V29*'Fish metrics'!I$212,$W29*'Fish metrics'!I$213,$X29*'Fish metrics'!I$214,$Y29*'Fish metrics'!I$215)</f>
        <v>0</v>
      </c>
      <c r="AI29" s="49">
        <f>SUM($P29*'Fish metrics'!J$206,$Q29*'Fish metrics'!J$207,$R29*'Fish metrics'!J$208,$S29*'Fish metrics'!J$209,$T29*'Fish metrics'!J$210,$U29*'Fish metrics'!J$211,$V29*'Fish metrics'!J$212,$W29*'Fish metrics'!J$213,$X29*'Fish metrics'!J$214,$Y29*'Fish metrics'!J$215)</f>
        <v>0</v>
      </c>
      <c r="AJ29" s="49">
        <f>SUM($P29*'Fish metrics'!K$206,$Q29*'Fish metrics'!K$207,$R29*'Fish metrics'!K$208,$S29*'Fish metrics'!K$209,$T29*'Fish metrics'!K$210,$U29*'Fish metrics'!K$211,$V29*'Fish metrics'!K$212,$W29*'Fish metrics'!K$213,$X29*'Fish metrics'!K$214,$Y29*'Fish metrics'!K$215)</f>
        <v>0</v>
      </c>
      <c r="AK29" s="49">
        <f>SUM($P29*'Fish metrics'!L$206,$Q29*'Fish metrics'!L$207,$R29*'Fish metrics'!L$208,$S29*'Fish metrics'!L$209,$T29*'Fish metrics'!L$210,$U29*'Fish metrics'!L$211,$V29*'Fish metrics'!L$212,$W29*'Fish metrics'!L$213,$X29*'Fish metrics'!L$214,$Y29*'Fish metrics'!L$215)</f>
        <v>0</v>
      </c>
      <c r="AL29" s="49">
        <f>SUM($P29*'Fish metrics'!M$206,$Q29*'Fish metrics'!M$207,$R29*'Fish metrics'!M$208,$S29*'Fish metrics'!M$209,$T29*'Fish metrics'!M$210,$U29*'Fish metrics'!M$211,$V29*'Fish metrics'!M$212,$W29*'Fish metrics'!M$213,$X29*'Fish metrics'!M$214,$Y29*'Fish metrics'!M$215)</f>
        <v>0</v>
      </c>
      <c r="AM29" s="49">
        <f>SUM($P29*'Fish metrics'!N$206,$Q29*'Fish metrics'!N$207,$R29*'Fish metrics'!N$208,$S29*'Fish metrics'!N$209,$T29*'Fish metrics'!N$210,$U29*'Fish metrics'!N$211,$V29*'Fish metrics'!N$212,$W29*'Fish metrics'!N$213,$X29*'Fish metrics'!N$214,$Y29*'Fish metrics'!N$215)</f>
        <v>0</v>
      </c>
      <c r="AN29" s="49">
        <f>SUM($P29*'Fish metrics'!O$206,$Q29*'Fish metrics'!O$207,$R29*'Fish metrics'!O$208,$S29*'Fish metrics'!O$209,$T29*'Fish metrics'!O$210,$U29*'Fish metrics'!O$211,$V29*'Fish metrics'!O$212,$W29*'Fish metrics'!O$213,$X29*'Fish metrics'!O$214,$Y29*'Fish metrics'!O$215)</f>
        <v>0</v>
      </c>
      <c r="AO29" s="39">
        <f t="shared" si="3"/>
        <v>0</v>
      </c>
      <c r="AP29" s="62" t="s">
        <v>207</v>
      </c>
      <c r="AQ29" s="63"/>
    </row>
    <row r="30" spans="1:43" x14ac:dyDescent="0.25">
      <c r="A30" s="64" t="s">
        <v>23</v>
      </c>
      <c r="B30" s="315"/>
      <c r="C30" s="328"/>
      <c r="D30" s="329"/>
      <c r="E30" s="329"/>
      <c r="F30" s="332"/>
      <c r="G30" s="328"/>
      <c r="H30" s="329"/>
      <c r="I30" s="329"/>
      <c r="J30" s="329"/>
      <c r="K30" s="329"/>
      <c r="L30" s="332"/>
      <c r="N30" s="64" t="s">
        <v>23</v>
      </c>
      <c r="O30" s="44">
        <f t="shared" si="1"/>
        <v>0</v>
      </c>
      <c r="P30" s="67">
        <f>IF(C30&gt;0,C30*'Fish metrics'!D$25/$B$5,IF($N$8&lt;=$B$4,0,""))</f>
        <v>0</v>
      </c>
      <c r="Q30" s="68">
        <f>IF(D30&gt;0,D30*'Fish metrics'!E$25/$B$5,IF($N$8&lt;=$B$4,0,""))</f>
        <v>0</v>
      </c>
      <c r="R30" s="68">
        <f>IF(E30&gt;0,E30*'Fish metrics'!F$25/$B$5,IF($N$8&lt;=$B$4,0,""))</f>
        <v>0</v>
      </c>
      <c r="S30" s="69">
        <f>IF(F30&gt;0,F30*'Fish metrics'!G$25/$B$5,IF($N$8&lt;=$B$4,0,""))</f>
        <v>0</v>
      </c>
      <c r="T30" s="67">
        <f>IF(G30&gt;0,G30*'Fish metrics'!H$25/$B$5,IF($N$8&lt;=$B$4,0,""))</f>
        <v>0</v>
      </c>
      <c r="U30" s="68">
        <f>IF(H30&gt;0,H30*'Fish metrics'!I$25/$B$5,IF($N$8&lt;=$B$4,0,""))</f>
        <v>0</v>
      </c>
      <c r="V30" s="68">
        <f>IF(I30&gt;0,I30*'Fish metrics'!J$25/$B$5,IF($N$8&lt;=$B$4,0,""))</f>
        <v>0</v>
      </c>
      <c r="W30" s="68">
        <f>IF(J30&gt;0,J30*'Fish metrics'!K$25/$B$5,IF($N$8&lt;=$B$4,0,""))</f>
        <v>0</v>
      </c>
      <c r="X30" s="68">
        <f>IF(K30&gt;0,K30*'Fish metrics'!L$25/$B$5,IF($N$8&lt;=$B$4,0,""))</f>
        <v>0</v>
      </c>
      <c r="Y30" s="69">
        <f>IF(L30&gt;0,L30*'Fish metrics'!M$25/$B$5,IF($N$8&lt;=$B$4,0,""))</f>
        <v>0</v>
      </c>
      <c r="Z30" s="39">
        <f t="shared" si="4"/>
        <v>0</v>
      </c>
      <c r="AB30" s="70" t="s">
        <v>23</v>
      </c>
      <c r="AC30" s="49">
        <f>SUM($P30*'Fish metrics'!D$140,$Q30*'Fish metrics'!D$141,$R30*'Fish metrics'!D$142,$S30*'Fish metrics'!D$143,$T30*'Fish metrics'!D$144,$U30*'Fish metrics'!D$145,$V30*'Fish metrics'!D$146,$W30*'Fish metrics'!D$147,$X30*'Fish metrics'!D$148,$Y30*'Fish metrics'!D$149)</f>
        <v>0</v>
      </c>
      <c r="AD30" s="49">
        <f>SUM($P30*'Fish metrics'!E$140,$Q30*'Fish metrics'!E$141,$R30*'Fish metrics'!E$142,$S30*'Fish metrics'!E$143,$T30*'Fish metrics'!E$144,$U30*'Fish metrics'!E$145,$V30*'Fish metrics'!E$146,$W30*'Fish metrics'!E$147,$X30*'Fish metrics'!E$148,$Y30*'Fish metrics'!E$149)</f>
        <v>0</v>
      </c>
      <c r="AE30" s="49">
        <f>SUM($P30*'Fish metrics'!F$140,$Q30*'Fish metrics'!F$141,$R30*'Fish metrics'!F$142,$S30*'Fish metrics'!F$143,$T30*'Fish metrics'!F$144,$U30*'Fish metrics'!F$145,$V30*'Fish metrics'!F$146,$W30*'Fish metrics'!F$147,$X30*'Fish metrics'!F$148,$Y30*'Fish metrics'!F$149)</f>
        <v>0</v>
      </c>
      <c r="AF30" s="49">
        <f>SUM($P30*'Fish metrics'!G$140,$Q30*'Fish metrics'!G$141,$R30*'Fish metrics'!G$142,$S30*'Fish metrics'!G$143,$T30*'Fish metrics'!G$144,$U30*'Fish metrics'!G$145,$V30*'Fish metrics'!G$146,$W30*'Fish metrics'!G$147,$X30*'Fish metrics'!G$148,$Y30*'Fish metrics'!G$149)</f>
        <v>0</v>
      </c>
      <c r="AG30" s="49">
        <f>SUM($P30*'Fish metrics'!H$140,$Q30*'Fish metrics'!H$141,$R30*'Fish metrics'!H$142,$S30*'Fish metrics'!H$143,$T30*'Fish metrics'!H$144,$U30*'Fish metrics'!H$145,$V30*'Fish metrics'!H$146,$W30*'Fish metrics'!H$147,$X30*'Fish metrics'!H$148,$Y30*'Fish metrics'!H$149)</f>
        <v>0</v>
      </c>
      <c r="AH30" s="49">
        <f>SUM($P30*'Fish metrics'!I$140,$Q30*'Fish metrics'!I$141,$R30*'Fish metrics'!I$142,$S30*'Fish metrics'!I$143,$T30*'Fish metrics'!I$144,$U30*'Fish metrics'!I$145,$V30*'Fish metrics'!I$146,$W30*'Fish metrics'!I$147,$X30*'Fish metrics'!I$148,$Y30*'Fish metrics'!I$149)</f>
        <v>0</v>
      </c>
      <c r="AI30" s="49">
        <f>SUM($P30*'Fish metrics'!J$140,$Q30*'Fish metrics'!J$141,$R30*'Fish metrics'!J$142,$S30*'Fish metrics'!J$143,$T30*'Fish metrics'!J$144,$U30*'Fish metrics'!J$145,$V30*'Fish metrics'!J$146,$W30*'Fish metrics'!J$147,$X30*'Fish metrics'!J$148,$Y30*'Fish metrics'!J$149)</f>
        <v>0</v>
      </c>
      <c r="AJ30" s="49">
        <f>SUM($P30*'Fish metrics'!K$140,$Q30*'Fish metrics'!K$141,$R30*'Fish metrics'!K$142,$S30*'Fish metrics'!K$143,$T30*'Fish metrics'!K$144,$U30*'Fish metrics'!K$145,$V30*'Fish metrics'!K$146,$W30*'Fish metrics'!K$147,$X30*'Fish metrics'!K$148,$Y30*'Fish metrics'!K$149)</f>
        <v>0</v>
      </c>
      <c r="AK30" s="49">
        <f>SUM($P30*'Fish metrics'!L$140,$Q30*'Fish metrics'!L$141,$R30*'Fish metrics'!L$142,$S30*'Fish metrics'!L$143,$T30*'Fish metrics'!L$144,$U30*'Fish metrics'!L$145,$V30*'Fish metrics'!L$146,$W30*'Fish metrics'!L$147,$X30*'Fish metrics'!L$148,$Y30*'Fish metrics'!L$149)</f>
        <v>0</v>
      </c>
      <c r="AL30" s="49">
        <f>SUM($P30*'Fish metrics'!M$140,$Q30*'Fish metrics'!M$141,$R30*'Fish metrics'!M$142,$S30*'Fish metrics'!M$143,$T30*'Fish metrics'!M$144,$U30*'Fish metrics'!M$145,$V30*'Fish metrics'!M$146,$W30*'Fish metrics'!M$147,$X30*'Fish metrics'!M$148,$Y30*'Fish metrics'!M$149)</f>
        <v>0</v>
      </c>
      <c r="AM30" s="49">
        <f>SUM($P30*'Fish metrics'!N$140,$Q30*'Fish metrics'!N$141,$R30*'Fish metrics'!N$142,$S30*'Fish metrics'!N$143,$T30*'Fish metrics'!N$144,$U30*'Fish metrics'!N$145,$V30*'Fish metrics'!N$146,$W30*'Fish metrics'!N$147,$X30*'Fish metrics'!N$148,$Y30*'Fish metrics'!N$149)</f>
        <v>0</v>
      </c>
      <c r="AN30" s="49">
        <f>SUM($P30*'Fish metrics'!O$140,$Q30*'Fish metrics'!O$141,$R30*'Fish metrics'!O$142,$S30*'Fish metrics'!O$143,$T30*'Fish metrics'!O$144,$U30*'Fish metrics'!O$145,$V30*'Fish metrics'!O$146,$W30*'Fish metrics'!O$147,$X30*'Fish metrics'!O$148,$Y30*'Fish metrics'!O$149)</f>
        <v>0</v>
      </c>
      <c r="AO30" s="39">
        <f t="shared" si="3"/>
        <v>0</v>
      </c>
      <c r="AP30" s="62"/>
      <c r="AQ30" s="63"/>
    </row>
    <row r="31" spans="1:43" x14ac:dyDescent="0.25">
      <c r="A31" s="64" t="s">
        <v>133</v>
      </c>
      <c r="B31" s="315"/>
      <c r="C31" s="328"/>
      <c r="D31" s="329"/>
      <c r="E31" s="329"/>
      <c r="F31" s="331"/>
      <c r="G31" s="328"/>
      <c r="H31" s="329"/>
      <c r="I31" s="329"/>
      <c r="J31" s="330"/>
      <c r="K31" s="330"/>
      <c r="L31" s="331"/>
      <c r="N31" s="64" t="s">
        <v>133</v>
      </c>
      <c r="O31" s="44">
        <f t="shared" si="1"/>
        <v>0</v>
      </c>
      <c r="P31" s="67">
        <f>IF(C31&gt;0,C31*'Fish metrics'!D$26/$B$5,IF($N$8&lt;=$B$4,0,""))</f>
        <v>0</v>
      </c>
      <c r="Q31" s="68">
        <f>IF(D31&gt;0,D31*'Fish metrics'!E$26/$B$5,IF($N$8&lt;=$B$4,0,""))</f>
        <v>0</v>
      </c>
      <c r="R31" s="68">
        <f>IF(E31&gt;0,E31*'Fish metrics'!F$26/$B$5,IF($N$8&lt;=$B$4,0,""))</f>
        <v>0</v>
      </c>
      <c r="S31" s="69">
        <f>IF(F31&gt;0,F31*'Fish metrics'!G$26/$B$5,IF($N$8&lt;=$B$4,0,""))</f>
        <v>0</v>
      </c>
      <c r="T31" s="67">
        <f>IF(G31&gt;0,G31*'Fish metrics'!H$26/$B$5,IF($N$8&lt;=$B$4,0,""))</f>
        <v>0</v>
      </c>
      <c r="U31" s="68">
        <f>IF(H31&gt;0,H31*'Fish metrics'!I$26/$B$5,IF($N$8&lt;=$B$4,0,""))</f>
        <v>0</v>
      </c>
      <c r="V31" s="68">
        <f>IF(I31&gt;0,I31*'Fish metrics'!J$26/$B$5,IF($N$8&lt;=$B$4,0,""))</f>
        <v>0</v>
      </c>
      <c r="W31" s="68">
        <f>IF(J31&gt;0,J31*'Fish metrics'!K$26/$B$5,IF($N$8&lt;=$B$4,0,""))</f>
        <v>0</v>
      </c>
      <c r="X31" s="68">
        <f>IF(K31&gt;0,K31*'Fish metrics'!L$26/$B$5,IF($N$8&lt;=$B$4,0,""))</f>
        <v>0</v>
      </c>
      <c r="Y31" s="69">
        <f>IF(L31&gt;0,L31*'Fish metrics'!M$26/$B$5,IF($N$8&lt;=$B$4,0,""))</f>
        <v>0</v>
      </c>
      <c r="Z31" s="39">
        <f t="shared" si="4"/>
        <v>0</v>
      </c>
      <c r="AB31" s="70" t="s">
        <v>133</v>
      </c>
      <c r="AC31" s="49">
        <f>SUM($P31*'Fish metrics'!D$162,$Q31*'Fish metrics'!D$163,$R31*'Fish metrics'!D$164,$S31*'Fish metrics'!D$165,$T31*'Fish metrics'!D$166,$U31*'Fish metrics'!D$167,$V31*'Fish metrics'!D$168,$W31*'Fish metrics'!D$169,$X31*'Fish metrics'!D$170,$Y31*'Fish metrics'!D$171)</f>
        <v>0</v>
      </c>
      <c r="AD31" s="49">
        <f>SUM($P31*'Fish metrics'!E$162,$Q31*'Fish metrics'!E$163,$R31*'Fish metrics'!E$164,$S31*'Fish metrics'!E$165,$T31*'Fish metrics'!E$166,$U31*'Fish metrics'!E$167,$V31*'Fish metrics'!E$168,$W31*'Fish metrics'!E$169,$X31*'Fish metrics'!E$170,$Y31*'Fish metrics'!E$171)</f>
        <v>0</v>
      </c>
      <c r="AE31" s="49">
        <f>SUM($P31*'Fish metrics'!F$162,$Q31*'Fish metrics'!F$163,$R31*'Fish metrics'!F$164,$S31*'Fish metrics'!F$165,$T31*'Fish metrics'!F$166,$U31*'Fish metrics'!F$167,$V31*'Fish metrics'!F$168,$W31*'Fish metrics'!F$169,$X31*'Fish metrics'!F$170,$Y31*'Fish metrics'!F$171)</f>
        <v>0</v>
      </c>
      <c r="AF31" s="49">
        <f>SUM($P31*'Fish metrics'!G$162,$Q31*'Fish metrics'!G$163,$R31*'Fish metrics'!G$164,$S31*'Fish metrics'!G$165,$T31*'Fish metrics'!G$166,$U31*'Fish metrics'!G$167,$V31*'Fish metrics'!G$168,$W31*'Fish metrics'!G$169,$X31*'Fish metrics'!G$170,$Y31*'Fish metrics'!G$171)</f>
        <v>0</v>
      </c>
      <c r="AG31" s="49">
        <f>SUM($P31*'Fish metrics'!H$162,$Q31*'Fish metrics'!H$163,$R31*'Fish metrics'!H$164,$S31*'Fish metrics'!H$165,$T31*'Fish metrics'!H$166,$U31*'Fish metrics'!H$167,$V31*'Fish metrics'!H$168,$W31*'Fish metrics'!H$169,$X31*'Fish metrics'!H$170,$Y31*'Fish metrics'!H$171)</f>
        <v>0</v>
      </c>
      <c r="AH31" s="49">
        <f>SUM($P31*'Fish metrics'!I$162,$Q31*'Fish metrics'!I$163,$R31*'Fish metrics'!I$164,$S31*'Fish metrics'!I$165,$T31*'Fish metrics'!I$166,$U31*'Fish metrics'!I$167,$V31*'Fish metrics'!I$168,$W31*'Fish metrics'!I$169,$X31*'Fish metrics'!I$170,$Y31*'Fish metrics'!I$171)</f>
        <v>0</v>
      </c>
      <c r="AI31" s="49">
        <f>SUM($P31*'Fish metrics'!J$162,$Q31*'Fish metrics'!J$163,$R31*'Fish metrics'!J$164,$S31*'Fish metrics'!J$165,$T31*'Fish metrics'!J$166,$U31*'Fish metrics'!J$167,$V31*'Fish metrics'!J$168,$W31*'Fish metrics'!J$169,$X31*'Fish metrics'!J$170,$Y31*'Fish metrics'!J$171)</f>
        <v>0</v>
      </c>
      <c r="AJ31" s="49">
        <f>SUM($P31*'Fish metrics'!K$162,$Q31*'Fish metrics'!K$163,$R31*'Fish metrics'!K$164,$S31*'Fish metrics'!K$165,$T31*'Fish metrics'!K$166,$U31*'Fish metrics'!K$167,$V31*'Fish metrics'!K$168,$W31*'Fish metrics'!K$169,$X31*'Fish metrics'!K$170,$Y31*'Fish metrics'!K$171)</f>
        <v>0</v>
      </c>
      <c r="AK31" s="49">
        <f>SUM($P31*'Fish metrics'!L$162,$Q31*'Fish metrics'!L$163,$R31*'Fish metrics'!L$164,$S31*'Fish metrics'!L$165,$T31*'Fish metrics'!L$166,$U31*'Fish metrics'!L$167,$V31*'Fish metrics'!L$168,$W31*'Fish metrics'!L$169,$X31*'Fish metrics'!L$170,$Y31*'Fish metrics'!L$171)</f>
        <v>0</v>
      </c>
      <c r="AL31" s="49">
        <f>SUM($P31*'Fish metrics'!M$162,$Q31*'Fish metrics'!M$163,$R31*'Fish metrics'!M$164,$S31*'Fish metrics'!M$165,$T31*'Fish metrics'!M$166,$U31*'Fish metrics'!M$167,$V31*'Fish metrics'!M$168,$W31*'Fish metrics'!M$169,$X31*'Fish metrics'!M$170,$Y31*'Fish metrics'!M$171)</f>
        <v>0</v>
      </c>
      <c r="AM31" s="49">
        <f>SUM($P31*'Fish metrics'!N$162,$Q31*'Fish metrics'!N$163,$R31*'Fish metrics'!N$164,$S31*'Fish metrics'!N$165,$T31*'Fish metrics'!N$166,$U31*'Fish metrics'!N$167,$V31*'Fish metrics'!N$168,$W31*'Fish metrics'!N$169,$X31*'Fish metrics'!N$170,$Y31*'Fish metrics'!N$171)</f>
        <v>0</v>
      </c>
      <c r="AN31" s="49">
        <f>SUM($P31*'Fish metrics'!O$162,$Q31*'Fish metrics'!O$163,$R31*'Fish metrics'!O$164,$S31*'Fish metrics'!O$165,$T31*'Fish metrics'!O$166,$U31*'Fish metrics'!O$167,$V31*'Fish metrics'!O$168,$W31*'Fish metrics'!O$169,$X31*'Fish metrics'!O$170,$Y31*'Fish metrics'!O$171)</f>
        <v>0</v>
      </c>
      <c r="AO31" s="39">
        <f t="shared" si="3"/>
        <v>0</v>
      </c>
      <c r="AP31" s="62" t="s">
        <v>209</v>
      </c>
      <c r="AQ31" s="63"/>
    </row>
    <row r="32" spans="1:43" x14ac:dyDescent="0.25">
      <c r="A32" s="64" t="s">
        <v>24</v>
      </c>
      <c r="B32" s="315"/>
      <c r="C32" s="328"/>
      <c r="D32" s="329"/>
      <c r="E32" s="329"/>
      <c r="F32" s="332"/>
      <c r="G32" s="328"/>
      <c r="H32" s="329"/>
      <c r="I32" s="329"/>
      <c r="J32" s="329"/>
      <c r="K32" s="329"/>
      <c r="L32" s="332"/>
      <c r="N32" s="64" t="s">
        <v>24</v>
      </c>
      <c r="O32" s="44">
        <f t="shared" si="1"/>
        <v>0</v>
      </c>
      <c r="P32" s="67">
        <f>IF(C32&gt;0,C32*'Fish metrics'!D$27/$B$5,IF($N$8&lt;=$B$4,0,""))</f>
        <v>0</v>
      </c>
      <c r="Q32" s="68">
        <f>IF(D32&gt;0,D32*'Fish metrics'!E$27/$B$5,IF($N$8&lt;=$B$4,0,""))</f>
        <v>0</v>
      </c>
      <c r="R32" s="68">
        <f>IF(E32&gt;0,E32*'Fish metrics'!F$27/$B$5,IF($N$8&lt;=$B$4,0,""))</f>
        <v>0</v>
      </c>
      <c r="S32" s="69">
        <f>IF(F32&gt;0,F32*'Fish metrics'!G$27/$B$5,IF($N$8&lt;=$B$4,0,""))</f>
        <v>0</v>
      </c>
      <c r="T32" s="67">
        <f>IF(G32&gt;0,G32*'Fish metrics'!H$27/$B$5,IF($N$8&lt;=$B$4,0,""))</f>
        <v>0</v>
      </c>
      <c r="U32" s="68">
        <f>IF(H32&gt;0,H32*'Fish metrics'!I$27/$B$5,IF($N$8&lt;=$B$4,0,""))</f>
        <v>0</v>
      </c>
      <c r="V32" s="68">
        <f>IF(I32&gt;0,I32*'Fish metrics'!J$27/$B$5,IF($N$8&lt;=$B$4,0,""))</f>
        <v>0</v>
      </c>
      <c r="W32" s="68">
        <f>IF(J32&gt;0,J32*'Fish metrics'!K$27/$B$5,IF($N$8&lt;=$B$4,0,""))</f>
        <v>0</v>
      </c>
      <c r="X32" s="68">
        <f>IF(K32&gt;0,K32*'Fish metrics'!L$27/$B$5,IF($N$8&lt;=$B$4,0,""))</f>
        <v>0</v>
      </c>
      <c r="Y32" s="69">
        <f>IF(L32&gt;0,L32*'Fish metrics'!M$27/$B$5,IF($N$8&lt;=$B$4,0,""))</f>
        <v>0</v>
      </c>
      <c r="Z32" s="39">
        <f t="shared" si="4"/>
        <v>0</v>
      </c>
      <c r="AB32" s="70" t="s">
        <v>24</v>
      </c>
      <c r="AC32" s="49">
        <f>SUM($P32*'Fish metrics'!D$173,$Q32*'Fish metrics'!D$174,$R32*'Fish metrics'!D$175,$S32*'Fish metrics'!D$176,$T32*'Fish metrics'!D$177,$U32*'Fish metrics'!D$178,$V32*'Fish metrics'!D$179,$W32*'Fish metrics'!D$180,$X32*'Fish metrics'!D$181,$Y32*'Fish metrics'!D$182)</f>
        <v>0</v>
      </c>
      <c r="AD32" s="49">
        <f>SUM($P32*'Fish metrics'!E$173,$Q32*'Fish metrics'!E$174,$R32*'Fish metrics'!E$175,$S32*'Fish metrics'!E$176,$T32*'Fish metrics'!E$177,$U32*'Fish metrics'!E$178,$V32*'Fish metrics'!E$179,$W32*'Fish metrics'!E$180,$X32*'Fish metrics'!E$181,$Y32*'Fish metrics'!E$182)</f>
        <v>0</v>
      </c>
      <c r="AE32" s="49">
        <f>SUM($P32*'Fish metrics'!F$173,$Q32*'Fish metrics'!F$174,$R32*'Fish metrics'!F$175,$S32*'Fish metrics'!F$176,$T32*'Fish metrics'!F$177,$U32*'Fish metrics'!F$178,$V32*'Fish metrics'!F$179,$W32*'Fish metrics'!F$180,$X32*'Fish metrics'!F$181,$Y32*'Fish metrics'!F$182)</f>
        <v>0</v>
      </c>
      <c r="AF32" s="49">
        <f>SUM($P32*'Fish metrics'!G$173,$Q32*'Fish metrics'!G$174,$R32*'Fish metrics'!G$175,$S32*'Fish metrics'!G$176,$T32*'Fish metrics'!G$177,$U32*'Fish metrics'!G$178,$V32*'Fish metrics'!G$179,$W32*'Fish metrics'!G$180,$X32*'Fish metrics'!G$181,$Y32*'Fish metrics'!G$182)</f>
        <v>0</v>
      </c>
      <c r="AG32" s="49">
        <f>SUM($P32*'Fish metrics'!H$173,$Q32*'Fish metrics'!H$174,$R32*'Fish metrics'!H$175,$S32*'Fish metrics'!H$176,$T32*'Fish metrics'!H$177,$U32*'Fish metrics'!H$178,$V32*'Fish metrics'!H$179,$W32*'Fish metrics'!H$180,$X32*'Fish metrics'!H$181,$Y32*'Fish metrics'!H$182)</f>
        <v>0</v>
      </c>
      <c r="AH32" s="49">
        <f>SUM($P32*'Fish metrics'!I$173,$Q32*'Fish metrics'!I$174,$R32*'Fish metrics'!I$175,$S32*'Fish metrics'!I$176,$T32*'Fish metrics'!I$177,$U32*'Fish metrics'!I$178,$V32*'Fish metrics'!I$179,$W32*'Fish metrics'!I$180,$X32*'Fish metrics'!I$181,$Y32*'Fish metrics'!I$182)</f>
        <v>0</v>
      </c>
      <c r="AI32" s="49">
        <f>SUM($P32*'Fish metrics'!J$173,$Q32*'Fish metrics'!J$174,$R32*'Fish metrics'!J$175,$S32*'Fish metrics'!J$176,$T32*'Fish metrics'!J$177,$U32*'Fish metrics'!J$178,$V32*'Fish metrics'!J$179,$W32*'Fish metrics'!J$180,$X32*'Fish metrics'!J$181,$Y32*'Fish metrics'!J$182)</f>
        <v>0</v>
      </c>
      <c r="AJ32" s="49">
        <f>SUM($P32*'Fish metrics'!K$173,$Q32*'Fish metrics'!K$174,$R32*'Fish metrics'!K$175,$S32*'Fish metrics'!K$176,$T32*'Fish metrics'!K$177,$U32*'Fish metrics'!K$178,$V32*'Fish metrics'!K$179,$W32*'Fish metrics'!K$180,$X32*'Fish metrics'!K$181,$Y32*'Fish metrics'!K$182)</f>
        <v>0</v>
      </c>
      <c r="AK32" s="49">
        <f>SUM($P32*'Fish metrics'!L$173,$Q32*'Fish metrics'!L$174,$R32*'Fish metrics'!L$175,$S32*'Fish metrics'!L$176,$T32*'Fish metrics'!L$177,$U32*'Fish metrics'!L$178,$V32*'Fish metrics'!L$179,$W32*'Fish metrics'!L$180,$X32*'Fish metrics'!L$181,$Y32*'Fish metrics'!L$182)</f>
        <v>0</v>
      </c>
      <c r="AL32" s="49">
        <f>SUM($P32*'Fish metrics'!M$173,$Q32*'Fish metrics'!M$174,$R32*'Fish metrics'!M$175,$S32*'Fish metrics'!M$176,$T32*'Fish metrics'!M$177,$U32*'Fish metrics'!M$178,$V32*'Fish metrics'!M$179,$W32*'Fish metrics'!M$180,$X32*'Fish metrics'!M$181,$Y32*'Fish metrics'!M$182)</f>
        <v>0</v>
      </c>
      <c r="AM32" s="49">
        <f>SUM($P32*'Fish metrics'!N$173,$Q32*'Fish metrics'!N$174,$R32*'Fish metrics'!N$175,$S32*'Fish metrics'!N$176,$T32*'Fish metrics'!N$177,$U32*'Fish metrics'!N$178,$V32*'Fish metrics'!N$179,$W32*'Fish metrics'!N$180,$X32*'Fish metrics'!N$181,$Y32*'Fish metrics'!N$182)</f>
        <v>0</v>
      </c>
      <c r="AN32" s="49">
        <f>SUM($P32*'Fish metrics'!O$173,$Q32*'Fish metrics'!O$174,$R32*'Fish metrics'!O$175,$S32*'Fish metrics'!O$176,$T32*'Fish metrics'!O$177,$U32*'Fish metrics'!O$178,$V32*'Fish metrics'!O$179,$W32*'Fish metrics'!O$180,$X32*'Fish metrics'!O$181,$Y32*'Fish metrics'!O$182)</f>
        <v>0</v>
      </c>
      <c r="AO32" s="39">
        <f t="shared" si="3"/>
        <v>0</v>
      </c>
      <c r="AP32" s="62" t="s">
        <v>208</v>
      </c>
      <c r="AQ32" s="63"/>
    </row>
    <row r="33" spans="1:43" x14ac:dyDescent="0.25">
      <c r="A33" s="64" t="s">
        <v>25</v>
      </c>
      <c r="B33" s="315"/>
      <c r="C33" s="328"/>
      <c r="D33" s="329"/>
      <c r="E33" s="329"/>
      <c r="F33" s="332"/>
      <c r="G33" s="328"/>
      <c r="H33" s="329"/>
      <c r="I33" s="329"/>
      <c r="J33" s="329"/>
      <c r="K33" s="330"/>
      <c r="L33" s="331"/>
      <c r="N33" s="64" t="s">
        <v>25</v>
      </c>
      <c r="O33" s="44">
        <f t="shared" si="1"/>
        <v>0</v>
      </c>
      <c r="P33" s="67">
        <f>IF(C33&gt;0,C33*'Fish metrics'!D$28/$B$5,IF($N$8&lt;=$B$4,0,""))</f>
        <v>0</v>
      </c>
      <c r="Q33" s="68">
        <f>IF(D33&gt;0,D33*'Fish metrics'!E$28/$B$5,IF($N$8&lt;=$B$4,0,""))</f>
        <v>0</v>
      </c>
      <c r="R33" s="68">
        <f>IF(E33&gt;0,E33*'Fish metrics'!F$28/$B$5,IF($N$8&lt;=$B$4,0,""))</f>
        <v>0</v>
      </c>
      <c r="S33" s="69">
        <f>IF(F33&gt;0,F33*'Fish metrics'!G$28/$B$5,IF($N$8&lt;=$B$4,0,""))</f>
        <v>0</v>
      </c>
      <c r="T33" s="67">
        <f>IF(G33&gt;0,G33*'Fish metrics'!H$28/$B$5,IF($N$8&lt;=$B$4,0,""))</f>
        <v>0</v>
      </c>
      <c r="U33" s="68">
        <f>IF(H33&gt;0,H33*'Fish metrics'!I$28/$B$5,IF($N$8&lt;=$B$4,0,""))</f>
        <v>0</v>
      </c>
      <c r="V33" s="68">
        <f>IF(I33&gt;0,I33*'Fish metrics'!J$28/$B$5,IF($N$8&lt;=$B$4,0,""))</f>
        <v>0</v>
      </c>
      <c r="W33" s="68">
        <f>IF(J33&gt;0,J33*'Fish metrics'!K$28/$B$5,IF($N$8&lt;=$B$4,0,""))</f>
        <v>0</v>
      </c>
      <c r="X33" s="68">
        <f>IF(K33&gt;0,K33*'Fish metrics'!L$28/$B$5,IF($N$8&lt;=$B$4,0,""))</f>
        <v>0</v>
      </c>
      <c r="Y33" s="69">
        <f>IF(L33&gt;0,L33*'Fish metrics'!M$28/$B$5,IF($N$8&lt;=$B$4,0,""))</f>
        <v>0</v>
      </c>
      <c r="Z33" s="39">
        <f t="shared" si="4"/>
        <v>0</v>
      </c>
      <c r="AB33" s="70" t="s">
        <v>25</v>
      </c>
      <c r="AC33" s="49">
        <f>SUM($P33*'Fish metrics'!D$206,$Q33*'Fish metrics'!D$207,$R33*'Fish metrics'!D$208,$S33*'Fish metrics'!D$209,$T33*'Fish metrics'!D$210,$U33*'Fish metrics'!D$211,$V33*'Fish metrics'!D$212,$W33*'Fish metrics'!D$213,$X33*'Fish metrics'!D$214,$Y33*'Fish metrics'!D$215)</f>
        <v>0</v>
      </c>
      <c r="AD33" s="49">
        <f>SUM($P33*'Fish metrics'!E$206,$Q33*'Fish metrics'!E$207,$R33*'Fish metrics'!E$208,$S33*'Fish metrics'!E$209,$T33*'Fish metrics'!E$210,$U33*'Fish metrics'!E$211,$V33*'Fish metrics'!E$212,$W33*'Fish metrics'!E$213,$X33*'Fish metrics'!E$214,$Y33*'Fish metrics'!E$215)</f>
        <v>0</v>
      </c>
      <c r="AE33" s="49">
        <f>SUM($P33*'Fish metrics'!F$206,$Q33*'Fish metrics'!F$207,$R33*'Fish metrics'!F$208,$S33*'Fish metrics'!F$209,$T33*'Fish metrics'!F$210,$U33*'Fish metrics'!F$211,$V33*'Fish metrics'!F$212,$W33*'Fish metrics'!F$213,$X33*'Fish metrics'!F$214,$Y33*'Fish metrics'!F$215)</f>
        <v>0</v>
      </c>
      <c r="AF33" s="49">
        <f>SUM($P33*'Fish metrics'!G$206,$Q33*'Fish metrics'!G$207,$R33*'Fish metrics'!G$208,$S33*'Fish metrics'!G$209,$T33*'Fish metrics'!G$210,$U33*'Fish metrics'!G$211,$V33*'Fish metrics'!G$212,$W33*'Fish metrics'!G$213,$X33*'Fish metrics'!G$214,$Y33*'Fish metrics'!G$215)</f>
        <v>0</v>
      </c>
      <c r="AG33" s="49">
        <f>SUM($P33*'Fish metrics'!H$206,$Q33*'Fish metrics'!H$207,$R33*'Fish metrics'!H$208,$S33*'Fish metrics'!H$209,$T33*'Fish metrics'!H$210,$U33*'Fish metrics'!H$211,$V33*'Fish metrics'!H$212,$W33*'Fish metrics'!H$213,$X33*'Fish metrics'!H$214,$Y33*'Fish metrics'!H$215)</f>
        <v>0</v>
      </c>
      <c r="AH33" s="49">
        <f>SUM($P33*'Fish metrics'!I$206,$Q33*'Fish metrics'!I$207,$R33*'Fish metrics'!I$208,$S33*'Fish metrics'!I$209,$T33*'Fish metrics'!I$210,$U33*'Fish metrics'!I$211,$V33*'Fish metrics'!I$212,$W33*'Fish metrics'!I$213,$X33*'Fish metrics'!I$214,$Y33*'Fish metrics'!I$215)</f>
        <v>0</v>
      </c>
      <c r="AI33" s="49">
        <f>SUM($P33*'Fish metrics'!J$206,$Q33*'Fish metrics'!J$207,$R33*'Fish metrics'!J$208,$S33*'Fish metrics'!J$209,$T33*'Fish metrics'!J$210,$U33*'Fish metrics'!J$211,$V33*'Fish metrics'!J$212,$W33*'Fish metrics'!J$213,$X33*'Fish metrics'!J$214,$Y33*'Fish metrics'!J$215)</f>
        <v>0</v>
      </c>
      <c r="AJ33" s="49">
        <f>SUM($P33*'Fish metrics'!K$206,$Q33*'Fish metrics'!K$207,$R33*'Fish metrics'!K$208,$S33*'Fish metrics'!K$209,$T33*'Fish metrics'!K$210,$U33*'Fish metrics'!K$211,$V33*'Fish metrics'!K$212,$W33*'Fish metrics'!K$213,$X33*'Fish metrics'!K$214,$Y33*'Fish metrics'!K$215)</f>
        <v>0</v>
      </c>
      <c r="AK33" s="49">
        <f>SUM($P33*'Fish metrics'!L$206,$Q33*'Fish metrics'!L$207,$R33*'Fish metrics'!L$208,$S33*'Fish metrics'!L$209,$T33*'Fish metrics'!L$210,$U33*'Fish metrics'!L$211,$V33*'Fish metrics'!L$212,$W33*'Fish metrics'!L$213,$X33*'Fish metrics'!L$214,$Y33*'Fish metrics'!L$215)</f>
        <v>0</v>
      </c>
      <c r="AL33" s="49">
        <f>SUM($P33*'Fish metrics'!M$206,$Q33*'Fish metrics'!M$207,$R33*'Fish metrics'!M$208,$S33*'Fish metrics'!M$209,$T33*'Fish metrics'!M$210,$U33*'Fish metrics'!M$211,$V33*'Fish metrics'!M$212,$W33*'Fish metrics'!M$213,$X33*'Fish metrics'!M$214,$Y33*'Fish metrics'!M$215)</f>
        <v>0</v>
      </c>
      <c r="AM33" s="49">
        <f>SUM($P33*'Fish metrics'!N$206,$Q33*'Fish metrics'!N$207,$R33*'Fish metrics'!N$208,$S33*'Fish metrics'!N$209,$T33*'Fish metrics'!N$210,$U33*'Fish metrics'!N$211,$V33*'Fish metrics'!N$212,$W33*'Fish metrics'!N$213,$X33*'Fish metrics'!N$214,$Y33*'Fish metrics'!N$215)</f>
        <v>0</v>
      </c>
      <c r="AN33" s="49">
        <f>SUM($P33*'Fish metrics'!O$206,$Q33*'Fish metrics'!O$207,$R33*'Fish metrics'!O$208,$S33*'Fish metrics'!O$209,$T33*'Fish metrics'!O$210,$U33*'Fish metrics'!O$211,$V33*'Fish metrics'!O$212,$W33*'Fish metrics'!O$213,$X33*'Fish metrics'!O$214,$Y33*'Fish metrics'!O$215)</f>
        <v>0</v>
      </c>
      <c r="AO33" s="39">
        <f t="shared" si="3"/>
        <v>0</v>
      </c>
      <c r="AP33" s="62" t="s">
        <v>207</v>
      </c>
      <c r="AQ33" s="63"/>
    </row>
    <row r="34" spans="1:43" x14ac:dyDescent="0.25">
      <c r="A34" s="64" t="s">
        <v>26</v>
      </c>
      <c r="B34" s="315"/>
      <c r="C34" s="328"/>
      <c r="D34" s="329"/>
      <c r="E34" s="329"/>
      <c r="F34" s="332"/>
      <c r="G34" s="328"/>
      <c r="H34" s="329"/>
      <c r="I34" s="329"/>
      <c r="J34" s="329"/>
      <c r="K34" s="330"/>
      <c r="L34" s="331"/>
      <c r="N34" s="64" t="s">
        <v>26</v>
      </c>
      <c r="O34" s="44">
        <f t="shared" si="1"/>
        <v>0</v>
      </c>
      <c r="P34" s="67">
        <f>IF(C34&gt;0,C34*'Fish metrics'!D$29/$B$5,IF($N$8&lt;=$B$4,0,""))</f>
        <v>0</v>
      </c>
      <c r="Q34" s="68">
        <f>IF(D34&gt;0,D34*'Fish metrics'!E$29/$B$5,IF($N$8&lt;=$B$4,0,""))</f>
        <v>0</v>
      </c>
      <c r="R34" s="68">
        <f>IF(E34&gt;0,E34*'Fish metrics'!F$29/$B$5,IF($N$8&lt;=$B$4,0,""))</f>
        <v>0</v>
      </c>
      <c r="S34" s="69">
        <f>IF(F34&gt;0,F34*'Fish metrics'!G$29/$B$5,IF($N$8&lt;=$B$4,0,""))</f>
        <v>0</v>
      </c>
      <c r="T34" s="67">
        <f>IF(G34&gt;0,G34*'Fish metrics'!H$29/$B$5,IF($N$8&lt;=$B$4,0,""))</f>
        <v>0</v>
      </c>
      <c r="U34" s="68">
        <f>IF(H34&gt;0,H34*'Fish metrics'!I$29/$B$5,IF($N$8&lt;=$B$4,0,""))</f>
        <v>0</v>
      </c>
      <c r="V34" s="68">
        <f>IF(I34&gt;0,I34*'Fish metrics'!J$29/$B$5,IF($N$8&lt;=$B$4,0,""))</f>
        <v>0</v>
      </c>
      <c r="W34" s="68">
        <f>IF(J34&gt;0,J34*'Fish metrics'!K$29/$B$5,IF($N$8&lt;=$B$4,0,""))</f>
        <v>0</v>
      </c>
      <c r="X34" s="68">
        <f>IF(K34&gt;0,K34*'Fish metrics'!L$29/$B$5,IF($N$8&lt;=$B$4,0,""))</f>
        <v>0</v>
      </c>
      <c r="Y34" s="69">
        <f>IF(L34&gt;0,L34*'Fish metrics'!M$29/$B$5,IF($N$8&lt;=$B$4,0,""))</f>
        <v>0</v>
      </c>
      <c r="Z34" s="39">
        <f t="shared" si="4"/>
        <v>0</v>
      </c>
      <c r="AB34" s="70" t="s">
        <v>26</v>
      </c>
      <c r="AC34" s="49">
        <f>SUM($P34*'Fish metrics'!D$151,$Q34*'Fish metrics'!D$152,$R34*'Fish metrics'!D$153,$S34*'Fish metrics'!D$154,$T34*'Fish metrics'!D$155,$U34*'Fish metrics'!D$156,$V34*'Fish metrics'!D$157,$W34*'Fish metrics'!D$158,$X34*'Fish metrics'!D$159,$Y34*'Fish metrics'!D$160)</f>
        <v>0</v>
      </c>
      <c r="AD34" s="49">
        <f>SUM($P34*'Fish metrics'!E$151,$Q34*'Fish metrics'!E$152,$R34*'Fish metrics'!E$153,$S34*'Fish metrics'!E$154,$T34*'Fish metrics'!E$155,$U34*'Fish metrics'!E$156,$V34*'Fish metrics'!E$157,$W34*'Fish metrics'!E$158,$X34*'Fish metrics'!E$159,$Y34*'Fish metrics'!E$160)</f>
        <v>0</v>
      </c>
      <c r="AE34" s="49">
        <f>SUM($P34*'Fish metrics'!F$151,$Q34*'Fish metrics'!F$152,$R34*'Fish metrics'!F$153,$S34*'Fish metrics'!F$154,$T34*'Fish metrics'!F$155,$U34*'Fish metrics'!F$156,$V34*'Fish metrics'!F$157,$W34*'Fish metrics'!F$158,$X34*'Fish metrics'!F$159,$Y34*'Fish metrics'!F$160)</f>
        <v>0</v>
      </c>
      <c r="AF34" s="49">
        <f>SUM($P34*'Fish metrics'!G$151,$Q34*'Fish metrics'!G$152,$R34*'Fish metrics'!G$153,$S34*'Fish metrics'!G$154,$T34*'Fish metrics'!G$155,$U34*'Fish metrics'!G$156,$V34*'Fish metrics'!G$157,$W34*'Fish metrics'!G$158,$X34*'Fish metrics'!G$159,$Y34*'Fish metrics'!G$160)</f>
        <v>0</v>
      </c>
      <c r="AG34" s="49">
        <f>SUM($P34*'Fish metrics'!H$151,$Q34*'Fish metrics'!H$152,$R34*'Fish metrics'!H$153,$S34*'Fish metrics'!H$154,$T34*'Fish metrics'!H$155,$U34*'Fish metrics'!H$156,$V34*'Fish metrics'!H$157,$W34*'Fish metrics'!H$158,$X34*'Fish metrics'!H$159,$Y34*'Fish metrics'!H$160)</f>
        <v>0</v>
      </c>
      <c r="AH34" s="49">
        <f>SUM($P34*'Fish metrics'!I$151,$Q34*'Fish metrics'!I$152,$R34*'Fish metrics'!I$153,$S34*'Fish metrics'!I$154,$T34*'Fish metrics'!I$155,$U34*'Fish metrics'!I$156,$V34*'Fish metrics'!I$157,$W34*'Fish metrics'!I$158,$X34*'Fish metrics'!I$159,$Y34*'Fish metrics'!I$160)</f>
        <v>0</v>
      </c>
      <c r="AI34" s="49">
        <f>SUM($P34*'Fish metrics'!J$151,$Q34*'Fish metrics'!J$152,$R34*'Fish metrics'!J$153,$S34*'Fish metrics'!J$154,$T34*'Fish metrics'!J$155,$U34*'Fish metrics'!J$156,$V34*'Fish metrics'!J$157,$W34*'Fish metrics'!J$158,$X34*'Fish metrics'!J$159,$Y34*'Fish metrics'!J$160)</f>
        <v>0</v>
      </c>
      <c r="AJ34" s="49">
        <f>SUM($P34*'Fish metrics'!K$151,$Q34*'Fish metrics'!K$152,$R34*'Fish metrics'!K$153,$S34*'Fish metrics'!K$154,$T34*'Fish metrics'!K$155,$U34*'Fish metrics'!K$156,$V34*'Fish metrics'!K$157,$W34*'Fish metrics'!K$158,$X34*'Fish metrics'!K$159,$Y34*'Fish metrics'!K$160)</f>
        <v>0</v>
      </c>
      <c r="AK34" s="49">
        <f>SUM($P34*'Fish metrics'!L$151,$Q34*'Fish metrics'!L$152,$R34*'Fish metrics'!L$153,$S34*'Fish metrics'!L$154,$T34*'Fish metrics'!L$155,$U34*'Fish metrics'!L$156,$V34*'Fish metrics'!L$157,$W34*'Fish metrics'!L$158,$X34*'Fish metrics'!L$159,$Y34*'Fish metrics'!L$160)</f>
        <v>0</v>
      </c>
      <c r="AL34" s="49">
        <f>SUM($P34*'Fish metrics'!M$151,$Q34*'Fish metrics'!M$152,$R34*'Fish metrics'!M$153,$S34*'Fish metrics'!M$154,$T34*'Fish metrics'!M$155,$U34*'Fish metrics'!M$156,$V34*'Fish metrics'!M$157,$W34*'Fish metrics'!M$158,$X34*'Fish metrics'!M$159,$Y34*'Fish metrics'!M$160)</f>
        <v>0</v>
      </c>
      <c r="AM34" s="49">
        <f>SUM($P34*'Fish metrics'!N$151,$Q34*'Fish metrics'!N$152,$R34*'Fish metrics'!N$153,$S34*'Fish metrics'!N$154,$T34*'Fish metrics'!N$155,$U34*'Fish metrics'!N$156,$V34*'Fish metrics'!N$157,$W34*'Fish metrics'!N$158,$X34*'Fish metrics'!N$159,$Y34*'Fish metrics'!N$160)</f>
        <v>0</v>
      </c>
      <c r="AN34" s="49">
        <f>SUM($P34*'Fish metrics'!O$151,$Q34*'Fish metrics'!O$152,$R34*'Fish metrics'!O$153,$S34*'Fish metrics'!O$154,$T34*'Fish metrics'!O$155,$U34*'Fish metrics'!O$156,$V34*'Fish metrics'!O$157,$W34*'Fish metrics'!O$158,$X34*'Fish metrics'!O$159,$Y34*'Fish metrics'!O$160)</f>
        <v>0</v>
      </c>
      <c r="AO34" s="39">
        <f t="shared" si="3"/>
        <v>0</v>
      </c>
      <c r="AP34" s="62"/>
      <c r="AQ34" s="63"/>
    </row>
    <row r="35" spans="1:43" x14ac:dyDescent="0.25">
      <c r="A35" s="64" t="s">
        <v>186</v>
      </c>
      <c r="B35" s="315"/>
      <c r="C35" s="328"/>
      <c r="D35" s="329"/>
      <c r="E35" s="329"/>
      <c r="F35" s="331"/>
      <c r="G35" s="328"/>
      <c r="H35" s="329"/>
      <c r="I35" s="329"/>
      <c r="J35" s="330"/>
      <c r="K35" s="330"/>
      <c r="L35" s="331"/>
      <c r="N35" s="64" t="s">
        <v>186</v>
      </c>
      <c r="O35" s="44">
        <f t="shared" si="1"/>
        <v>0</v>
      </c>
      <c r="P35" s="67">
        <f>IF(C35&gt;0,C35*'Fish metrics'!D$30/$B$5,IF($N$8&lt;=$B$4,0,""))</f>
        <v>0</v>
      </c>
      <c r="Q35" s="68">
        <f>IF(D35&gt;0,D35*'Fish metrics'!E$30/$B$5,IF($N$8&lt;=$B$4,0,""))</f>
        <v>0</v>
      </c>
      <c r="R35" s="68">
        <f>IF(E35&gt;0,E35*'Fish metrics'!F$30/$B$5,IF($N$8&lt;=$B$4,0,""))</f>
        <v>0</v>
      </c>
      <c r="S35" s="69">
        <f>IF(F35&gt;0,F35*'Fish metrics'!G$30/$B$5,IF($N$8&lt;=$B$4,0,""))</f>
        <v>0</v>
      </c>
      <c r="T35" s="67">
        <f>IF(G35&gt;0,G35*'Fish metrics'!H$30/$B$5,IF($N$8&lt;=$B$4,0,""))</f>
        <v>0</v>
      </c>
      <c r="U35" s="68">
        <f>IF(H35&gt;0,H35*'Fish metrics'!I$30/$B$5,IF($N$8&lt;=$B$4,0,""))</f>
        <v>0</v>
      </c>
      <c r="V35" s="68">
        <f>IF(I35&gt;0,I35*'Fish metrics'!J$30/$B$5,IF($N$8&lt;=$B$4,0,""))</f>
        <v>0</v>
      </c>
      <c r="W35" s="68">
        <f>IF(J35&gt;0,J35*'Fish metrics'!K$30/$B$5,IF($N$8&lt;=$B$4,0,""))</f>
        <v>0</v>
      </c>
      <c r="X35" s="68">
        <f>IF(K35&gt;0,K35*'Fish metrics'!L$30/$B$5,IF($N$8&lt;=$B$4,0,""))</f>
        <v>0</v>
      </c>
      <c r="Y35" s="69">
        <f>IF(L35&gt;0,L35*'Fish metrics'!M$30/$B$5,IF($N$8&lt;=$B$4,0,""))</f>
        <v>0</v>
      </c>
      <c r="Z35" s="39">
        <f t="shared" si="4"/>
        <v>0</v>
      </c>
      <c r="AB35" s="70" t="s">
        <v>186</v>
      </c>
      <c r="AC35" s="49">
        <f>SUM($P35*'Fish metrics'!D$173,$Q35*'Fish metrics'!D$174,$R35*'Fish metrics'!D$175,$S35*'Fish metrics'!D$176,$T35*'Fish metrics'!D$177,$U35*'Fish metrics'!D$178,$V35*'Fish metrics'!D$179,$W35*'Fish metrics'!D$180,$X35*'Fish metrics'!D$181,$Y35*'Fish metrics'!D$182)</f>
        <v>0</v>
      </c>
      <c r="AD35" s="49">
        <f>SUM($P35*'Fish metrics'!E$173,$Q35*'Fish metrics'!E$174,$R35*'Fish metrics'!E$175,$S35*'Fish metrics'!E$176,$T35*'Fish metrics'!E$177,$U35*'Fish metrics'!E$178,$V35*'Fish metrics'!E$179,$W35*'Fish metrics'!E$180,$X35*'Fish metrics'!E$181,$Y35*'Fish metrics'!E$182)</f>
        <v>0</v>
      </c>
      <c r="AE35" s="49">
        <f>SUM($P35*'Fish metrics'!F$173,$Q35*'Fish metrics'!F$174,$R35*'Fish metrics'!F$175,$S35*'Fish metrics'!F$176,$T35*'Fish metrics'!F$177,$U35*'Fish metrics'!F$178,$V35*'Fish metrics'!F$179,$W35*'Fish metrics'!F$180,$X35*'Fish metrics'!F$181,$Y35*'Fish metrics'!F$182)</f>
        <v>0</v>
      </c>
      <c r="AF35" s="49">
        <f>SUM($P35*'Fish metrics'!G$173,$Q35*'Fish metrics'!G$174,$R35*'Fish metrics'!G$175,$S35*'Fish metrics'!G$176,$T35*'Fish metrics'!G$177,$U35*'Fish metrics'!G$178,$V35*'Fish metrics'!G$179,$W35*'Fish metrics'!G$180,$X35*'Fish metrics'!G$181,$Y35*'Fish metrics'!G$182)</f>
        <v>0</v>
      </c>
      <c r="AG35" s="49">
        <f>SUM($P35*'Fish metrics'!H$173,$Q35*'Fish metrics'!H$174,$R35*'Fish metrics'!H$175,$S35*'Fish metrics'!H$176,$T35*'Fish metrics'!H$177,$U35*'Fish metrics'!H$178,$V35*'Fish metrics'!H$179,$W35*'Fish metrics'!H$180,$X35*'Fish metrics'!H$181,$Y35*'Fish metrics'!H$182)</f>
        <v>0</v>
      </c>
      <c r="AH35" s="49">
        <f>SUM($P35*'Fish metrics'!I$173,$Q35*'Fish metrics'!I$174,$R35*'Fish metrics'!I$175,$S35*'Fish metrics'!I$176,$T35*'Fish metrics'!I$177,$U35*'Fish metrics'!I$178,$V35*'Fish metrics'!I$179,$W35*'Fish metrics'!I$180,$X35*'Fish metrics'!I$181,$Y35*'Fish metrics'!I$182)</f>
        <v>0</v>
      </c>
      <c r="AI35" s="49">
        <f>SUM($P35*'Fish metrics'!J$173,$Q35*'Fish metrics'!J$174,$R35*'Fish metrics'!J$175,$S35*'Fish metrics'!J$176,$T35*'Fish metrics'!J$177,$U35*'Fish metrics'!J$178,$V35*'Fish metrics'!J$179,$W35*'Fish metrics'!J$180,$X35*'Fish metrics'!J$181,$Y35*'Fish metrics'!J$182)</f>
        <v>0</v>
      </c>
      <c r="AJ35" s="49">
        <f>SUM($P35*'Fish metrics'!K$173,$Q35*'Fish metrics'!K$174,$R35*'Fish metrics'!K$175,$S35*'Fish metrics'!K$176,$T35*'Fish metrics'!K$177,$U35*'Fish metrics'!K$178,$V35*'Fish metrics'!K$179,$W35*'Fish metrics'!K$180,$X35*'Fish metrics'!K$181,$Y35*'Fish metrics'!K$182)</f>
        <v>0</v>
      </c>
      <c r="AK35" s="49">
        <f>SUM($P35*'Fish metrics'!L$173,$Q35*'Fish metrics'!L$174,$R35*'Fish metrics'!L$175,$S35*'Fish metrics'!L$176,$T35*'Fish metrics'!L$177,$U35*'Fish metrics'!L$178,$V35*'Fish metrics'!L$179,$W35*'Fish metrics'!L$180,$X35*'Fish metrics'!L$181,$Y35*'Fish metrics'!L$182)</f>
        <v>0</v>
      </c>
      <c r="AL35" s="49">
        <f>SUM($P35*'Fish metrics'!M$173,$Q35*'Fish metrics'!M$174,$R35*'Fish metrics'!M$175,$S35*'Fish metrics'!M$176,$T35*'Fish metrics'!M$177,$U35*'Fish metrics'!M$178,$V35*'Fish metrics'!M$179,$W35*'Fish metrics'!M$180,$X35*'Fish metrics'!M$181,$Y35*'Fish metrics'!M$182)</f>
        <v>0</v>
      </c>
      <c r="AM35" s="49">
        <f>SUM($P35*'Fish metrics'!N$173,$Q35*'Fish metrics'!N$174,$R35*'Fish metrics'!N$175,$S35*'Fish metrics'!N$176,$T35*'Fish metrics'!N$177,$U35*'Fish metrics'!N$178,$V35*'Fish metrics'!N$179,$W35*'Fish metrics'!N$180,$X35*'Fish metrics'!N$181,$Y35*'Fish metrics'!N$182)</f>
        <v>0</v>
      </c>
      <c r="AN35" s="49">
        <f>SUM($P35*'Fish metrics'!O$173,$Q35*'Fish metrics'!O$174,$R35*'Fish metrics'!O$175,$S35*'Fish metrics'!O$176,$T35*'Fish metrics'!O$177,$U35*'Fish metrics'!O$178,$V35*'Fish metrics'!O$179,$W35*'Fish metrics'!O$180,$X35*'Fish metrics'!O$181,$Y35*'Fish metrics'!O$182)</f>
        <v>0</v>
      </c>
      <c r="AO35" s="39">
        <f t="shared" si="3"/>
        <v>0</v>
      </c>
      <c r="AP35" s="62" t="s">
        <v>208</v>
      </c>
      <c r="AQ35" s="63"/>
    </row>
    <row r="36" spans="1:43" x14ac:dyDescent="0.25">
      <c r="A36" s="64" t="s">
        <v>132</v>
      </c>
      <c r="B36" s="315"/>
      <c r="C36" s="328"/>
      <c r="D36" s="329"/>
      <c r="E36" s="329"/>
      <c r="F36" s="332"/>
      <c r="G36" s="328"/>
      <c r="H36" s="329"/>
      <c r="I36" s="329"/>
      <c r="J36" s="329"/>
      <c r="K36" s="329"/>
      <c r="L36" s="332"/>
      <c r="N36" s="64" t="s">
        <v>132</v>
      </c>
      <c r="O36" s="44">
        <f t="shared" si="1"/>
        <v>0</v>
      </c>
      <c r="P36" s="67">
        <f>IF(C36&gt;0,C36*'Fish metrics'!D$31/$B$5,IF($N$8&lt;=$B$4,0,""))</f>
        <v>0</v>
      </c>
      <c r="Q36" s="68">
        <f>IF(D36&gt;0,D36*'Fish metrics'!E$31/$B$5,IF($N$8&lt;=$B$4,0,""))</f>
        <v>0</v>
      </c>
      <c r="R36" s="68">
        <f>IF(E36&gt;0,E36*'Fish metrics'!F$31/$B$5,IF($N$8&lt;=$B$4,0,""))</f>
        <v>0</v>
      </c>
      <c r="S36" s="69">
        <f>IF(F36&gt;0,F36*'Fish metrics'!G$31/$B$5,IF($N$8&lt;=$B$4,0,""))</f>
        <v>0</v>
      </c>
      <c r="T36" s="67">
        <f>IF(G36&gt;0,G36*'Fish metrics'!H$31/$B$5,IF($N$8&lt;=$B$4,0,""))</f>
        <v>0</v>
      </c>
      <c r="U36" s="68">
        <f>IF(H36&gt;0,H36*'Fish metrics'!I$31/$B$5,IF($N$8&lt;=$B$4,0,""))</f>
        <v>0</v>
      </c>
      <c r="V36" s="68">
        <f>IF(I36&gt;0,I36*'Fish metrics'!J$31/$B$5,IF($N$8&lt;=$B$4,0,""))</f>
        <v>0</v>
      </c>
      <c r="W36" s="68">
        <f>IF(J36&gt;0,J36*'Fish metrics'!K$31/$B$5,IF($N$8&lt;=$B$4,0,""))</f>
        <v>0</v>
      </c>
      <c r="X36" s="68">
        <f>IF(K36&gt;0,K36*'Fish metrics'!L$31/$B$5,IF($N$8&lt;=$B$4,0,""))</f>
        <v>0</v>
      </c>
      <c r="Y36" s="69">
        <f>IF(L36&gt;0,L36*'Fish metrics'!M$31/$B$5,IF($N$8&lt;=$B$4,0,""))</f>
        <v>0</v>
      </c>
      <c r="Z36" s="39">
        <f t="shared" si="4"/>
        <v>0</v>
      </c>
      <c r="AB36" s="70" t="s">
        <v>132</v>
      </c>
      <c r="AC36" s="49">
        <f>SUM($P36*'Fish metrics'!D$151,$Q36*'Fish metrics'!D$152,$R36*'Fish metrics'!D$153,$S36*'Fish metrics'!D$154,$T36*'Fish metrics'!D$155,$U36*'Fish metrics'!D$156,$V36*'Fish metrics'!D$157,$W36*'Fish metrics'!D$158,$X36*'Fish metrics'!D$159,$Y36*'Fish metrics'!D$160)</f>
        <v>0</v>
      </c>
      <c r="AD36" s="49">
        <f>SUM($P36*'Fish metrics'!E$151,$Q36*'Fish metrics'!E$152,$R36*'Fish metrics'!E$153,$S36*'Fish metrics'!E$154,$T36*'Fish metrics'!E$155,$U36*'Fish metrics'!E$156,$V36*'Fish metrics'!E$157,$W36*'Fish metrics'!E$158,$X36*'Fish metrics'!E$159,$Y36*'Fish metrics'!E$160)</f>
        <v>0</v>
      </c>
      <c r="AE36" s="49">
        <f>SUM($P36*'Fish metrics'!F$151,$Q36*'Fish metrics'!F$152,$R36*'Fish metrics'!F$153,$S36*'Fish metrics'!F$154,$T36*'Fish metrics'!F$155,$U36*'Fish metrics'!F$156,$V36*'Fish metrics'!F$157,$W36*'Fish metrics'!F$158,$X36*'Fish metrics'!F$159,$Y36*'Fish metrics'!F$160)</f>
        <v>0</v>
      </c>
      <c r="AF36" s="49">
        <f>SUM($P36*'Fish metrics'!G$151,$Q36*'Fish metrics'!G$152,$R36*'Fish metrics'!G$153,$S36*'Fish metrics'!G$154,$T36*'Fish metrics'!G$155,$U36*'Fish metrics'!G$156,$V36*'Fish metrics'!G$157,$W36*'Fish metrics'!G$158,$X36*'Fish metrics'!G$159,$Y36*'Fish metrics'!G$160)</f>
        <v>0</v>
      </c>
      <c r="AG36" s="49">
        <f>SUM($P36*'Fish metrics'!H$151,$Q36*'Fish metrics'!H$152,$R36*'Fish metrics'!H$153,$S36*'Fish metrics'!H$154,$T36*'Fish metrics'!H$155,$U36*'Fish metrics'!H$156,$V36*'Fish metrics'!H$157,$W36*'Fish metrics'!H$158,$X36*'Fish metrics'!H$159,$Y36*'Fish metrics'!H$160)</f>
        <v>0</v>
      </c>
      <c r="AH36" s="49">
        <f>SUM($P36*'Fish metrics'!I$151,$Q36*'Fish metrics'!I$152,$R36*'Fish metrics'!I$153,$S36*'Fish metrics'!I$154,$T36*'Fish metrics'!I$155,$U36*'Fish metrics'!I$156,$V36*'Fish metrics'!I$157,$W36*'Fish metrics'!I$158,$X36*'Fish metrics'!I$159,$Y36*'Fish metrics'!I$160)</f>
        <v>0</v>
      </c>
      <c r="AI36" s="49">
        <f>SUM($P36*'Fish metrics'!J$151,$Q36*'Fish metrics'!J$152,$R36*'Fish metrics'!J$153,$S36*'Fish metrics'!J$154,$T36*'Fish metrics'!J$155,$U36*'Fish metrics'!J$156,$V36*'Fish metrics'!J$157,$W36*'Fish metrics'!J$158,$X36*'Fish metrics'!J$159,$Y36*'Fish metrics'!J$160)</f>
        <v>0</v>
      </c>
      <c r="AJ36" s="49">
        <f>SUM($P36*'Fish metrics'!K$151,$Q36*'Fish metrics'!K$152,$R36*'Fish metrics'!K$153,$S36*'Fish metrics'!K$154,$T36*'Fish metrics'!K$155,$U36*'Fish metrics'!K$156,$V36*'Fish metrics'!K$157,$W36*'Fish metrics'!K$158,$X36*'Fish metrics'!K$159,$Y36*'Fish metrics'!K$160)</f>
        <v>0</v>
      </c>
      <c r="AK36" s="49">
        <f>SUM($P36*'Fish metrics'!L$151,$Q36*'Fish metrics'!L$152,$R36*'Fish metrics'!L$153,$S36*'Fish metrics'!L$154,$T36*'Fish metrics'!L$155,$U36*'Fish metrics'!L$156,$V36*'Fish metrics'!L$157,$W36*'Fish metrics'!L$158,$X36*'Fish metrics'!L$159,$Y36*'Fish metrics'!L$160)</f>
        <v>0</v>
      </c>
      <c r="AL36" s="49">
        <f>SUM($P36*'Fish metrics'!M$151,$Q36*'Fish metrics'!M$152,$R36*'Fish metrics'!M$153,$S36*'Fish metrics'!M$154,$T36*'Fish metrics'!M$155,$U36*'Fish metrics'!M$156,$V36*'Fish metrics'!M$157,$W36*'Fish metrics'!M$158,$X36*'Fish metrics'!M$159,$Y36*'Fish metrics'!M$160)</f>
        <v>0</v>
      </c>
      <c r="AM36" s="49">
        <f>SUM($P36*'Fish metrics'!N$151,$Q36*'Fish metrics'!N$152,$R36*'Fish metrics'!N$153,$S36*'Fish metrics'!N$154,$T36*'Fish metrics'!N$155,$U36*'Fish metrics'!N$156,$V36*'Fish metrics'!N$157,$W36*'Fish metrics'!N$158,$X36*'Fish metrics'!N$159,$Y36*'Fish metrics'!N$160)</f>
        <v>0</v>
      </c>
      <c r="AN36" s="49">
        <f>SUM($P36*'Fish metrics'!O$151,$Q36*'Fish metrics'!O$152,$R36*'Fish metrics'!O$153,$S36*'Fish metrics'!O$154,$T36*'Fish metrics'!O$155,$U36*'Fish metrics'!O$156,$V36*'Fish metrics'!O$157,$W36*'Fish metrics'!O$158,$X36*'Fish metrics'!O$159,$Y36*'Fish metrics'!O$160)</f>
        <v>0</v>
      </c>
      <c r="AO36" s="39">
        <f t="shared" si="3"/>
        <v>0</v>
      </c>
      <c r="AP36" s="62" t="s">
        <v>206</v>
      </c>
      <c r="AQ36" s="63"/>
    </row>
    <row r="37" spans="1:43" x14ac:dyDescent="0.25">
      <c r="A37" s="64" t="s">
        <v>27</v>
      </c>
      <c r="B37" s="315"/>
      <c r="C37" s="328"/>
      <c r="D37" s="329"/>
      <c r="E37" s="330"/>
      <c r="F37" s="331"/>
      <c r="G37" s="328"/>
      <c r="H37" s="329"/>
      <c r="I37" s="329"/>
      <c r="J37" s="330"/>
      <c r="K37" s="330"/>
      <c r="L37" s="331"/>
      <c r="N37" s="64" t="s">
        <v>27</v>
      </c>
      <c r="O37" s="44">
        <f t="shared" si="1"/>
        <v>0</v>
      </c>
      <c r="P37" s="67">
        <f>IF(C37&gt;0,C37*'Fish metrics'!D$32/$B$5,IF($N$8&lt;=$B$4,0,""))</f>
        <v>0</v>
      </c>
      <c r="Q37" s="68">
        <f>IF(D37&gt;0,D37*'Fish metrics'!E$32/$B$5,IF($N$8&lt;=$B$4,0,""))</f>
        <v>0</v>
      </c>
      <c r="R37" s="68">
        <f>IF(E37&gt;0,E37*'Fish metrics'!F$32/$B$5,IF($N$8&lt;=$B$4,0,""))</f>
        <v>0</v>
      </c>
      <c r="S37" s="69">
        <f>IF(F37&gt;0,F37*'Fish metrics'!G$32/$B$5,IF($N$8&lt;=$B$4,0,""))</f>
        <v>0</v>
      </c>
      <c r="T37" s="67">
        <f>IF(G37&gt;0,G37*'Fish metrics'!H$32/$B$5,IF($N$8&lt;=$B$4,0,""))</f>
        <v>0</v>
      </c>
      <c r="U37" s="68">
        <f>IF(H37&gt;0,H37*'Fish metrics'!I$32/$B$5,IF($N$8&lt;=$B$4,0,""))</f>
        <v>0</v>
      </c>
      <c r="V37" s="68">
        <f>IF(I37&gt;0,I37*'Fish metrics'!J$32/$B$5,IF($N$8&lt;=$B$4,0,""))</f>
        <v>0</v>
      </c>
      <c r="W37" s="68">
        <f>IF(J37&gt;0,J37*'Fish metrics'!K$32/$B$5,IF($N$8&lt;=$B$4,0,""))</f>
        <v>0</v>
      </c>
      <c r="X37" s="68">
        <f>IF(K37&gt;0,K37*'Fish metrics'!L$32/$B$5,IF($N$8&lt;=$B$4,0,""))</f>
        <v>0</v>
      </c>
      <c r="Y37" s="69">
        <f>IF(L37&gt;0,L37*'Fish metrics'!M$32/$B$5,IF($N$8&lt;=$B$4,0,""))</f>
        <v>0</v>
      </c>
      <c r="Z37" s="39">
        <f t="shared" si="4"/>
        <v>0</v>
      </c>
      <c r="AB37" s="70" t="s">
        <v>27</v>
      </c>
      <c r="AC37" s="49">
        <f>SUM($P37*'Fish metrics'!D$162,$Q37*'Fish metrics'!D$163,$R37*'Fish metrics'!D$164,$S37*'Fish metrics'!D$165,$T37*'Fish metrics'!D$166,$U37*'Fish metrics'!D$167,$V37*'Fish metrics'!D$168,$W37*'Fish metrics'!D$169,$X37*'Fish metrics'!D$170,$Y37*'Fish metrics'!D$171)</f>
        <v>0</v>
      </c>
      <c r="AD37" s="49">
        <f>SUM($P37*'Fish metrics'!E$162,$Q37*'Fish metrics'!E$163,$R37*'Fish metrics'!E$164,$S37*'Fish metrics'!E$165,$T37*'Fish metrics'!E$166,$U37*'Fish metrics'!E$167,$V37*'Fish metrics'!E$168,$W37*'Fish metrics'!E$169,$X37*'Fish metrics'!E$170,$Y37*'Fish metrics'!E$171)</f>
        <v>0</v>
      </c>
      <c r="AE37" s="49">
        <f>SUM($P37*'Fish metrics'!F$162,$Q37*'Fish metrics'!F$163,$R37*'Fish metrics'!F$164,$S37*'Fish metrics'!F$165,$T37*'Fish metrics'!F$166,$U37*'Fish metrics'!F$167,$V37*'Fish metrics'!F$168,$W37*'Fish metrics'!F$169,$X37*'Fish metrics'!F$170,$Y37*'Fish metrics'!F$171)</f>
        <v>0</v>
      </c>
      <c r="AF37" s="49">
        <f>SUM($P37*'Fish metrics'!G$162,$Q37*'Fish metrics'!G$163,$R37*'Fish metrics'!G$164,$S37*'Fish metrics'!G$165,$T37*'Fish metrics'!G$166,$U37*'Fish metrics'!G$167,$V37*'Fish metrics'!G$168,$W37*'Fish metrics'!G$169,$X37*'Fish metrics'!G$170,$Y37*'Fish metrics'!G$171)</f>
        <v>0</v>
      </c>
      <c r="AG37" s="49">
        <f>SUM($P37*'Fish metrics'!H$162,$Q37*'Fish metrics'!H$163,$R37*'Fish metrics'!H$164,$S37*'Fish metrics'!H$165,$T37*'Fish metrics'!H$166,$U37*'Fish metrics'!H$167,$V37*'Fish metrics'!H$168,$W37*'Fish metrics'!H$169,$X37*'Fish metrics'!H$170,$Y37*'Fish metrics'!H$171)</f>
        <v>0</v>
      </c>
      <c r="AH37" s="49">
        <f>SUM($P37*'Fish metrics'!I$162,$Q37*'Fish metrics'!I$163,$R37*'Fish metrics'!I$164,$S37*'Fish metrics'!I$165,$T37*'Fish metrics'!I$166,$U37*'Fish metrics'!I$167,$V37*'Fish metrics'!I$168,$W37*'Fish metrics'!I$169,$X37*'Fish metrics'!I$170,$Y37*'Fish metrics'!I$171)</f>
        <v>0</v>
      </c>
      <c r="AI37" s="49">
        <f>SUM($P37*'Fish metrics'!J$162,$Q37*'Fish metrics'!J$163,$R37*'Fish metrics'!J$164,$S37*'Fish metrics'!J$165,$T37*'Fish metrics'!J$166,$U37*'Fish metrics'!J$167,$V37*'Fish metrics'!J$168,$W37*'Fish metrics'!J$169,$X37*'Fish metrics'!J$170,$Y37*'Fish metrics'!J$171)</f>
        <v>0</v>
      </c>
      <c r="AJ37" s="49">
        <f>SUM($P37*'Fish metrics'!K$162,$Q37*'Fish metrics'!K$163,$R37*'Fish metrics'!K$164,$S37*'Fish metrics'!K$165,$T37*'Fish metrics'!K$166,$U37*'Fish metrics'!K$167,$V37*'Fish metrics'!K$168,$W37*'Fish metrics'!K$169,$X37*'Fish metrics'!K$170,$Y37*'Fish metrics'!K$171)</f>
        <v>0</v>
      </c>
      <c r="AK37" s="49">
        <f>SUM($P37*'Fish metrics'!L$162,$Q37*'Fish metrics'!L$163,$R37*'Fish metrics'!L$164,$S37*'Fish metrics'!L$165,$T37*'Fish metrics'!L$166,$U37*'Fish metrics'!L$167,$V37*'Fish metrics'!L$168,$W37*'Fish metrics'!L$169,$X37*'Fish metrics'!L$170,$Y37*'Fish metrics'!L$171)</f>
        <v>0</v>
      </c>
      <c r="AL37" s="49">
        <f>SUM($P37*'Fish metrics'!M$162,$Q37*'Fish metrics'!M$163,$R37*'Fish metrics'!M$164,$S37*'Fish metrics'!M$165,$T37*'Fish metrics'!M$166,$U37*'Fish metrics'!M$167,$V37*'Fish metrics'!M$168,$W37*'Fish metrics'!M$169,$X37*'Fish metrics'!M$170,$Y37*'Fish metrics'!M$171)</f>
        <v>0</v>
      </c>
      <c r="AM37" s="49">
        <f>SUM($P37*'Fish metrics'!N$162,$Q37*'Fish metrics'!N$163,$R37*'Fish metrics'!N$164,$S37*'Fish metrics'!N$165,$T37*'Fish metrics'!N$166,$U37*'Fish metrics'!N$167,$V37*'Fish metrics'!N$168,$W37*'Fish metrics'!N$169,$X37*'Fish metrics'!N$170,$Y37*'Fish metrics'!N$171)</f>
        <v>0</v>
      </c>
      <c r="AN37" s="49">
        <f>SUM($P37*'Fish metrics'!O$162,$Q37*'Fish metrics'!O$163,$R37*'Fish metrics'!O$164,$S37*'Fish metrics'!O$165,$T37*'Fish metrics'!O$166,$U37*'Fish metrics'!O$167,$V37*'Fish metrics'!O$168,$W37*'Fish metrics'!O$169,$X37*'Fish metrics'!O$170,$Y37*'Fish metrics'!O$171)</f>
        <v>0</v>
      </c>
      <c r="AO37" s="39">
        <f t="shared" si="3"/>
        <v>0</v>
      </c>
      <c r="AP37" s="62"/>
      <c r="AQ37" s="63"/>
    </row>
    <row r="38" spans="1:43" x14ac:dyDescent="0.25">
      <c r="A38" s="64" t="s">
        <v>28</v>
      </c>
      <c r="B38" s="315"/>
      <c r="C38" s="328"/>
      <c r="D38" s="329"/>
      <c r="E38" s="329"/>
      <c r="F38" s="331"/>
      <c r="G38" s="328"/>
      <c r="H38" s="329"/>
      <c r="I38" s="329"/>
      <c r="J38" s="329"/>
      <c r="K38" s="330"/>
      <c r="L38" s="331"/>
      <c r="N38" s="64" t="s">
        <v>28</v>
      </c>
      <c r="O38" s="44">
        <f t="shared" si="1"/>
        <v>0</v>
      </c>
      <c r="P38" s="67">
        <f>IF(C38&gt;0,C38*'Fish metrics'!D$33/$B$5,IF($N$8&lt;=$B$4,0,""))</f>
        <v>0</v>
      </c>
      <c r="Q38" s="68">
        <f>IF(D38&gt;0,D38*'Fish metrics'!E$33/$B$5,IF($N$8&lt;=$B$4,0,""))</f>
        <v>0</v>
      </c>
      <c r="R38" s="68">
        <f>IF(E38&gt;0,E38*'Fish metrics'!F$33/$B$5,IF($N$8&lt;=$B$4,0,""))</f>
        <v>0</v>
      </c>
      <c r="S38" s="69">
        <f>IF(F38&gt;0,F38*'Fish metrics'!G$33/$B$5,IF($N$8&lt;=$B$4,0,""))</f>
        <v>0</v>
      </c>
      <c r="T38" s="67">
        <f>IF(G38&gt;0,G38*'Fish metrics'!H$33/$B$5,IF($N$8&lt;=$B$4,0,""))</f>
        <v>0</v>
      </c>
      <c r="U38" s="68">
        <f>IF(H38&gt;0,H38*'Fish metrics'!I$33/$B$5,IF($N$8&lt;=$B$4,0,""))</f>
        <v>0</v>
      </c>
      <c r="V38" s="68">
        <f>IF(I38&gt;0,I38*'Fish metrics'!J$33/$B$5,IF($N$8&lt;=$B$4,0,""))</f>
        <v>0</v>
      </c>
      <c r="W38" s="68">
        <f>IF(J38&gt;0,J38*'Fish metrics'!K$33/$B$5,IF($N$8&lt;=$B$4,0,""))</f>
        <v>0</v>
      </c>
      <c r="X38" s="68">
        <f>IF(K38&gt;0,K38*'Fish metrics'!L$33/$B$5,IF($N$8&lt;=$B$4,0,""))</f>
        <v>0</v>
      </c>
      <c r="Y38" s="69">
        <f>IF(L38&gt;0,L38*'Fish metrics'!M$33/$B$5,IF($N$8&lt;=$B$4,0,""))</f>
        <v>0</v>
      </c>
      <c r="Z38" s="39">
        <f t="shared" si="4"/>
        <v>0</v>
      </c>
      <c r="AB38" s="70" t="s">
        <v>28</v>
      </c>
      <c r="AC38" s="49">
        <f>SUM($P38*'Fish metrics'!D$206,$Q38*'Fish metrics'!D$207,$R38*'Fish metrics'!D$208,$S38*'Fish metrics'!D$209,$T38*'Fish metrics'!D$210,$U38*'Fish metrics'!D$211,$V38*'Fish metrics'!D$212,$W38*'Fish metrics'!D$213,$X38*'Fish metrics'!D$214,$Y38*'Fish metrics'!D$215)</f>
        <v>0</v>
      </c>
      <c r="AD38" s="49">
        <f>SUM($P38*'Fish metrics'!E$206,$Q38*'Fish metrics'!E$207,$R38*'Fish metrics'!E$208,$S38*'Fish metrics'!E$209,$T38*'Fish metrics'!E$210,$U38*'Fish metrics'!E$211,$V38*'Fish metrics'!E$212,$W38*'Fish metrics'!E$213,$X38*'Fish metrics'!E$214,$Y38*'Fish metrics'!E$215)</f>
        <v>0</v>
      </c>
      <c r="AE38" s="49">
        <f>SUM($P38*'Fish metrics'!F$206,$Q38*'Fish metrics'!F$207,$R38*'Fish metrics'!F$208,$S38*'Fish metrics'!F$209,$T38*'Fish metrics'!F$210,$U38*'Fish metrics'!F$211,$V38*'Fish metrics'!F$212,$W38*'Fish metrics'!F$213,$X38*'Fish metrics'!F$214,$Y38*'Fish metrics'!F$215)</f>
        <v>0</v>
      </c>
      <c r="AF38" s="49">
        <f>SUM($P38*'Fish metrics'!G$206,$Q38*'Fish metrics'!G$207,$R38*'Fish metrics'!G$208,$S38*'Fish metrics'!G$209,$T38*'Fish metrics'!G$210,$U38*'Fish metrics'!G$211,$V38*'Fish metrics'!G$212,$W38*'Fish metrics'!G$213,$X38*'Fish metrics'!G$214,$Y38*'Fish metrics'!G$215)</f>
        <v>0</v>
      </c>
      <c r="AG38" s="49">
        <f>SUM($P38*'Fish metrics'!H$206,$Q38*'Fish metrics'!H$207,$R38*'Fish metrics'!H$208,$S38*'Fish metrics'!H$209,$T38*'Fish metrics'!H$210,$U38*'Fish metrics'!H$211,$V38*'Fish metrics'!H$212,$W38*'Fish metrics'!H$213,$X38*'Fish metrics'!H$214,$Y38*'Fish metrics'!H$215)</f>
        <v>0</v>
      </c>
      <c r="AH38" s="49">
        <f>SUM($P38*'Fish metrics'!I$206,$Q38*'Fish metrics'!I$207,$R38*'Fish metrics'!I$208,$S38*'Fish metrics'!I$209,$T38*'Fish metrics'!I$210,$U38*'Fish metrics'!I$211,$V38*'Fish metrics'!I$212,$W38*'Fish metrics'!I$213,$X38*'Fish metrics'!I$214,$Y38*'Fish metrics'!I$215)</f>
        <v>0</v>
      </c>
      <c r="AI38" s="49">
        <f>SUM($P38*'Fish metrics'!J$206,$Q38*'Fish metrics'!J$207,$R38*'Fish metrics'!J$208,$S38*'Fish metrics'!J$209,$T38*'Fish metrics'!J$210,$U38*'Fish metrics'!J$211,$V38*'Fish metrics'!J$212,$W38*'Fish metrics'!J$213,$X38*'Fish metrics'!J$214,$Y38*'Fish metrics'!J$215)</f>
        <v>0</v>
      </c>
      <c r="AJ38" s="49">
        <f>SUM($P38*'Fish metrics'!K$206,$Q38*'Fish metrics'!K$207,$R38*'Fish metrics'!K$208,$S38*'Fish metrics'!K$209,$T38*'Fish metrics'!K$210,$U38*'Fish metrics'!K$211,$V38*'Fish metrics'!K$212,$W38*'Fish metrics'!K$213,$X38*'Fish metrics'!K$214,$Y38*'Fish metrics'!K$215)</f>
        <v>0</v>
      </c>
      <c r="AK38" s="49">
        <f>SUM($P38*'Fish metrics'!L$206,$Q38*'Fish metrics'!L$207,$R38*'Fish metrics'!L$208,$S38*'Fish metrics'!L$209,$T38*'Fish metrics'!L$210,$U38*'Fish metrics'!L$211,$V38*'Fish metrics'!L$212,$W38*'Fish metrics'!L$213,$X38*'Fish metrics'!L$214,$Y38*'Fish metrics'!L$215)</f>
        <v>0</v>
      </c>
      <c r="AL38" s="49">
        <f>SUM($P38*'Fish metrics'!M$206,$Q38*'Fish metrics'!M$207,$R38*'Fish metrics'!M$208,$S38*'Fish metrics'!M$209,$T38*'Fish metrics'!M$210,$U38*'Fish metrics'!M$211,$V38*'Fish metrics'!M$212,$W38*'Fish metrics'!M$213,$X38*'Fish metrics'!M$214,$Y38*'Fish metrics'!M$215)</f>
        <v>0</v>
      </c>
      <c r="AM38" s="49">
        <f>SUM($P38*'Fish metrics'!N$206,$Q38*'Fish metrics'!N$207,$R38*'Fish metrics'!N$208,$S38*'Fish metrics'!N$209,$T38*'Fish metrics'!N$210,$U38*'Fish metrics'!N$211,$V38*'Fish metrics'!N$212,$W38*'Fish metrics'!N$213,$X38*'Fish metrics'!N$214,$Y38*'Fish metrics'!N$215)</f>
        <v>0</v>
      </c>
      <c r="AN38" s="49">
        <f>SUM($P38*'Fish metrics'!O$206,$Q38*'Fish metrics'!O$207,$R38*'Fish metrics'!O$208,$S38*'Fish metrics'!O$209,$T38*'Fish metrics'!O$210,$U38*'Fish metrics'!O$211,$V38*'Fish metrics'!O$212,$W38*'Fish metrics'!O$213,$X38*'Fish metrics'!O$214,$Y38*'Fish metrics'!O$215)</f>
        <v>0</v>
      </c>
      <c r="AO38" s="39">
        <f t="shared" si="3"/>
        <v>0</v>
      </c>
      <c r="AP38" s="62" t="s">
        <v>207</v>
      </c>
      <c r="AQ38" s="63"/>
    </row>
    <row r="39" spans="1:43" x14ac:dyDescent="0.25">
      <c r="A39" s="64" t="s">
        <v>29</v>
      </c>
      <c r="B39" s="315"/>
      <c r="C39" s="328"/>
      <c r="D39" s="329"/>
      <c r="E39" s="329"/>
      <c r="F39" s="332"/>
      <c r="G39" s="328"/>
      <c r="H39" s="329"/>
      <c r="I39" s="329"/>
      <c r="J39" s="329"/>
      <c r="K39" s="329"/>
      <c r="L39" s="332"/>
      <c r="N39" s="64" t="s">
        <v>29</v>
      </c>
      <c r="O39" s="44">
        <f t="shared" si="1"/>
        <v>0</v>
      </c>
      <c r="P39" s="67">
        <f>IF(C39&gt;0,C39*'Fish metrics'!D$34/$B$5,IF($N$8&lt;=$B$4,0,""))</f>
        <v>0</v>
      </c>
      <c r="Q39" s="68">
        <f>IF(D39&gt;0,D39*'Fish metrics'!E$34/$B$5,IF($N$8&lt;=$B$4,0,""))</f>
        <v>0</v>
      </c>
      <c r="R39" s="68">
        <f>IF(E39&gt;0,E39*'Fish metrics'!F$34/$B$5,IF($N$8&lt;=$B$4,0,""))</f>
        <v>0</v>
      </c>
      <c r="S39" s="69">
        <f>IF(F39&gt;0,F39*'Fish metrics'!G$34/$B$5,IF($N$8&lt;=$B$4,0,""))</f>
        <v>0</v>
      </c>
      <c r="T39" s="67">
        <f>IF(G39&gt;0,G39*'Fish metrics'!H$34/$B$5,IF($N$8&lt;=$B$4,0,""))</f>
        <v>0</v>
      </c>
      <c r="U39" s="68">
        <f>IF(H39&gt;0,H39*'Fish metrics'!I$34/$B$5,IF($N$8&lt;=$B$4,0,""))</f>
        <v>0</v>
      </c>
      <c r="V39" s="68">
        <f>IF(I39&gt;0,I39*'Fish metrics'!J$34/$B$5,IF($N$8&lt;=$B$4,0,""))</f>
        <v>0</v>
      </c>
      <c r="W39" s="68">
        <f>IF(J39&gt;0,J39*'Fish metrics'!K$34/$B$5,IF($N$8&lt;=$B$4,0,""))</f>
        <v>0</v>
      </c>
      <c r="X39" s="68">
        <f>IF(K39&gt;0,K39*'Fish metrics'!L$34/$B$5,IF($N$8&lt;=$B$4,0,""))</f>
        <v>0</v>
      </c>
      <c r="Y39" s="69">
        <f>IF(L39&gt;0,L39*'Fish metrics'!M$34/$B$5,IF($N$8&lt;=$B$4,0,""))</f>
        <v>0</v>
      </c>
      <c r="Z39" s="39">
        <f t="shared" si="4"/>
        <v>0</v>
      </c>
      <c r="AB39" s="70" t="s">
        <v>29</v>
      </c>
      <c r="AC39" s="49">
        <f>SUM($P39*'Fish metrics'!D$173,$Q39*'Fish metrics'!D$174,$R39*'Fish metrics'!D$175,$S39*'Fish metrics'!D$176,$T39*'Fish metrics'!D$177,$U39*'Fish metrics'!D$178,$V39*'Fish metrics'!D$179,$W39*'Fish metrics'!D$180,$X39*'Fish metrics'!D$181,$Y39*'Fish metrics'!D$182)</f>
        <v>0</v>
      </c>
      <c r="AD39" s="49">
        <f>SUM($P39*'Fish metrics'!E$173,$Q39*'Fish metrics'!E$174,$R39*'Fish metrics'!E$175,$S39*'Fish metrics'!E$176,$T39*'Fish metrics'!E$177,$U39*'Fish metrics'!E$178,$V39*'Fish metrics'!E$179,$W39*'Fish metrics'!E$180,$X39*'Fish metrics'!E$181,$Y39*'Fish metrics'!E$182)</f>
        <v>0</v>
      </c>
      <c r="AE39" s="49">
        <f>SUM($P39*'Fish metrics'!F$173,$Q39*'Fish metrics'!F$174,$R39*'Fish metrics'!F$175,$S39*'Fish metrics'!F$176,$T39*'Fish metrics'!F$177,$U39*'Fish metrics'!F$178,$V39*'Fish metrics'!F$179,$W39*'Fish metrics'!F$180,$X39*'Fish metrics'!F$181,$Y39*'Fish metrics'!F$182)</f>
        <v>0</v>
      </c>
      <c r="AF39" s="49">
        <f>SUM($P39*'Fish metrics'!G$173,$Q39*'Fish metrics'!G$174,$R39*'Fish metrics'!G$175,$S39*'Fish metrics'!G$176,$T39*'Fish metrics'!G$177,$U39*'Fish metrics'!G$178,$V39*'Fish metrics'!G$179,$W39*'Fish metrics'!G$180,$X39*'Fish metrics'!G$181,$Y39*'Fish metrics'!G$182)</f>
        <v>0</v>
      </c>
      <c r="AG39" s="49">
        <f>SUM($P39*'Fish metrics'!H$173,$Q39*'Fish metrics'!H$174,$R39*'Fish metrics'!H$175,$S39*'Fish metrics'!H$176,$T39*'Fish metrics'!H$177,$U39*'Fish metrics'!H$178,$V39*'Fish metrics'!H$179,$W39*'Fish metrics'!H$180,$X39*'Fish metrics'!H$181,$Y39*'Fish metrics'!H$182)</f>
        <v>0</v>
      </c>
      <c r="AH39" s="49">
        <f>SUM($P39*'Fish metrics'!I$173,$Q39*'Fish metrics'!I$174,$R39*'Fish metrics'!I$175,$S39*'Fish metrics'!I$176,$T39*'Fish metrics'!I$177,$U39*'Fish metrics'!I$178,$V39*'Fish metrics'!I$179,$W39*'Fish metrics'!I$180,$X39*'Fish metrics'!I$181,$Y39*'Fish metrics'!I$182)</f>
        <v>0</v>
      </c>
      <c r="AI39" s="49">
        <f>SUM($P39*'Fish metrics'!J$173,$Q39*'Fish metrics'!J$174,$R39*'Fish metrics'!J$175,$S39*'Fish metrics'!J$176,$T39*'Fish metrics'!J$177,$U39*'Fish metrics'!J$178,$V39*'Fish metrics'!J$179,$W39*'Fish metrics'!J$180,$X39*'Fish metrics'!J$181,$Y39*'Fish metrics'!J$182)</f>
        <v>0</v>
      </c>
      <c r="AJ39" s="49">
        <f>SUM($P39*'Fish metrics'!K$173,$Q39*'Fish metrics'!K$174,$R39*'Fish metrics'!K$175,$S39*'Fish metrics'!K$176,$T39*'Fish metrics'!K$177,$U39*'Fish metrics'!K$178,$V39*'Fish metrics'!K$179,$W39*'Fish metrics'!K$180,$X39*'Fish metrics'!K$181,$Y39*'Fish metrics'!K$182)</f>
        <v>0</v>
      </c>
      <c r="AK39" s="49">
        <f>SUM($P39*'Fish metrics'!L$173,$Q39*'Fish metrics'!L$174,$R39*'Fish metrics'!L$175,$S39*'Fish metrics'!L$176,$T39*'Fish metrics'!L$177,$U39*'Fish metrics'!L$178,$V39*'Fish metrics'!L$179,$W39*'Fish metrics'!L$180,$X39*'Fish metrics'!L$181,$Y39*'Fish metrics'!L$182)</f>
        <v>0</v>
      </c>
      <c r="AL39" s="49">
        <f>SUM($P39*'Fish metrics'!M$173,$Q39*'Fish metrics'!M$174,$R39*'Fish metrics'!M$175,$S39*'Fish metrics'!M$176,$T39*'Fish metrics'!M$177,$U39*'Fish metrics'!M$178,$V39*'Fish metrics'!M$179,$W39*'Fish metrics'!M$180,$X39*'Fish metrics'!M$181,$Y39*'Fish metrics'!M$182)</f>
        <v>0</v>
      </c>
      <c r="AM39" s="49">
        <f>SUM($P39*'Fish metrics'!N$173,$Q39*'Fish metrics'!N$174,$R39*'Fish metrics'!N$175,$S39*'Fish metrics'!N$176,$T39*'Fish metrics'!N$177,$U39*'Fish metrics'!N$178,$V39*'Fish metrics'!N$179,$W39*'Fish metrics'!N$180,$X39*'Fish metrics'!N$181,$Y39*'Fish metrics'!N$182)</f>
        <v>0</v>
      </c>
      <c r="AN39" s="49">
        <f>SUM($P39*'Fish metrics'!O$173,$Q39*'Fish metrics'!O$174,$R39*'Fish metrics'!O$175,$S39*'Fish metrics'!O$176,$T39*'Fish metrics'!O$177,$U39*'Fish metrics'!O$178,$V39*'Fish metrics'!O$179,$W39*'Fish metrics'!O$180,$X39*'Fish metrics'!O$181,$Y39*'Fish metrics'!O$182)</f>
        <v>0</v>
      </c>
      <c r="AO39" s="39">
        <f t="shared" si="3"/>
        <v>0</v>
      </c>
      <c r="AP39" s="62"/>
      <c r="AQ39" s="63"/>
    </row>
    <row r="40" spans="1:43" x14ac:dyDescent="0.25">
      <c r="A40" s="64" t="s">
        <v>155</v>
      </c>
      <c r="B40" s="315"/>
      <c r="C40" s="328"/>
      <c r="D40" s="329"/>
      <c r="E40" s="329"/>
      <c r="F40" s="332"/>
      <c r="G40" s="328"/>
      <c r="H40" s="329"/>
      <c r="I40" s="329"/>
      <c r="J40" s="329"/>
      <c r="K40" s="330"/>
      <c r="L40" s="331"/>
      <c r="N40" s="64" t="s">
        <v>155</v>
      </c>
      <c r="O40" s="44">
        <f t="shared" si="1"/>
        <v>0</v>
      </c>
      <c r="P40" s="67">
        <f>IF(C40&gt;0,C40*'Fish metrics'!D$35/$B$5,IF($N$8&lt;=$B$4,0,""))</f>
        <v>0</v>
      </c>
      <c r="Q40" s="68">
        <f>IF(D40&gt;0,D40*'Fish metrics'!E$35/$B$5,IF($N$8&lt;=$B$4,0,""))</f>
        <v>0</v>
      </c>
      <c r="R40" s="68">
        <f>IF(E40&gt;0,E40*'Fish metrics'!F$35/$B$5,IF($N$8&lt;=$B$4,0,""))</f>
        <v>0</v>
      </c>
      <c r="S40" s="69">
        <f>IF(F40&gt;0,F40*'Fish metrics'!G$35/$B$5,IF($N$8&lt;=$B$4,0,""))</f>
        <v>0</v>
      </c>
      <c r="T40" s="67">
        <f>IF(G40&gt;0,G40*'Fish metrics'!H$35/$B$5,IF($N$8&lt;=$B$4,0,""))</f>
        <v>0</v>
      </c>
      <c r="U40" s="68">
        <f>IF(H40&gt;0,H40*'Fish metrics'!I$35/$B$5,IF($N$8&lt;=$B$4,0,""))</f>
        <v>0</v>
      </c>
      <c r="V40" s="68">
        <f>IF(I40&gt;0,I40*'Fish metrics'!J$35/$B$5,IF($N$8&lt;=$B$4,0,""))</f>
        <v>0</v>
      </c>
      <c r="W40" s="68">
        <f>IF(J40&gt;0,J40*'Fish metrics'!K$35/$B$5,IF($N$8&lt;=$B$4,0,""))</f>
        <v>0</v>
      </c>
      <c r="X40" s="68">
        <f>IF(K40&gt;0,K40*'Fish metrics'!L$35/$B$5,IF($N$8&lt;=$B$4,0,""))</f>
        <v>0</v>
      </c>
      <c r="Y40" s="69">
        <f>IF(L40&gt;0,L40*'Fish metrics'!M$35/$B$5,IF($N$8&lt;=$B$4,0,""))</f>
        <v>0</v>
      </c>
      <c r="Z40" s="39">
        <f t="shared" si="4"/>
        <v>0</v>
      </c>
      <c r="AB40" s="70" t="s">
        <v>155</v>
      </c>
      <c r="AC40" s="49">
        <f>SUM($P40*'Fish metrics'!D$162,$Q40*'Fish metrics'!D$163,$R40*'Fish metrics'!D$164,$S40*'Fish metrics'!D$165,$T40*'Fish metrics'!D$166,$U40*'Fish metrics'!D$167,$V40*'Fish metrics'!D$168,$W40*'Fish metrics'!D$169,$X40*'Fish metrics'!D$170,$Y40*'Fish metrics'!D$171)</f>
        <v>0</v>
      </c>
      <c r="AD40" s="49">
        <f>SUM($P40*'Fish metrics'!E$162,$Q40*'Fish metrics'!E$163,$R40*'Fish metrics'!E$164,$S40*'Fish metrics'!E$165,$T40*'Fish metrics'!E$166,$U40*'Fish metrics'!E$167,$V40*'Fish metrics'!E$168,$W40*'Fish metrics'!E$169,$X40*'Fish metrics'!E$170,$Y40*'Fish metrics'!E$171)</f>
        <v>0</v>
      </c>
      <c r="AE40" s="49">
        <f>SUM($P40*'Fish metrics'!F$162,$Q40*'Fish metrics'!F$163,$R40*'Fish metrics'!F$164,$S40*'Fish metrics'!F$165,$T40*'Fish metrics'!F$166,$U40*'Fish metrics'!F$167,$V40*'Fish metrics'!F$168,$W40*'Fish metrics'!F$169,$X40*'Fish metrics'!F$170,$Y40*'Fish metrics'!F$171)</f>
        <v>0</v>
      </c>
      <c r="AF40" s="49">
        <f>SUM($P40*'Fish metrics'!G$162,$Q40*'Fish metrics'!G$163,$R40*'Fish metrics'!G$164,$S40*'Fish metrics'!G$165,$T40*'Fish metrics'!G$166,$U40*'Fish metrics'!G$167,$V40*'Fish metrics'!G$168,$W40*'Fish metrics'!G$169,$X40*'Fish metrics'!G$170,$Y40*'Fish metrics'!G$171)</f>
        <v>0</v>
      </c>
      <c r="AG40" s="49">
        <f>SUM($P40*'Fish metrics'!H$162,$Q40*'Fish metrics'!H$163,$R40*'Fish metrics'!H$164,$S40*'Fish metrics'!H$165,$T40*'Fish metrics'!H$166,$U40*'Fish metrics'!H$167,$V40*'Fish metrics'!H$168,$W40*'Fish metrics'!H$169,$X40*'Fish metrics'!H$170,$Y40*'Fish metrics'!H$171)</f>
        <v>0</v>
      </c>
      <c r="AH40" s="49">
        <f>SUM($P40*'Fish metrics'!I$162,$Q40*'Fish metrics'!I$163,$R40*'Fish metrics'!I$164,$S40*'Fish metrics'!I$165,$T40*'Fish metrics'!I$166,$U40*'Fish metrics'!I$167,$V40*'Fish metrics'!I$168,$W40*'Fish metrics'!I$169,$X40*'Fish metrics'!I$170,$Y40*'Fish metrics'!I$171)</f>
        <v>0</v>
      </c>
      <c r="AI40" s="49">
        <f>SUM($P40*'Fish metrics'!J$162,$Q40*'Fish metrics'!J$163,$R40*'Fish metrics'!J$164,$S40*'Fish metrics'!J$165,$T40*'Fish metrics'!J$166,$U40*'Fish metrics'!J$167,$V40*'Fish metrics'!J$168,$W40*'Fish metrics'!J$169,$X40*'Fish metrics'!J$170,$Y40*'Fish metrics'!J$171)</f>
        <v>0</v>
      </c>
      <c r="AJ40" s="49">
        <f>SUM($P40*'Fish metrics'!K$162,$Q40*'Fish metrics'!K$163,$R40*'Fish metrics'!K$164,$S40*'Fish metrics'!K$165,$T40*'Fish metrics'!K$166,$U40*'Fish metrics'!K$167,$V40*'Fish metrics'!K$168,$W40*'Fish metrics'!K$169,$X40*'Fish metrics'!K$170,$Y40*'Fish metrics'!K$171)</f>
        <v>0</v>
      </c>
      <c r="AK40" s="49">
        <f>SUM($P40*'Fish metrics'!L$162,$Q40*'Fish metrics'!L$163,$R40*'Fish metrics'!L$164,$S40*'Fish metrics'!L$165,$T40*'Fish metrics'!L$166,$U40*'Fish metrics'!L$167,$V40*'Fish metrics'!L$168,$W40*'Fish metrics'!L$169,$X40*'Fish metrics'!L$170,$Y40*'Fish metrics'!L$171)</f>
        <v>0</v>
      </c>
      <c r="AL40" s="49">
        <f>SUM($P40*'Fish metrics'!M$162,$Q40*'Fish metrics'!M$163,$R40*'Fish metrics'!M$164,$S40*'Fish metrics'!M$165,$T40*'Fish metrics'!M$166,$U40*'Fish metrics'!M$167,$V40*'Fish metrics'!M$168,$W40*'Fish metrics'!M$169,$X40*'Fish metrics'!M$170,$Y40*'Fish metrics'!M$171)</f>
        <v>0</v>
      </c>
      <c r="AM40" s="49">
        <f>SUM($P40*'Fish metrics'!N$162,$Q40*'Fish metrics'!N$163,$R40*'Fish metrics'!N$164,$S40*'Fish metrics'!N$165,$T40*'Fish metrics'!N$166,$U40*'Fish metrics'!N$167,$V40*'Fish metrics'!N$168,$W40*'Fish metrics'!N$169,$X40*'Fish metrics'!N$170,$Y40*'Fish metrics'!N$171)</f>
        <v>0</v>
      </c>
      <c r="AN40" s="49">
        <f>SUM($P40*'Fish metrics'!O$162,$Q40*'Fish metrics'!O$163,$R40*'Fish metrics'!O$164,$S40*'Fish metrics'!O$165,$T40*'Fish metrics'!O$166,$U40*'Fish metrics'!O$167,$V40*'Fish metrics'!O$168,$W40*'Fish metrics'!O$169,$X40*'Fish metrics'!O$170,$Y40*'Fish metrics'!O$171)</f>
        <v>0</v>
      </c>
      <c r="AO40" s="39">
        <f t="shared" si="3"/>
        <v>0</v>
      </c>
      <c r="AP40" s="62" t="s">
        <v>209</v>
      </c>
      <c r="AQ40" s="63"/>
    </row>
    <row r="41" spans="1:43" x14ac:dyDescent="0.25">
      <c r="A41" s="64" t="s">
        <v>30</v>
      </c>
      <c r="B41" s="315"/>
      <c r="C41" s="328"/>
      <c r="D41" s="329"/>
      <c r="E41" s="329"/>
      <c r="F41" s="331"/>
      <c r="G41" s="328"/>
      <c r="H41" s="329"/>
      <c r="I41" s="329"/>
      <c r="J41" s="330"/>
      <c r="K41" s="330"/>
      <c r="L41" s="331"/>
      <c r="N41" s="64" t="s">
        <v>30</v>
      </c>
      <c r="O41" s="44">
        <f t="shared" si="1"/>
        <v>0</v>
      </c>
      <c r="P41" s="67">
        <f>IF(C41&gt;0,C41*'Fish metrics'!D$36/$B$5,IF($N$8&lt;=$B$4,0,""))</f>
        <v>0</v>
      </c>
      <c r="Q41" s="68">
        <f>IF(D41&gt;0,D41*'Fish metrics'!E$36/$B$5,IF($N$8&lt;=$B$4,0,""))</f>
        <v>0</v>
      </c>
      <c r="R41" s="68">
        <f>IF(E41&gt;0,E41*'Fish metrics'!F$36/$B$5,IF($N$8&lt;=$B$4,0,""))</f>
        <v>0</v>
      </c>
      <c r="S41" s="69">
        <f>IF(F41&gt;0,F41*'Fish metrics'!G$36/$B$5,IF($N$8&lt;=$B$4,0,""))</f>
        <v>0</v>
      </c>
      <c r="T41" s="67">
        <f>IF(G41&gt;0,G41*'Fish metrics'!H$36/$B$5,IF($N$8&lt;=$B$4,0,""))</f>
        <v>0</v>
      </c>
      <c r="U41" s="68">
        <f>IF(H41&gt;0,H41*'Fish metrics'!I$36/$B$5,IF($N$8&lt;=$B$4,0,""))</f>
        <v>0</v>
      </c>
      <c r="V41" s="68">
        <f>IF(I41&gt;0,I41*'Fish metrics'!J$36/$B$5,IF($N$8&lt;=$B$4,0,""))</f>
        <v>0</v>
      </c>
      <c r="W41" s="68">
        <f>IF(J41&gt;0,J41*'Fish metrics'!K$36/$B$5,IF($N$8&lt;=$B$4,0,""))</f>
        <v>0</v>
      </c>
      <c r="X41" s="68">
        <f>IF(K41&gt;0,K41*'Fish metrics'!L$36/$B$5,IF($N$8&lt;=$B$4,0,""))</f>
        <v>0</v>
      </c>
      <c r="Y41" s="69">
        <f>IF(L41&gt;0,L41*'Fish metrics'!M$36/$B$5,IF($N$8&lt;=$B$4,0,""))</f>
        <v>0</v>
      </c>
      <c r="Z41" s="39">
        <f t="shared" si="4"/>
        <v>0</v>
      </c>
      <c r="AB41" s="70" t="s">
        <v>30</v>
      </c>
      <c r="AC41" s="49">
        <f>SUM($P41*'Fish metrics'!D$140,$Q41*'Fish metrics'!D$141,$R41*'Fish metrics'!D$142,$S41*'Fish metrics'!D$143,$T41*'Fish metrics'!D$144,$U41*'Fish metrics'!D$145,$V41*'Fish metrics'!D$146,$W41*'Fish metrics'!D$147,$X41*'Fish metrics'!D$148,$Y41*'Fish metrics'!D$149)</f>
        <v>0</v>
      </c>
      <c r="AD41" s="49">
        <f>SUM($P41*'Fish metrics'!E$140,$Q41*'Fish metrics'!E$141,$R41*'Fish metrics'!E$142,$S41*'Fish metrics'!E$143,$T41*'Fish metrics'!E$144,$U41*'Fish metrics'!E$145,$V41*'Fish metrics'!E$146,$W41*'Fish metrics'!E$147,$X41*'Fish metrics'!E$148,$Y41*'Fish metrics'!E$149)</f>
        <v>0</v>
      </c>
      <c r="AE41" s="49">
        <f>SUM($P41*'Fish metrics'!F$140,$Q41*'Fish metrics'!F$141,$R41*'Fish metrics'!F$142,$S41*'Fish metrics'!F$143,$T41*'Fish metrics'!F$144,$U41*'Fish metrics'!F$145,$V41*'Fish metrics'!F$146,$W41*'Fish metrics'!F$147,$X41*'Fish metrics'!F$148,$Y41*'Fish metrics'!F$149)</f>
        <v>0</v>
      </c>
      <c r="AF41" s="49">
        <f>SUM($P41*'Fish metrics'!G$140,$Q41*'Fish metrics'!G$141,$R41*'Fish metrics'!G$142,$S41*'Fish metrics'!G$143,$T41*'Fish metrics'!G$144,$U41*'Fish metrics'!G$145,$V41*'Fish metrics'!G$146,$W41*'Fish metrics'!G$147,$X41*'Fish metrics'!G$148,$Y41*'Fish metrics'!G$149)</f>
        <v>0</v>
      </c>
      <c r="AG41" s="49">
        <f>SUM($P41*'Fish metrics'!H$140,$Q41*'Fish metrics'!H$141,$R41*'Fish metrics'!H$142,$S41*'Fish metrics'!H$143,$T41*'Fish metrics'!H$144,$U41*'Fish metrics'!H$145,$V41*'Fish metrics'!H$146,$W41*'Fish metrics'!H$147,$X41*'Fish metrics'!H$148,$Y41*'Fish metrics'!H$149)</f>
        <v>0</v>
      </c>
      <c r="AH41" s="49">
        <f>SUM($P41*'Fish metrics'!I$140,$Q41*'Fish metrics'!I$141,$R41*'Fish metrics'!I$142,$S41*'Fish metrics'!I$143,$T41*'Fish metrics'!I$144,$U41*'Fish metrics'!I$145,$V41*'Fish metrics'!I$146,$W41*'Fish metrics'!I$147,$X41*'Fish metrics'!I$148,$Y41*'Fish metrics'!I$149)</f>
        <v>0</v>
      </c>
      <c r="AI41" s="49">
        <f>SUM($P41*'Fish metrics'!J$140,$Q41*'Fish metrics'!J$141,$R41*'Fish metrics'!J$142,$S41*'Fish metrics'!J$143,$T41*'Fish metrics'!J$144,$U41*'Fish metrics'!J$145,$V41*'Fish metrics'!J$146,$W41*'Fish metrics'!J$147,$X41*'Fish metrics'!J$148,$Y41*'Fish metrics'!J$149)</f>
        <v>0</v>
      </c>
      <c r="AJ41" s="49">
        <f>SUM($P41*'Fish metrics'!K$140,$Q41*'Fish metrics'!K$141,$R41*'Fish metrics'!K$142,$S41*'Fish metrics'!K$143,$T41*'Fish metrics'!K$144,$U41*'Fish metrics'!K$145,$V41*'Fish metrics'!K$146,$W41*'Fish metrics'!K$147,$X41*'Fish metrics'!K$148,$Y41*'Fish metrics'!K$149)</f>
        <v>0</v>
      </c>
      <c r="AK41" s="49">
        <f>SUM($P41*'Fish metrics'!L$140,$Q41*'Fish metrics'!L$141,$R41*'Fish metrics'!L$142,$S41*'Fish metrics'!L$143,$T41*'Fish metrics'!L$144,$U41*'Fish metrics'!L$145,$V41*'Fish metrics'!L$146,$W41*'Fish metrics'!L$147,$X41*'Fish metrics'!L$148,$Y41*'Fish metrics'!L$149)</f>
        <v>0</v>
      </c>
      <c r="AL41" s="49">
        <f>SUM($P41*'Fish metrics'!M$140,$Q41*'Fish metrics'!M$141,$R41*'Fish metrics'!M$142,$S41*'Fish metrics'!M$143,$T41*'Fish metrics'!M$144,$U41*'Fish metrics'!M$145,$V41*'Fish metrics'!M$146,$W41*'Fish metrics'!M$147,$X41*'Fish metrics'!M$148,$Y41*'Fish metrics'!M$149)</f>
        <v>0</v>
      </c>
      <c r="AM41" s="49">
        <f>SUM($P41*'Fish metrics'!N$140,$Q41*'Fish metrics'!N$141,$R41*'Fish metrics'!N$142,$S41*'Fish metrics'!N$143,$T41*'Fish metrics'!N$144,$U41*'Fish metrics'!N$145,$V41*'Fish metrics'!N$146,$W41*'Fish metrics'!N$147,$X41*'Fish metrics'!N$148,$Y41*'Fish metrics'!N$149)</f>
        <v>0</v>
      </c>
      <c r="AN41" s="49">
        <f>SUM($P41*'Fish metrics'!O$140,$Q41*'Fish metrics'!O$141,$R41*'Fish metrics'!O$142,$S41*'Fish metrics'!O$143,$T41*'Fish metrics'!O$144,$U41*'Fish metrics'!O$145,$V41*'Fish metrics'!O$146,$W41*'Fish metrics'!O$147,$X41*'Fish metrics'!O$148,$Y41*'Fish metrics'!O$149)</f>
        <v>0</v>
      </c>
      <c r="AO41" s="39">
        <f t="shared" si="3"/>
        <v>0</v>
      </c>
      <c r="AP41" s="62" t="s">
        <v>205</v>
      </c>
      <c r="AQ41" s="63"/>
    </row>
    <row r="42" spans="1:43" x14ac:dyDescent="0.25">
      <c r="A42" s="64" t="s">
        <v>31</v>
      </c>
      <c r="B42" s="315"/>
      <c r="C42" s="328"/>
      <c r="D42" s="329"/>
      <c r="E42" s="329"/>
      <c r="F42" s="332"/>
      <c r="G42" s="328"/>
      <c r="H42" s="329"/>
      <c r="I42" s="329"/>
      <c r="J42" s="329"/>
      <c r="K42" s="330"/>
      <c r="L42" s="331"/>
      <c r="N42" s="64" t="s">
        <v>31</v>
      </c>
      <c r="O42" s="44">
        <f t="shared" si="1"/>
        <v>0</v>
      </c>
      <c r="P42" s="67">
        <f>IF(C42&gt;0,C42*'Fish metrics'!D$37/$B$5,IF($N$8&lt;=$B$4,0,""))</f>
        <v>0</v>
      </c>
      <c r="Q42" s="68">
        <f>IF(D42&gt;0,D42*'Fish metrics'!E$37/$B$5,IF($N$8&lt;=$B$4,0,""))</f>
        <v>0</v>
      </c>
      <c r="R42" s="68">
        <f>IF(E42&gt;0,E42*'Fish metrics'!F$37/$B$5,IF($N$8&lt;=$B$4,0,""))</f>
        <v>0</v>
      </c>
      <c r="S42" s="69">
        <f>IF(F42&gt;0,F42*'Fish metrics'!G$37/$B$5,IF($N$8&lt;=$B$4,0,""))</f>
        <v>0</v>
      </c>
      <c r="T42" s="67">
        <f>IF(G42&gt;0,G42*'Fish metrics'!H$37/$B$5,IF($N$8&lt;=$B$4,0,""))</f>
        <v>0</v>
      </c>
      <c r="U42" s="68">
        <f>IF(H42&gt;0,H42*'Fish metrics'!I$37/$B$5,IF($N$8&lt;=$B$4,0,""))</f>
        <v>0</v>
      </c>
      <c r="V42" s="68">
        <f>IF(I42&gt;0,I42*'Fish metrics'!J$37/$B$5,IF($N$8&lt;=$B$4,0,""))</f>
        <v>0</v>
      </c>
      <c r="W42" s="68">
        <f>IF(J42&gt;0,J42*'Fish metrics'!K$37/$B$5,IF($N$8&lt;=$B$4,0,""))</f>
        <v>0</v>
      </c>
      <c r="X42" s="68">
        <f>IF(K42&gt;0,K42*'Fish metrics'!L$37/$B$5,IF($N$8&lt;=$B$4,0,""))</f>
        <v>0</v>
      </c>
      <c r="Y42" s="69">
        <f>IF(L42&gt;0,L42*'Fish metrics'!M$37/$B$5,IF($N$8&lt;=$B$4,0,""))</f>
        <v>0</v>
      </c>
      <c r="Z42" s="39">
        <f t="shared" si="4"/>
        <v>0</v>
      </c>
      <c r="AB42" s="70" t="s">
        <v>31</v>
      </c>
      <c r="AC42" s="49">
        <f>SUM($P42*'Fish metrics'!D$151,$Q42*'Fish metrics'!D$152,$R42*'Fish metrics'!D$153,$S42*'Fish metrics'!D$154,$T42*'Fish metrics'!D$155,$U42*'Fish metrics'!D$156,$V42*'Fish metrics'!D$157,$W42*'Fish metrics'!D$158,$X42*'Fish metrics'!D$159,$Y42*'Fish metrics'!D$160)</f>
        <v>0</v>
      </c>
      <c r="AD42" s="49">
        <f>SUM($P42*'Fish metrics'!E$151,$Q42*'Fish metrics'!E$152,$R42*'Fish metrics'!E$153,$S42*'Fish metrics'!E$154,$T42*'Fish metrics'!E$155,$U42*'Fish metrics'!E$156,$V42*'Fish metrics'!E$157,$W42*'Fish metrics'!E$158,$X42*'Fish metrics'!E$159,$Y42*'Fish metrics'!E$160)</f>
        <v>0</v>
      </c>
      <c r="AE42" s="49">
        <f>SUM($P42*'Fish metrics'!F$151,$Q42*'Fish metrics'!F$152,$R42*'Fish metrics'!F$153,$S42*'Fish metrics'!F$154,$T42*'Fish metrics'!F$155,$U42*'Fish metrics'!F$156,$V42*'Fish metrics'!F$157,$W42*'Fish metrics'!F$158,$X42*'Fish metrics'!F$159,$Y42*'Fish metrics'!F$160)</f>
        <v>0</v>
      </c>
      <c r="AF42" s="49">
        <f>SUM($P42*'Fish metrics'!G$151,$Q42*'Fish metrics'!G$152,$R42*'Fish metrics'!G$153,$S42*'Fish metrics'!G$154,$T42*'Fish metrics'!G$155,$U42*'Fish metrics'!G$156,$V42*'Fish metrics'!G$157,$W42*'Fish metrics'!G$158,$X42*'Fish metrics'!G$159,$Y42*'Fish metrics'!G$160)</f>
        <v>0</v>
      </c>
      <c r="AG42" s="49">
        <f>SUM($P42*'Fish metrics'!H$151,$Q42*'Fish metrics'!H$152,$R42*'Fish metrics'!H$153,$S42*'Fish metrics'!H$154,$T42*'Fish metrics'!H$155,$U42*'Fish metrics'!H$156,$V42*'Fish metrics'!H$157,$W42*'Fish metrics'!H$158,$X42*'Fish metrics'!H$159,$Y42*'Fish metrics'!H$160)</f>
        <v>0</v>
      </c>
      <c r="AH42" s="49">
        <f>SUM($P42*'Fish metrics'!I$151,$Q42*'Fish metrics'!I$152,$R42*'Fish metrics'!I$153,$S42*'Fish metrics'!I$154,$T42*'Fish metrics'!I$155,$U42*'Fish metrics'!I$156,$V42*'Fish metrics'!I$157,$W42*'Fish metrics'!I$158,$X42*'Fish metrics'!I$159,$Y42*'Fish metrics'!I$160)</f>
        <v>0</v>
      </c>
      <c r="AI42" s="49">
        <f>SUM($P42*'Fish metrics'!J$151,$Q42*'Fish metrics'!J$152,$R42*'Fish metrics'!J$153,$S42*'Fish metrics'!J$154,$T42*'Fish metrics'!J$155,$U42*'Fish metrics'!J$156,$V42*'Fish metrics'!J$157,$W42*'Fish metrics'!J$158,$X42*'Fish metrics'!J$159,$Y42*'Fish metrics'!J$160)</f>
        <v>0</v>
      </c>
      <c r="AJ42" s="49">
        <f>SUM($P42*'Fish metrics'!K$151,$Q42*'Fish metrics'!K$152,$R42*'Fish metrics'!K$153,$S42*'Fish metrics'!K$154,$T42*'Fish metrics'!K$155,$U42*'Fish metrics'!K$156,$V42*'Fish metrics'!K$157,$W42*'Fish metrics'!K$158,$X42*'Fish metrics'!K$159,$Y42*'Fish metrics'!K$160)</f>
        <v>0</v>
      </c>
      <c r="AK42" s="49">
        <f>SUM($P42*'Fish metrics'!L$151,$Q42*'Fish metrics'!L$152,$R42*'Fish metrics'!L$153,$S42*'Fish metrics'!L$154,$T42*'Fish metrics'!L$155,$U42*'Fish metrics'!L$156,$V42*'Fish metrics'!L$157,$W42*'Fish metrics'!L$158,$X42*'Fish metrics'!L$159,$Y42*'Fish metrics'!L$160)</f>
        <v>0</v>
      </c>
      <c r="AL42" s="49">
        <f>SUM($P42*'Fish metrics'!M$151,$Q42*'Fish metrics'!M$152,$R42*'Fish metrics'!M$153,$S42*'Fish metrics'!M$154,$T42*'Fish metrics'!M$155,$U42*'Fish metrics'!M$156,$V42*'Fish metrics'!M$157,$W42*'Fish metrics'!M$158,$X42*'Fish metrics'!M$159,$Y42*'Fish metrics'!M$160)</f>
        <v>0</v>
      </c>
      <c r="AM42" s="49">
        <f>SUM($P42*'Fish metrics'!N$151,$Q42*'Fish metrics'!N$152,$R42*'Fish metrics'!N$153,$S42*'Fish metrics'!N$154,$T42*'Fish metrics'!N$155,$U42*'Fish metrics'!N$156,$V42*'Fish metrics'!N$157,$W42*'Fish metrics'!N$158,$X42*'Fish metrics'!N$159,$Y42*'Fish metrics'!N$160)</f>
        <v>0</v>
      </c>
      <c r="AN42" s="49">
        <f>SUM($P42*'Fish metrics'!O$151,$Q42*'Fish metrics'!O$152,$R42*'Fish metrics'!O$153,$S42*'Fish metrics'!O$154,$T42*'Fish metrics'!O$155,$U42*'Fish metrics'!O$156,$V42*'Fish metrics'!O$157,$W42*'Fish metrics'!O$158,$X42*'Fish metrics'!O$159,$Y42*'Fish metrics'!O$160)</f>
        <v>0</v>
      </c>
      <c r="AO42" s="39">
        <f t="shared" si="3"/>
        <v>0</v>
      </c>
      <c r="AP42" s="62" t="s">
        <v>206</v>
      </c>
      <c r="AQ42" s="63"/>
    </row>
    <row r="43" spans="1:43" x14ac:dyDescent="0.25">
      <c r="A43" s="71" t="s">
        <v>32</v>
      </c>
      <c r="B43" s="319"/>
      <c r="C43" s="334"/>
      <c r="D43" s="335"/>
      <c r="E43" s="335"/>
      <c r="F43" s="336"/>
      <c r="G43" s="334"/>
      <c r="H43" s="335"/>
      <c r="I43" s="335"/>
      <c r="J43" s="335"/>
      <c r="K43" s="338"/>
      <c r="L43" s="339"/>
      <c r="N43" s="71" t="s">
        <v>32</v>
      </c>
      <c r="O43" s="51">
        <f t="shared" si="1"/>
        <v>0</v>
      </c>
      <c r="P43" s="72">
        <f>IF(C43&gt;0,C43*'Fish metrics'!D$38/$B$5,IF($N$8&lt;=$B$4,0,""))</f>
        <v>0</v>
      </c>
      <c r="Q43" s="73">
        <f>IF(D43&gt;0,D43*'Fish metrics'!E$38/$B$5,IF($N$8&lt;=$B$4,0,""))</f>
        <v>0</v>
      </c>
      <c r="R43" s="73">
        <f>IF(E43&gt;0,E43*'Fish metrics'!F$38/$B$5,IF($N$8&lt;=$B$4,0,""))</f>
        <v>0</v>
      </c>
      <c r="S43" s="74">
        <f>IF(F43&gt;0,F43*'Fish metrics'!G$38/$B$5,IF($N$8&lt;=$B$4,0,""))</f>
        <v>0</v>
      </c>
      <c r="T43" s="72">
        <f>IF(G43&gt;0,G43*'Fish metrics'!H$38/$B$5,IF($N$8&lt;=$B$4,0,""))</f>
        <v>0</v>
      </c>
      <c r="U43" s="73">
        <f>IF(H43&gt;0,H43*'Fish metrics'!I$38/$B$5,IF($N$8&lt;=$B$4,0,""))</f>
        <v>0</v>
      </c>
      <c r="V43" s="73">
        <f>IF(I43&gt;0,I43*'Fish metrics'!J$38/$B$5,IF($N$8&lt;=$B$4,0,""))</f>
        <v>0</v>
      </c>
      <c r="W43" s="73">
        <f>IF(J43&gt;0,J43*'Fish metrics'!K$38/$B$5,IF($N$8&lt;=$B$4,0,""))</f>
        <v>0</v>
      </c>
      <c r="X43" s="73">
        <f>IF(K43&gt;0,K43*'Fish metrics'!L$38/$B$5,IF($N$8&lt;=$B$4,0,""))</f>
        <v>0</v>
      </c>
      <c r="Y43" s="74">
        <f>IF(L43&gt;0,L43*'Fish metrics'!M$38/$B$5,IF($N$8&lt;=$B$4,0,""))</f>
        <v>0</v>
      </c>
      <c r="Z43" s="39">
        <f t="shared" si="4"/>
        <v>0</v>
      </c>
      <c r="AB43" s="75" t="s">
        <v>32</v>
      </c>
      <c r="AC43" s="56">
        <f>SUM($P43*'Fish metrics'!D$206,$Q43*'Fish metrics'!D$207,$R43*'Fish metrics'!D$208,$S43*'Fish metrics'!D$209,$T43*'Fish metrics'!D$210,$U43*'Fish metrics'!D$211,$V43*'Fish metrics'!D$212,$W43*'Fish metrics'!D$213,$X43*'Fish metrics'!D$214,$Y43*'Fish metrics'!D$215)</f>
        <v>0</v>
      </c>
      <c r="AD43" s="56">
        <f>SUM($P43*'Fish metrics'!E$206,$Q43*'Fish metrics'!E$207,$R43*'Fish metrics'!E$208,$S43*'Fish metrics'!E$209,$T43*'Fish metrics'!E$210,$U43*'Fish metrics'!E$211,$V43*'Fish metrics'!E$212,$W43*'Fish metrics'!E$213,$X43*'Fish metrics'!E$214,$Y43*'Fish metrics'!E$215)</f>
        <v>0</v>
      </c>
      <c r="AE43" s="56">
        <f>SUM($P43*'Fish metrics'!F$206,$Q43*'Fish metrics'!F$207,$R43*'Fish metrics'!F$208,$S43*'Fish metrics'!F$209,$T43*'Fish metrics'!F$210,$U43*'Fish metrics'!F$211,$V43*'Fish metrics'!F$212,$W43*'Fish metrics'!F$213,$X43*'Fish metrics'!F$214,$Y43*'Fish metrics'!F$215)</f>
        <v>0</v>
      </c>
      <c r="AF43" s="56">
        <f>SUM($P43*'Fish metrics'!G$206,$Q43*'Fish metrics'!G$207,$R43*'Fish metrics'!G$208,$S43*'Fish metrics'!G$209,$T43*'Fish metrics'!G$210,$U43*'Fish metrics'!G$211,$V43*'Fish metrics'!G$212,$W43*'Fish metrics'!G$213,$X43*'Fish metrics'!G$214,$Y43*'Fish metrics'!G$215)</f>
        <v>0</v>
      </c>
      <c r="AG43" s="56">
        <f>SUM($P43*'Fish metrics'!H$206,$Q43*'Fish metrics'!H$207,$R43*'Fish metrics'!H$208,$S43*'Fish metrics'!H$209,$T43*'Fish metrics'!H$210,$U43*'Fish metrics'!H$211,$V43*'Fish metrics'!H$212,$W43*'Fish metrics'!H$213,$X43*'Fish metrics'!H$214,$Y43*'Fish metrics'!H$215)</f>
        <v>0</v>
      </c>
      <c r="AH43" s="56">
        <f>SUM($P43*'Fish metrics'!I$206,$Q43*'Fish metrics'!I$207,$R43*'Fish metrics'!I$208,$S43*'Fish metrics'!I$209,$T43*'Fish metrics'!I$210,$U43*'Fish metrics'!I$211,$V43*'Fish metrics'!I$212,$W43*'Fish metrics'!I$213,$X43*'Fish metrics'!I$214,$Y43*'Fish metrics'!I$215)</f>
        <v>0</v>
      </c>
      <c r="AI43" s="56">
        <f>SUM($P43*'Fish metrics'!J$206,$Q43*'Fish metrics'!J$207,$R43*'Fish metrics'!J$208,$S43*'Fish metrics'!J$209,$T43*'Fish metrics'!J$210,$U43*'Fish metrics'!J$211,$V43*'Fish metrics'!J$212,$W43*'Fish metrics'!J$213,$X43*'Fish metrics'!J$214,$Y43*'Fish metrics'!J$215)</f>
        <v>0</v>
      </c>
      <c r="AJ43" s="56">
        <f>SUM($P43*'Fish metrics'!K$206,$Q43*'Fish metrics'!K$207,$R43*'Fish metrics'!K$208,$S43*'Fish metrics'!K$209,$T43*'Fish metrics'!K$210,$U43*'Fish metrics'!K$211,$V43*'Fish metrics'!K$212,$W43*'Fish metrics'!K$213,$X43*'Fish metrics'!K$214,$Y43*'Fish metrics'!K$215)</f>
        <v>0</v>
      </c>
      <c r="AK43" s="56">
        <f>SUM($P43*'Fish metrics'!L$206,$Q43*'Fish metrics'!L$207,$R43*'Fish metrics'!L$208,$S43*'Fish metrics'!L$209,$T43*'Fish metrics'!L$210,$U43*'Fish metrics'!L$211,$V43*'Fish metrics'!L$212,$W43*'Fish metrics'!L$213,$X43*'Fish metrics'!L$214,$Y43*'Fish metrics'!L$215)</f>
        <v>0</v>
      </c>
      <c r="AL43" s="56">
        <f>SUM($P43*'Fish metrics'!M$206,$Q43*'Fish metrics'!M$207,$R43*'Fish metrics'!M$208,$S43*'Fish metrics'!M$209,$T43*'Fish metrics'!M$210,$U43*'Fish metrics'!M$211,$V43*'Fish metrics'!M$212,$W43*'Fish metrics'!M$213,$X43*'Fish metrics'!M$214,$Y43*'Fish metrics'!M$215)</f>
        <v>0</v>
      </c>
      <c r="AM43" s="56">
        <f>SUM($P43*'Fish metrics'!N$206,$Q43*'Fish metrics'!N$207,$R43*'Fish metrics'!N$208,$S43*'Fish metrics'!N$209,$T43*'Fish metrics'!N$210,$U43*'Fish metrics'!N$211,$V43*'Fish metrics'!N$212,$W43*'Fish metrics'!N$213,$X43*'Fish metrics'!N$214,$Y43*'Fish metrics'!N$215)</f>
        <v>0</v>
      </c>
      <c r="AN43" s="56">
        <f>SUM($P43*'Fish metrics'!O$206,$Q43*'Fish metrics'!O$207,$R43*'Fish metrics'!O$208,$S43*'Fish metrics'!O$209,$T43*'Fish metrics'!O$210,$U43*'Fish metrics'!O$211,$V43*'Fish metrics'!O$212,$W43*'Fish metrics'!O$213,$X43*'Fish metrics'!O$214,$Y43*'Fish metrics'!O$215)</f>
        <v>0</v>
      </c>
      <c r="AO43" s="39">
        <f t="shared" si="3"/>
        <v>0</v>
      </c>
      <c r="AP43" s="62" t="s">
        <v>207</v>
      </c>
      <c r="AQ43" s="63"/>
    </row>
    <row r="44" spans="1:43" x14ac:dyDescent="0.25">
      <c r="A44" s="64"/>
      <c r="B44" s="324"/>
      <c r="C44" s="337"/>
      <c r="D44" s="330"/>
      <c r="E44" s="330"/>
      <c r="F44" s="331"/>
      <c r="G44" s="337"/>
      <c r="H44" s="330"/>
      <c r="I44" s="330"/>
      <c r="J44" s="330"/>
      <c r="K44" s="330"/>
      <c r="L44" s="331"/>
      <c r="N44" s="64"/>
      <c r="O44" s="44"/>
      <c r="P44" s="67"/>
      <c r="Q44" s="68"/>
      <c r="R44" s="68"/>
      <c r="S44" s="69"/>
      <c r="T44" s="67"/>
      <c r="U44" s="68"/>
      <c r="V44" s="68"/>
      <c r="W44" s="68"/>
      <c r="X44" s="68"/>
      <c r="Y44" s="69"/>
      <c r="Z44" s="39"/>
      <c r="AB44" s="70"/>
      <c r="AC44" s="59"/>
      <c r="AD44" s="59"/>
      <c r="AE44" s="59"/>
      <c r="AF44" s="59"/>
      <c r="AG44" s="59"/>
      <c r="AH44" s="59"/>
      <c r="AI44" s="59"/>
      <c r="AJ44" s="59"/>
      <c r="AK44" s="59"/>
      <c r="AL44" s="59"/>
      <c r="AM44" s="59"/>
      <c r="AN44" s="59"/>
      <c r="AO44" s="39"/>
    </row>
    <row r="45" spans="1:43" x14ac:dyDescent="0.25">
      <c r="A45" s="79" t="s">
        <v>190</v>
      </c>
      <c r="B45" s="324"/>
      <c r="C45" s="337"/>
      <c r="D45" s="330"/>
      <c r="E45" s="330"/>
      <c r="F45" s="331"/>
      <c r="G45" s="337"/>
      <c r="H45" s="330"/>
      <c r="I45" s="330"/>
      <c r="J45" s="330"/>
      <c r="K45" s="330"/>
      <c r="L45" s="331"/>
      <c r="N45" s="79" t="s">
        <v>190</v>
      </c>
      <c r="O45" s="44">
        <f t="shared" si="1"/>
        <v>0</v>
      </c>
      <c r="P45" s="67"/>
      <c r="Q45" s="68"/>
      <c r="R45" s="68"/>
      <c r="S45" s="69"/>
      <c r="T45" s="67">
        <f>IF(G45&gt;0,G45*'Fish metrics'!H$40/$B$5,IF($N$8&lt;=$B$4,0,""))</f>
        <v>0</v>
      </c>
      <c r="U45" s="68">
        <f>IF(H45&gt;0,H45*'Fish metrics'!I$40/$B$5,IF($N$8&lt;=$B$4,0,""))</f>
        <v>0</v>
      </c>
      <c r="V45" s="68">
        <f>IF(I45&gt;0,I45*'Fish metrics'!J$40/$B$5,IF($N$8&lt;=$B$4,0,""))</f>
        <v>0</v>
      </c>
      <c r="W45" s="68">
        <f>IF(J45&gt;0,J45*'Fish metrics'!K$40/$B$5,IF($N$8&lt;=$B$4,0,""))</f>
        <v>0</v>
      </c>
      <c r="X45" s="68">
        <f>IF(K45&gt;0,K45*'Fish metrics'!L$40/$B$5,IF($N$8&lt;=$B$4,0,""))</f>
        <v>0</v>
      </c>
      <c r="Y45" s="69">
        <f>IF(L45&gt;0,L45*'Fish metrics'!M$40/$B$5,IF($N$8&lt;=$B$4,0,""))</f>
        <v>0</v>
      </c>
      <c r="Z45" s="39"/>
      <c r="AB45" s="80" t="s">
        <v>190</v>
      </c>
      <c r="AC45" s="41">
        <f>IFERROR(SUM(AC46:AC47),"")</f>
        <v>0</v>
      </c>
      <c r="AD45" s="41">
        <f t="shared" ref="AD45:AN45" si="5">IFERROR(SUM(AD46:AD47),"")</f>
        <v>0</v>
      </c>
      <c r="AE45" s="41">
        <f t="shared" si="5"/>
        <v>0</v>
      </c>
      <c r="AF45" s="41">
        <f t="shared" si="5"/>
        <v>0</v>
      </c>
      <c r="AG45" s="41">
        <f t="shared" si="5"/>
        <v>0</v>
      </c>
      <c r="AH45" s="41">
        <f t="shared" si="5"/>
        <v>0</v>
      </c>
      <c r="AI45" s="41">
        <f t="shared" si="5"/>
        <v>0</v>
      </c>
      <c r="AJ45" s="41">
        <f t="shared" si="5"/>
        <v>0</v>
      </c>
      <c r="AK45" s="41">
        <f t="shared" si="5"/>
        <v>0</v>
      </c>
      <c r="AL45" s="41">
        <f t="shared" si="5"/>
        <v>0</v>
      </c>
      <c r="AM45" s="41">
        <f t="shared" si="5"/>
        <v>0</v>
      </c>
      <c r="AN45" s="41">
        <f t="shared" si="5"/>
        <v>0</v>
      </c>
      <c r="AO45" s="42">
        <f t="shared" si="3"/>
        <v>0</v>
      </c>
    </row>
    <row r="46" spans="1:43" x14ac:dyDescent="0.25">
      <c r="A46" s="81" t="s">
        <v>134</v>
      </c>
      <c r="B46" s="315"/>
      <c r="C46" s="337"/>
      <c r="D46" s="330"/>
      <c r="E46" s="330"/>
      <c r="F46" s="331"/>
      <c r="G46" s="328"/>
      <c r="H46" s="329"/>
      <c r="I46" s="329"/>
      <c r="J46" s="329"/>
      <c r="K46" s="330"/>
      <c r="L46" s="331"/>
      <c r="N46" s="81" t="s">
        <v>134</v>
      </c>
      <c r="O46" s="44">
        <f t="shared" si="1"/>
        <v>0</v>
      </c>
      <c r="P46" s="67"/>
      <c r="Q46" s="68"/>
      <c r="R46" s="68"/>
      <c r="S46" s="69"/>
      <c r="T46" s="67">
        <f>IF(G46&gt;0,G46*'Fish metrics'!H$41/$B$5,IF($N$8&lt;=$B$4,0,""))</f>
        <v>0</v>
      </c>
      <c r="U46" s="68">
        <f>IF(H46&gt;0,H46*'Fish metrics'!I$41/$B$5,IF($N$8&lt;=$B$4,0,""))</f>
        <v>0</v>
      </c>
      <c r="V46" s="68">
        <f>IF(I46&gt;0,I46*'Fish metrics'!J$41/$B$5,IF($N$8&lt;=$B$4,0,""))</f>
        <v>0</v>
      </c>
      <c r="W46" s="68">
        <f>IF(J46&gt;0,J46*'Fish metrics'!K$41/$B$5,IF($N$8&lt;=$B$4,0,""))</f>
        <v>0</v>
      </c>
      <c r="X46" s="68">
        <f>IF(K46&gt;0,K46*'Fish metrics'!L$41/$B$5,IF($N$8&lt;=$B$4,0,""))</f>
        <v>0</v>
      </c>
      <c r="Y46" s="69">
        <f>IF(L46&gt;0,L46*'Fish metrics'!M$41/$B$5,IF($N$8&lt;=$B$4,0,""))</f>
        <v>0</v>
      </c>
      <c r="Z46" s="39">
        <f>SUM(O46:Y46)</f>
        <v>0</v>
      </c>
      <c r="AB46" s="82" t="s">
        <v>134</v>
      </c>
      <c r="AC46" s="49">
        <f>SUM($T46*'Fish metrics'!D$231,$U46*'Fish metrics'!D$232,$V46*'Fish metrics'!D$233,$W46*'Fish metrics'!D$234,$X46*'Fish metrics'!D$235,$Y46*'Fish metrics'!D$236)</f>
        <v>0</v>
      </c>
      <c r="AD46" s="49">
        <f>SUM($T46*'Fish metrics'!E$231,$U46*'Fish metrics'!E$232,$V46*'Fish metrics'!E$233,$W46*'Fish metrics'!E$234,$X46*'Fish metrics'!E$235,$Y46*'Fish metrics'!E$236)</f>
        <v>0</v>
      </c>
      <c r="AE46" s="49">
        <f>SUM($T46*'Fish metrics'!F$231,$U46*'Fish metrics'!F$232,$V46*'Fish metrics'!F$233,$W46*'Fish metrics'!F$234,$X46*'Fish metrics'!F$235,$Y46*'Fish metrics'!F$236)</f>
        <v>0</v>
      </c>
      <c r="AF46" s="49">
        <f>SUM($T46*'Fish metrics'!G$231,$U46*'Fish metrics'!G$232,$V46*'Fish metrics'!G$233,$W46*'Fish metrics'!G$234,$X46*'Fish metrics'!G$235,$Y46*'Fish metrics'!G$236)</f>
        <v>0</v>
      </c>
      <c r="AG46" s="49">
        <f>SUM($T46*'Fish metrics'!H$231,$U46*'Fish metrics'!H$232,$V46*'Fish metrics'!H$233,$W46*'Fish metrics'!H$234,$X46*'Fish metrics'!H$235,$Y46*'Fish metrics'!H$236)</f>
        <v>0</v>
      </c>
      <c r="AH46" s="49">
        <f>SUM($T46*'Fish metrics'!I$231,$U46*'Fish metrics'!I$232,$V46*'Fish metrics'!I$233,$W46*'Fish metrics'!I$234,$X46*'Fish metrics'!I$235,$Y46*'Fish metrics'!I$236)</f>
        <v>0</v>
      </c>
      <c r="AI46" s="49">
        <f>SUM($T46*'Fish metrics'!J$231,$U46*'Fish metrics'!J$232,$V46*'Fish metrics'!J$233,$W46*'Fish metrics'!J$234,$X46*'Fish metrics'!J$235,$Y46*'Fish metrics'!J$236)</f>
        <v>0</v>
      </c>
      <c r="AJ46" s="49">
        <f>SUM($T46*'Fish metrics'!K$231,$U46*'Fish metrics'!K$232,$V46*'Fish metrics'!K$233,$W46*'Fish metrics'!K$234,$X46*'Fish metrics'!K$235,$Y46*'Fish metrics'!K$236)</f>
        <v>0</v>
      </c>
      <c r="AK46" s="49">
        <f>SUM($T46*'Fish metrics'!L$231,$U46*'Fish metrics'!L$232,$V46*'Fish metrics'!L$233,$W46*'Fish metrics'!L$234,$X46*'Fish metrics'!L$235,$Y46*'Fish metrics'!L$236)</f>
        <v>0</v>
      </c>
      <c r="AL46" s="49">
        <f>SUM($T46*'Fish metrics'!M$231,$U46*'Fish metrics'!M$232,$V46*'Fish metrics'!M$233,$W46*'Fish metrics'!M$234,$X46*'Fish metrics'!M$235,$Y46*'Fish metrics'!M$236)</f>
        <v>0</v>
      </c>
      <c r="AM46" s="49">
        <f>SUM($T46*'Fish metrics'!N$231,$U46*'Fish metrics'!N$232,$V46*'Fish metrics'!N$233,$W46*'Fish metrics'!N$234,$X46*'Fish metrics'!N$235,$Y46*'Fish metrics'!N$236)</f>
        <v>0</v>
      </c>
      <c r="AN46" s="49">
        <f>SUM($T46*'Fish metrics'!O$231,$U46*'Fish metrics'!O$232,$V46*'Fish metrics'!O$233,$W46*'Fish metrics'!O$234,$X46*'Fish metrics'!O$235,$Y46*'Fish metrics'!O$236)</f>
        <v>0</v>
      </c>
      <c r="AO46" s="39">
        <f t="shared" si="3"/>
        <v>0</v>
      </c>
    </row>
    <row r="47" spans="1:43" x14ac:dyDescent="0.25">
      <c r="A47" s="83" t="s">
        <v>135</v>
      </c>
      <c r="B47" s="319"/>
      <c r="C47" s="340"/>
      <c r="D47" s="338"/>
      <c r="E47" s="338"/>
      <c r="F47" s="339"/>
      <c r="G47" s="334"/>
      <c r="H47" s="335"/>
      <c r="I47" s="335"/>
      <c r="J47" s="335"/>
      <c r="K47" s="338"/>
      <c r="L47" s="339"/>
      <c r="N47" s="83" t="s">
        <v>135</v>
      </c>
      <c r="O47" s="51">
        <f t="shared" si="1"/>
        <v>0</v>
      </c>
      <c r="P47" s="72"/>
      <c r="Q47" s="73"/>
      <c r="R47" s="73"/>
      <c r="S47" s="74"/>
      <c r="T47" s="72">
        <f>IF(G47&gt;0,G47*'Fish metrics'!H$42/$B$5,IF($N$8&lt;=$B$4,0,""))</f>
        <v>0</v>
      </c>
      <c r="U47" s="73">
        <f>IF(H47&gt;0,H47*'Fish metrics'!I$42/$B$5,IF($N$8&lt;=$B$4,0,""))</f>
        <v>0</v>
      </c>
      <c r="V47" s="73">
        <f>IF(I47&gt;0,I47*'Fish metrics'!J$42/$B$5,IF($N$8&lt;=$B$4,0,""))</f>
        <v>0</v>
      </c>
      <c r="W47" s="73">
        <f>IF(J47&gt;0,J47*'Fish metrics'!K$42/$B$5,IF($N$8&lt;=$B$4,0,""))</f>
        <v>0</v>
      </c>
      <c r="X47" s="73">
        <f>IF(K47&gt;0,K47*'Fish metrics'!L$42/$B$5,IF($N$8&lt;=$B$4,0,""))</f>
        <v>0</v>
      </c>
      <c r="Y47" s="74">
        <f>IF(L47&gt;0,L47*'Fish metrics'!M$42/$B$5,IF($N$8&lt;=$B$4,0,""))</f>
        <v>0</v>
      </c>
      <c r="Z47" s="39">
        <f>SUM(O47:Y47)</f>
        <v>0</v>
      </c>
      <c r="AB47" s="84" t="s">
        <v>135</v>
      </c>
      <c r="AC47" s="56">
        <f>SUM($T47*'Fish metrics'!D$238,$U47*'Fish metrics'!D$239,$V47*'Fish metrics'!D$240,$W47*'Fish metrics'!D$241,$X47*'Fish metrics'!D$242,$Y47*'Fish metrics'!D$243)</f>
        <v>0</v>
      </c>
      <c r="AD47" s="56">
        <f>SUM($T47*'Fish metrics'!E$238,$U47*'Fish metrics'!E$239,$V47*'Fish metrics'!E$240,$W47*'Fish metrics'!E$241,$X47*'Fish metrics'!E$242,$Y47*'Fish metrics'!E$243)</f>
        <v>0</v>
      </c>
      <c r="AE47" s="56">
        <f>SUM($T47*'Fish metrics'!F$238,$U47*'Fish metrics'!F$239,$V47*'Fish metrics'!F$240,$W47*'Fish metrics'!F$241,$X47*'Fish metrics'!F$242,$Y47*'Fish metrics'!F$243)</f>
        <v>0</v>
      </c>
      <c r="AF47" s="56">
        <f>SUM($T47*'Fish metrics'!G$238,$U47*'Fish metrics'!G$239,$V47*'Fish metrics'!G$240,$W47*'Fish metrics'!G$241,$X47*'Fish metrics'!G$242,$Y47*'Fish metrics'!G$243)</f>
        <v>0</v>
      </c>
      <c r="AG47" s="56">
        <f>SUM($T47*'Fish metrics'!H$238,$U47*'Fish metrics'!H$239,$V47*'Fish metrics'!H$240,$W47*'Fish metrics'!H$241,$X47*'Fish metrics'!H$242,$Y47*'Fish metrics'!H$243)</f>
        <v>0</v>
      </c>
      <c r="AH47" s="56">
        <f>SUM($T47*'Fish metrics'!I$238,$U47*'Fish metrics'!I$239,$V47*'Fish metrics'!I$240,$W47*'Fish metrics'!I$241,$X47*'Fish metrics'!I$242,$Y47*'Fish metrics'!I$243)</f>
        <v>0</v>
      </c>
      <c r="AI47" s="56">
        <f>SUM($T47*'Fish metrics'!J$238,$U47*'Fish metrics'!J$239,$V47*'Fish metrics'!J$240,$W47*'Fish metrics'!J$241,$X47*'Fish metrics'!J$242,$Y47*'Fish metrics'!J$243)</f>
        <v>0</v>
      </c>
      <c r="AJ47" s="56">
        <f>SUM($T47*'Fish metrics'!K$238,$U47*'Fish metrics'!K$239,$V47*'Fish metrics'!K$240,$W47*'Fish metrics'!K$241,$X47*'Fish metrics'!K$242,$Y47*'Fish metrics'!K$243)</f>
        <v>0</v>
      </c>
      <c r="AK47" s="56">
        <f>SUM($T47*'Fish metrics'!L$238,$U47*'Fish metrics'!L$239,$V47*'Fish metrics'!L$240,$W47*'Fish metrics'!L$241,$X47*'Fish metrics'!L$242,$Y47*'Fish metrics'!L$243)</f>
        <v>0</v>
      </c>
      <c r="AL47" s="56">
        <f>SUM($T47*'Fish metrics'!M$238,$U47*'Fish metrics'!M$239,$V47*'Fish metrics'!M$240,$W47*'Fish metrics'!M$241,$X47*'Fish metrics'!M$242,$Y47*'Fish metrics'!M$243)</f>
        <v>0</v>
      </c>
      <c r="AM47" s="56">
        <f>SUM($T47*'Fish metrics'!N$238,$U47*'Fish metrics'!N$239,$V47*'Fish metrics'!N$240,$W47*'Fish metrics'!N$241,$X47*'Fish metrics'!N$242,$Y47*'Fish metrics'!N$243)</f>
        <v>0</v>
      </c>
      <c r="AN47" s="56">
        <f>SUM($T47*'Fish metrics'!O$238,$U47*'Fish metrics'!O$239,$V47*'Fish metrics'!O$240,$W47*'Fish metrics'!O$241,$X47*'Fish metrics'!O$242,$Y47*'Fish metrics'!O$243)</f>
        <v>0</v>
      </c>
      <c r="AO47" s="39">
        <f t="shared" si="3"/>
        <v>0</v>
      </c>
    </row>
    <row r="48" spans="1:43" x14ac:dyDescent="0.25">
      <c r="A48" s="85"/>
      <c r="B48" s="324"/>
      <c r="C48" s="337"/>
      <c r="D48" s="330"/>
      <c r="E48" s="330"/>
      <c r="F48" s="331"/>
      <c r="G48" s="337"/>
      <c r="H48" s="330"/>
      <c r="I48" s="330"/>
      <c r="J48" s="330"/>
      <c r="K48" s="330"/>
      <c r="L48" s="331"/>
      <c r="N48" s="85"/>
      <c r="O48" s="44"/>
      <c r="P48" s="67"/>
      <c r="Q48" s="68"/>
      <c r="R48" s="68"/>
      <c r="S48" s="69"/>
      <c r="T48" s="67"/>
      <c r="U48" s="68"/>
      <c r="V48" s="68"/>
      <c r="W48" s="68"/>
      <c r="X48" s="68"/>
      <c r="Y48" s="69"/>
      <c r="Z48" s="39"/>
      <c r="AB48" s="86"/>
      <c r="AC48" s="59"/>
      <c r="AD48" s="59"/>
      <c r="AE48" s="59"/>
      <c r="AF48" s="59"/>
      <c r="AG48" s="59"/>
      <c r="AH48" s="59"/>
      <c r="AI48" s="59"/>
      <c r="AJ48" s="59"/>
      <c r="AK48" s="59"/>
      <c r="AL48" s="59"/>
      <c r="AM48" s="59"/>
      <c r="AN48" s="59"/>
      <c r="AO48" s="39"/>
    </row>
    <row r="49" spans="1:41" x14ac:dyDescent="0.25">
      <c r="A49" s="87" t="s">
        <v>191</v>
      </c>
      <c r="B49" s="324"/>
      <c r="C49" s="337"/>
      <c r="D49" s="330"/>
      <c r="E49" s="330"/>
      <c r="F49" s="331"/>
      <c r="G49" s="337"/>
      <c r="H49" s="330"/>
      <c r="I49" s="330"/>
      <c r="J49" s="330"/>
      <c r="K49" s="330"/>
      <c r="L49" s="331"/>
      <c r="N49" s="87" t="s">
        <v>191</v>
      </c>
      <c r="O49" s="44">
        <f t="shared" si="1"/>
        <v>0</v>
      </c>
      <c r="P49" s="67"/>
      <c r="Q49" s="68"/>
      <c r="R49" s="68"/>
      <c r="S49" s="69"/>
      <c r="T49" s="67">
        <f>IF(G49&gt;0,G49*'Fish metrics'!H$44/$B$5,IF($N$8&lt;=$B$4,0,""))</f>
        <v>0</v>
      </c>
      <c r="U49" s="68">
        <f>IF(H49&gt;0,H49*'Fish metrics'!I$44/$B$5,IF($N$8&lt;=$B$4,0,""))</f>
        <v>0</v>
      </c>
      <c r="V49" s="68">
        <f>IF(I49&gt;0,I49*'Fish metrics'!J$44/$B$5,IF($N$8&lt;=$B$4,0,""))</f>
        <v>0</v>
      </c>
      <c r="W49" s="68">
        <f>IF(J49&gt;0,J49*'Fish metrics'!K$44/$B$5,IF($N$8&lt;=$B$4,0,""))</f>
        <v>0</v>
      </c>
      <c r="X49" s="68">
        <f>IF(K49&gt;0,K49*'Fish metrics'!L$44/$B$5,IF($N$8&lt;=$B$4,0,""))</f>
        <v>0</v>
      </c>
      <c r="Y49" s="69">
        <f>IF(L49&gt;0,L49*'Fish metrics'!M$44/$B$5,IF($N$8&lt;=$B$4,0,""))</f>
        <v>0</v>
      </c>
      <c r="Z49" s="39"/>
      <c r="AB49" s="88" t="s">
        <v>191</v>
      </c>
      <c r="AC49" s="41">
        <f>IFERROR(SUM(AC50:AC53),"")</f>
        <v>0</v>
      </c>
      <c r="AD49" s="41">
        <f t="shared" ref="AD49:AN49" si="6">IFERROR(SUM(AD50:AD53),"")</f>
        <v>0</v>
      </c>
      <c r="AE49" s="41">
        <f t="shared" si="6"/>
        <v>0</v>
      </c>
      <c r="AF49" s="41">
        <f t="shared" si="6"/>
        <v>0</v>
      </c>
      <c r="AG49" s="41">
        <f t="shared" si="6"/>
        <v>0</v>
      </c>
      <c r="AH49" s="41">
        <f t="shared" si="6"/>
        <v>0</v>
      </c>
      <c r="AI49" s="41">
        <f t="shared" si="6"/>
        <v>0</v>
      </c>
      <c r="AJ49" s="41">
        <f t="shared" si="6"/>
        <v>0</v>
      </c>
      <c r="AK49" s="41">
        <f t="shared" si="6"/>
        <v>0</v>
      </c>
      <c r="AL49" s="41">
        <f t="shared" si="6"/>
        <v>0</v>
      </c>
      <c r="AM49" s="41">
        <f t="shared" si="6"/>
        <v>0</v>
      </c>
      <c r="AN49" s="41">
        <f t="shared" si="6"/>
        <v>0</v>
      </c>
      <c r="AO49" s="42">
        <f t="shared" si="3"/>
        <v>0</v>
      </c>
    </row>
    <row r="50" spans="1:41" x14ac:dyDescent="0.25">
      <c r="A50" s="81" t="s">
        <v>136</v>
      </c>
      <c r="B50" s="315"/>
      <c r="C50" s="337"/>
      <c r="D50" s="330"/>
      <c r="E50" s="330"/>
      <c r="F50" s="331"/>
      <c r="G50" s="328"/>
      <c r="H50" s="329"/>
      <c r="I50" s="329"/>
      <c r="J50" s="330"/>
      <c r="K50" s="330"/>
      <c r="L50" s="331"/>
      <c r="N50" s="81" t="s">
        <v>136</v>
      </c>
      <c r="O50" s="44">
        <f t="shared" si="1"/>
        <v>0</v>
      </c>
      <c r="P50" s="67"/>
      <c r="Q50" s="68"/>
      <c r="R50" s="68"/>
      <c r="S50" s="69"/>
      <c r="T50" s="67">
        <f>IF(G50&gt;0,G50*'Fish metrics'!H$45/$B$5,IF($N$8&lt;=$B$4,0,""))</f>
        <v>0</v>
      </c>
      <c r="U50" s="68">
        <f>IF(H50&gt;0,H50*'Fish metrics'!I$45/$B$5,IF($N$8&lt;=$B$4,0,""))</f>
        <v>0</v>
      </c>
      <c r="V50" s="68">
        <f>IF(I50&gt;0,I50*'Fish metrics'!J$45/$B$5,IF($N$8&lt;=$B$4,0,""))</f>
        <v>0</v>
      </c>
      <c r="W50" s="68">
        <f>IF(J50&gt;0,J50*'Fish metrics'!K$45/$B$5,IF($N$8&lt;=$B$4,0,""))</f>
        <v>0</v>
      </c>
      <c r="X50" s="68">
        <f>IF(K50&gt;0,K50*'Fish metrics'!L$45/$B$5,IF($N$8&lt;=$B$4,0,""))</f>
        <v>0</v>
      </c>
      <c r="Y50" s="69">
        <f>IF(L50&gt;0,L50*'Fish metrics'!M$45/$B$5,IF($N$8&lt;=$B$4,0,""))</f>
        <v>0</v>
      </c>
      <c r="Z50" s="39">
        <f>SUM(O50:Y50)</f>
        <v>0</v>
      </c>
      <c r="AB50" s="82" t="s">
        <v>136</v>
      </c>
      <c r="AC50" s="49">
        <f>SUM($T50*'Fish metrics'!D$245,$U50*'Fish metrics'!D$246,$V50*'Fish metrics'!D$247,$W50*'Fish metrics'!D$248,$X50*'Fish metrics'!D$249,$Y50*'Fish metrics'!D$250)</f>
        <v>0</v>
      </c>
      <c r="AD50" s="49">
        <f>SUM($T50*'Fish metrics'!E$245,$U50*'Fish metrics'!E$246,$V50*'Fish metrics'!E$247,$W50*'Fish metrics'!E$248,$X50*'Fish metrics'!E$249,$Y50*'Fish metrics'!E$250)</f>
        <v>0</v>
      </c>
      <c r="AE50" s="49">
        <f>SUM($T50*'Fish metrics'!F$245,$U50*'Fish metrics'!F$246,$V50*'Fish metrics'!F$247,$W50*'Fish metrics'!F$248,$X50*'Fish metrics'!F$249,$Y50*'Fish metrics'!F$250)</f>
        <v>0</v>
      </c>
      <c r="AF50" s="49">
        <f>SUM($T50*'Fish metrics'!G$245,$U50*'Fish metrics'!G$246,$V50*'Fish metrics'!G$247,$W50*'Fish metrics'!G$248,$X50*'Fish metrics'!G$249,$Y50*'Fish metrics'!G$250)</f>
        <v>0</v>
      </c>
      <c r="AG50" s="49">
        <f>SUM($T50*'Fish metrics'!H$245,$U50*'Fish metrics'!H$246,$V50*'Fish metrics'!H$247,$W50*'Fish metrics'!H$248,$X50*'Fish metrics'!H$249,$Y50*'Fish metrics'!H$250)</f>
        <v>0</v>
      </c>
      <c r="AH50" s="49">
        <f>SUM($T50*'Fish metrics'!I$245,$U50*'Fish metrics'!I$246,$V50*'Fish metrics'!I$247,$W50*'Fish metrics'!I$248,$X50*'Fish metrics'!I$249,$Y50*'Fish metrics'!I$250)</f>
        <v>0</v>
      </c>
      <c r="AI50" s="49">
        <f>SUM($T50*'Fish metrics'!J$245,$U50*'Fish metrics'!J$246,$V50*'Fish metrics'!J$247,$W50*'Fish metrics'!J$248,$X50*'Fish metrics'!J$249,$Y50*'Fish metrics'!J$250)</f>
        <v>0</v>
      </c>
      <c r="AJ50" s="49">
        <f>SUM($T50*'Fish metrics'!K$245,$U50*'Fish metrics'!K$246,$V50*'Fish metrics'!K$247,$W50*'Fish metrics'!K$248,$X50*'Fish metrics'!K$249,$Y50*'Fish metrics'!K$250)</f>
        <v>0</v>
      </c>
      <c r="AK50" s="49">
        <f>SUM($T50*'Fish metrics'!L$245,$U50*'Fish metrics'!L$246,$V50*'Fish metrics'!L$247,$W50*'Fish metrics'!L$248,$X50*'Fish metrics'!L$249,$Y50*'Fish metrics'!L$250)</f>
        <v>0</v>
      </c>
      <c r="AL50" s="49">
        <f>SUM($T50*'Fish metrics'!M$245,$U50*'Fish metrics'!M$246,$V50*'Fish metrics'!M$247,$W50*'Fish metrics'!M$248,$X50*'Fish metrics'!M$249,$Y50*'Fish metrics'!M$250)</f>
        <v>0</v>
      </c>
      <c r="AM50" s="49">
        <f>SUM($T50*'Fish metrics'!N$245,$U50*'Fish metrics'!N$246,$V50*'Fish metrics'!N$247,$W50*'Fish metrics'!N$248,$X50*'Fish metrics'!N$249,$Y50*'Fish metrics'!N$250)</f>
        <v>0</v>
      </c>
      <c r="AN50" s="49">
        <f>SUM($T50*'Fish metrics'!O$245,$U50*'Fish metrics'!O$246,$V50*'Fish metrics'!O$247,$W50*'Fish metrics'!O$248,$X50*'Fish metrics'!O$249,$Y50*'Fish metrics'!O$250)</f>
        <v>0</v>
      </c>
      <c r="AO50" s="39">
        <f t="shared" si="3"/>
        <v>0</v>
      </c>
    </row>
    <row r="51" spans="1:41" x14ac:dyDescent="0.25">
      <c r="A51" s="81" t="s">
        <v>137</v>
      </c>
      <c r="B51" s="315"/>
      <c r="C51" s="337"/>
      <c r="D51" s="330"/>
      <c r="E51" s="330"/>
      <c r="F51" s="331"/>
      <c r="G51" s="328"/>
      <c r="H51" s="329"/>
      <c r="I51" s="329"/>
      <c r="J51" s="329"/>
      <c r="K51" s="329"/>
      <c r="L51" s="332"/>
      <c r="N51" s="81" t="s">
        <v>137</v>
      </c>
      <c r="O51" s="44">
        <f t="shared" si="1"/>
        <v>0</v>
      </c>
      <c r="P51" s="67"/>
      <c r="Q51" s="68"/>
      <c r="R51" s="68"/>
      <c r="S51" s="69"/>
      <c r="T51" s="67">
        <f>IF(G51&gt;0,G51*'Fish metrics'!H$46/$B$5,IF($N$8&lt;=$B$4,0,""))</f>
        <v>0</v>
      </c>
      <c r="U51" s="68">
        <f>IF(H51&gt;0,H51*'Fish metrics'!I$46/$B$5,IF($N$8&lt;=$B$4,0,""))</f>
        <v>0</v>
      </c>
      <c r="V51" s="68">
        <f>IF(I51&gt;0,I51*'Fish metrics'!J$46/$B$5,IF($N$8&lt;=$B$4,0,""))</f>
        <v>0</v>
      </c>
      <c r="W51" s="68">
        <f>IF(J51&gt;0,J51*'Fish metrics'!K$46/$B$5,IF($N$8&lt;=$B$4,0,""))</f>
        <v>0</v>
      </c>
      <c r="X51" s="68">
        <f>IF(K51&gt;0,K51*'Fish metrics'!L$46/$B$5,IF($N$8&lt;=$B$4,0,""))</f>
        <v>0</v>
      </c>
      <c r="Y51" s="69">
        <f>IF(L51&gt;0,L51*'Fish metrics'!M$46/$B$5,IF($N$8&lt;=$B$4,0,""))</f>
        <v>0</v>
      </c>
      <c r="Z51" s="39">
        <f t="shared" ref="Z51:Z53" si="7">SUM(O51:Y51)</f>
        <v>0</v>
      </c>
      <c r="AB51" s="82" t="s">
        <v>137</v>
      </c>
      <c r="AC51" s="49">
        <f>SUM($T51*'Fish metrics'!D$252,$U51*'Fish metrics'!D$253,$V51*'Fish metrics'!D$254,$W51*'Fish metrics'!D$255,$X51*'Fish metrics'!D$256,$Y51*'Fish metrics'!D$257)</f>
        <v>0</v>
      </c>
      <c r="AD51" s="49">
        <f>SUM($T51*'Fish metrics'!E$252,$U51*'Fish metrics'!E$253,$V51*'Fish metrics'!E$254,$W51*'Fish metrics'!E$255,$X51*'Fish metrics'!E$256,$Y51*'Fish metrics'!E$257)</f>
        <v>0</v>
      </c>
      <c r="AE51" s="49">
        <f>SUM($T51*'Fish metrics'!F$252,$U51*'Fish metrics'!F$253,$V51*'Fish metrics'!F$254,$W51*'Fish metrics'!F$255,$X51*'Fish metrics'!F$256,$Y51*'Fish metrics'!F$257)</f>
        <v>0</v>
      </c>
      <c r="AF51" s="49">
        <f>SUM($T51*'Fish metrics'!G$252,$U51*'Fish metrics'!G$253,$V51*'Fish metrics'!G$254,$W51*'Fish metrics'!G$255,$X51*'Fish metrics'!G$256,$Y51*'Fish metrics'!G$257)</f>
        <v>0</v>
      </c>
      <c r="AG51" s="49">
        <f>SUM($T51*'Fish metrics'!H$252,$U51*'Fish metrics'!H$253,$V51*'Fish metrics'!H$254,$W51*'Fish metrics'!H$255,$X51*'Fish metrics'!H$256,$Y51*'Fish metrics'!H$257)</f>
        <v>0</v>
      </c>
      <c r="AH51" s="49">
        <f>SUM($T51*'Fish metrics'!I$252,$U51*'Fish metrics'!I$253,$V51*'Fish metrics'!I$254,$W51*'Fish metrics'!I$255,$X51*'Fish metrics'!I$256,$Y51*'Fish metrics'!I$257)</f>
        <v>0</v>
      </c>
      <c r="AI51" s="49">
        <f>SUM($T51*'Fish metrics'!J$252,$U51*'Fish metrics'!J$253,$V51*'Fish metrics'!J$254,$W51*'Fish metrics'!J$255,$X51*'Fish metrics'!J$256,$Y51*'Fish metrics'!J$257)</f>
        <v>0</v>
      </c>
      <c r="AJ51" s="49">
        <f>SUM($T51*'Fish metrics'!K$252,$U51*'Fish metrics'!K$253,$V51*'Fish metrics'!K$254,$W51*'Fish metrics'!K$255,$X51*'Fish metrics'!K$256,$Y51*'Fish metrics'!K$257)</f>
        <v>0</v>
      </c>
      <c r="AK51" s="49">
        <f>SUM($T51*'Fish metrics'!L$252,$U51*'Fish metrics'!L$253,$V51*'Fish metrics'!L$254,$W51*'Fish metrics'!L$255,$X51*'Fish metrics'!L$256,$Y51*'Fish metrics'!L$257)</f>
        <v>0</v>
      </c>
      <c r="AL51" s="49">
        <f>SUM($T51*'Fish metrics'!M$252,$U51*'Fish metrics'!M$253,$V51*'Fish metrics'!M$254,$W51*'Fish metrics'!M$255,$X51*'Fish metrics'!M$256,$Y51*'Fish metrics'!M$257)</f>
        <v>0</v>
      </c>
      <c r="AM51" s="49">
        <f>SUM($T51*'Fish metrics'!N$252,$U51*'Fish metrics'!N$253,$V51*'Fish metrics'!N$254,$W51*'Fish metrics'!N$255,$X51*'Fish metrics'!N$256,$Y51*'Fish metrics'!N$257)</f>
        <v>0</v>
      </c>
      <c r="AN51" s="49">
        <f>SUM($T51*'Fish metrics'!O$252,$U51*'Fish metrics'!O$253,$V51*'Fish metrics'!O$254,$W51*'Fish metrics'!O$255,$X51*'Fish metrics'!O$256,$Y51*'Fish metrics'!O$257)</f>
        <v>0</v>
      </c>
      <c r="AO51" s="39">
        <f t="shared" si="3"/>
        <v>0</v>
      </c>
    </row>
    <row r="52" spans="1:41" x14ac:dyDescent="0.25">
      <c r="A52" s="81" t="s">
        <v>138</v>
      </c>
      <c r="B52" s="315"/>
      <c r="C52" s="337"/>
      <c r="D52" s="330"/>
      <c r="E52" s="330"/>
      <c r="F52" s="331"/>
      <c r="G52" s="328"/>
      <c r="H52" s="329"/>
      <c r="I52" s="329"/>
      <c r="J52" s="329"/>
      <c r="K52" s="330"/>
      <c r="L52" s="331"/>
      <c r="N52" s="81" t="s">
        <v>138</v>
      </c>
      <c r="O52" s="44">
        <f t="shared" si="1"/>
        <v>0</v>
      </c>
      <c r="P52" s="67"/>
      <c r="Q52" s="68"/>
      <c r="R52" s="68"/>
      <c r="S52" s="69"/>
      <c r="T52" s="67">
        <f>IF(G52&gt;0,G52*'Fish metrics'!H$47/$B$5,IF($N$8&lt;=$B$4,0,""))</f>
        <v>0</v>
      </c>
      <c r="U52" s="68">
        <f>IF(H52&gt;0,H52*'Fish metrics'!I$47/$B$5,IF($N$8&lt;=$B$4,0,""))</f>
        <v>0</v>
      </c>
      <c r="V52" s="68">
        <f>IF(I52&gt;0,I52*'Fish metrics'!J$47/$B$5,IF($N$8&lt;=$B$4,0,""))</f>
        <v>0</v>
      </c>
      <c r="W52" s="68">
        <f>IF(J52&gt;0,J52*'Fish metrics'!K$47/$B$5,IF($N$8&lt;=$B$4,0,""))</f>
        <v>0</v>
      </c>
      <c r="X52" s="68">
        <f>IF(K52&gt;0,K52*'Fish metrics'!L$47/$B$5,IF($N$8&lt;=$B$4,0,""))</f>
        <v>0</v>
      </c>
      <c r="Y52" s="69">
        <f>IF(L52&gt;0,L52*'Fish metrics'!M$47/$B$5,IF($N$8&lt;=$B$4,0,""))</f>
        <v>0</v>
      </c>
      <c r="Z52" s="39">
        <f t="shared" si="7"/>
        <v>0</v>
      </c>
      <c r="AB52" s="82" t="s">
        <v>138</v>
      </c>
      <c r="AC52" s="49">
        <f>SUM($T52*'Fish metrics'!D$259,$U52*'Fish metrics'!D$260,$V52*'Fish metrics'!D$261,$W52*'Fish metrics'!D$262,$X52*'Fish metrics'!D$263,$Y52*'Fish metrics'!D$264)</f>
        <v>0</v>
      </c>
      <c r="AD52" s="49">
        <f>SUM($T52*'Fish metrics'!E$259,$U52*'Fish metrics'!E$260,$V52*'Fish metrics'!E$261,$W52*'Fish metrics'!E$262,$X52*'Fish metrics'!E$263,$Y52*'Fish metrics'!E$264)</f>
        <v>0</v>
      </c>
      <c r="AE52" s="49">
        <f>SUM($T52*'Fish metrics'!F$259,$U52*'Fish metrics'!F$260,$V52*'Fish metrics'!F$261,$W52*'Fish metrics'!F$262,$X52*'Fish metrics'!F$263,$Y52*'Fish metrics'!F$264)</f>
        <v>0</v>
      </c>
      <c r="AF52" s="49">
        <f>SUM($T52*'Fish metrics'!G$259,$U52*'Fish metrics'!G$260,$V52*'Fish metrics'!G$261,$W52*'Fish metrics'!G$262,$X52*'Fish metrics'!G$263,$Y52*'Fish metrics'!G$264)</f>
        <v>0</v>
      </c>
      <c r="AG52" s="49">
        <f>SUM($T52*'Fish metrics'!H$259,$U52*'Fish metrics'!H$260,$V52*'Fish metrics'!H$261,$W52*'Fish metrics'!H$262,$X52*'Fish metrics'!H$263,$Y52*'Fish metrics'!H$264)</f>
        <v>0</v>
      </c>
      <c r="AH52" s="49">
        <f>SUM($T52*'Fish metrics'!I$259,$U52*'Fish metrics'!I$260,$V52*'Fish metrics'!I$261,$W52*'Fish metrics'!I$262,$X52*'Fish metrics'!I$263,$Y52*'Fish metrics'!I$264)</f>
        <v>0</v>
      </c>
      <c r="AI52" s="49">
        <f>SUM($T52*'Fish metrics'!J$259,$U52*'Fish metrics'!J$260,$V52*'Fish metrics'!J$261,$W52*'Fish metrics'!J$262,$X52*'Fish metrics'!J$263,$Y52*'Fish metrics'!J$264)</f>
        <v>0</v>
      </c>
      <c r="AJ52" s="49">
        <f>SUM($T52*'Fish metrics'!K$259,$U52*'Fish metrics'!K$260,$V52*'Fish metrics'!K$261,$W52*'Fish metrics'!K$262,$X52*'Fish metrics'!K$263,$Y52*'Fish metrics'!K$264)</f>
        <v>0</v>
      </c>
      <c r="AK52" s="49">
        <f>SUM($T52*'Fish metrics'!L$259,$U52*'Fish metrics'!L$260,$V52*'Fish metrics'!L$261,$W52*'Fish metrics'!L$262,$X52*'Fish metrics'!L$263,$Y52*'Fish metrics'!L$264)</f>
        <v>0</v>
      </c>
      <c r="AL52" s="49">
        <f>SUM($T52*'Fish metrics'!M$259,$U52*'Fish metrics'!M$260,$V52*'Fish metrics'!M$261,$W52*'Fish metrics'!M$262,$X52*'Fish metrics'!M$263,$Y52*'Fish metrics'!M$264)</f>
        <v>0</v>
      </c>
      <c r="AM52" s="49">
        <f>SUM($T52*'Fish metrics'!N$259,$U52*'Fish metrics'!N$260,$V52*'Fish metrics'!N$261,$W52*'Fish metrics'!N$262,$X52*'Fish metrics'!N$263,$Y52*'Fish metrics'!N$264)</f>
        <v>0</v>
      </c>
      <c r="AN52" s="49">
        <f>SUM($T52*'Fish metrics'!O$259,$U52*'Fish metrics'!O$260,$V52*'Fish metrics'!O$261,$W52*'Fish metrics'!O$262,$X52*'Fish metrics'!O$263,$Y52*'Fish metrics'!O$264)</f>
        <v>0</v>
      </c>
      <c r="AO52" s="39">
        <f t="shared" si="3"/>
        <v>0</v>
      </c>
    </row>
    <row r="53" spans="1:41" ht="14.4" thickBot="1" x14ac:dyDescent="0.3">
      <c r="A53" s="89" t="s">
        <v>139</v>
      </c>
      <c r="B53" s="341"/>
      <c r="C53" s="342"/>
      <c r="D53" s="343"/>
      <c r="E53" s="343"/>
      <c r="F53" s="344"/>
      <c r="G53" s="345"/>
      <c r="H53" s="346"/>
      <c r="I53" s="346"/>
      <c r="J53" s="346"/>
      <c r="K53" s="343"/>
      <c r="L53" s="344"/>
      <c r="N53" s="92" t="s">
        <v>139</v>
      </c>
      <c r="O53" s="44">
        <f t="shared" si="1"/>
        <v>0</v>
      </c>
      <c r="P53" s="67"/>
      <c r="Q53" s="68"/>
      <c r="R53" s="68"/>
      <c r="S53" s="69"/>
      <c r="T53" s="67">
        <f>IF(G53&gt;0,G53*'Fish metrics'!H$48/$B$5,IF($N$8&lt;=$B$4,0,""))</f>
        <v>0</v>
      </c>
      <c r="U53" s="68">
        <f>IF(H53&gt;0,H53*'Fish metrics'!I$48/$B$5,IF($N$8&lt;=$B$4,0,""))</f>
        <v>0</v>
      </c>
      <c r="V53" s="68">
        <f>IF(I53&gt;0,I53*'Fish metrics'!J$48/$B$5,IF($N$8&lt;=$B$4,0,""))</f>
        <v>0</v>
      </c>
      <c r="W53" s="68">
        <f>IF(J53&gt;0,J53*'Fish metrics'!K$48/$B$5,IF($N$8&lt;=$B$4,0,""))</f>
        <v>0</v>
      </c>
      <c r="X53" s="68">
        <f>IF(K53&gt;0,K53*'Fish metrics'!L$48/$B$5,IF($N$8&lt;=$B$4,0,""))</f>
        <v>0</v>
      </c>
      <c r="Y53" s="69">
        <f>IF(L53&gt;0,L53*'Fish metrics'!M$48/$B$5,IF($N$8&lt;=$B$4,0,""))</f>
        <v>0</v>
      </c>
      <c r="Z53" s="39">
        <f t="shared" si="7"/>
        <v>0</v>
      </c>
      <c r="AB53" s="93" t="s">
        <v>139</v>
      </c>
      <c r="AC53" s="49">
        <f>SUM($T53*'Fish metrics'!D$266,$U53*'Fish metrics'!D$267,$V53*'Fish metrics'!D$268,$W53*'Fish metrics'!D$269,$X53*'Fish metrics'!D$270,$Y53*'Fish metrics'!D$271)</f>
        <v>0</v>
      </c>
      <c r="AD53" s="49">
        <f>SUM($T53*'Fish metrics'!E$266,$U53*'Fish metrics'!E$267,$V53*'Fish metrics'!E$268,$W53*'Fish metrics'!E$269,$X53*'Fish metrics'!E$270,$Y53*'Fish metrics'!E$271)</f>
        <v>0</v>
      </c>
      <c r="AE53" s="49">
        <f>SUM($T53*'Fish metrics'!F$266,$U53*'Fish metrics'!F$267,$V53*'Fish metrics'!F$268,$W53*'Fish metrics'!F$269,$X53*'Fish metrics'!F$270,$Y53*'Fish metrics'!F$271)</f>
        <v>0</v>
      </c>
      <c r="AF53" s="49">
        <f>SUM($T53*'Fish metrics'!G$266,$U53*'Fish metrics'!G$267,$V53*'Fish metrics'!G$268,$W53*'Fish metrics'!G$269,$X53*'Fish metrics'!G$270,$Y53*'Fish metrics'!G$271)</f>
        <v>0</v>
      </c>
      <c r="AG53" s="49">
        <f>SUM($T53*'Fish metrics'!H$266,$U53*'Fish metrics'!H$267,$V53*'Fish metrics'!H$268,$W53*'Fish metrics'!H$269,$X53*'Fish metrics'!H$270,$Y53*'Fish metrics'!H$271)</f>
        <v>0</v>
      </c>
      <c r="AH53" s="49">
        <f>SUM($T53*'Fish metrics'!I$266,$U53*'Fish metrics'!I$267,$V53*'Fish metrics'!I$268,$W53*'Fish metrics'!I$269,$X53*'Fish metrics'!I$270,$Y53*'Fish metrics'!I$271)</f>
        <v>0</v>
      </c>
      <c r="AI53" s="49">
        <f>SUM($T53*'Fish metrics'!J$266,$U53*'Fish metrics'!J$267,$V53*'Fish metrics'!J$268,$W53*'Fish metrics'!J$269,$X53*'Fish metrics'!J$270,$Y53*'Fish metrics'!J$271)</f>
        <v>0</v>
      </c>
      <c r="AJ53" s="49">
        <f>SUM($T53*'Fish metrics'!K$266,$U53*'Fish metrics'!K$267,$V53*'Fish metrics'!K$268,$W53*'Fish metrics'!K$269,$X53*'Fish metrics'!K$270,$Y53*'Fish metrics'!K$271)</f>
        <v>0</v>
      </c>
      <c r="AK53" s="49">
        <f>SUM($T53*'Fish metrics'!L$266,$U53*'Fish metrics'!L$267,$V53*'Fish metrics'!L$268,$W53*'Fish metrics'!L$269,$X53*'Fish metrics'!L$270,$Y53*'Fish metrics'!L$271)</f>
        <v>0</v>
      </c>
      <c r="AL53" s="49">
        <f>SUM($T53*'Fish metrics'!M$266,$U53*'Fish metrics'!M$267,$V53*'Fish metrics'!M$268,$W53*'Fish metrics'!M$269,$X53*'Fish metrics'!M$270,$Y53*'Fish metrics'!M$271)</f>
        <v>0</v>
      </c>
      <c r="AM53" s="49">
        <f>SUM($T53*'Fish metrics'!N$266,$U53*'Fish metrics'!N$267,$V53*'Fish metrics'!N$268,$W53*'Fish metrics'!N$269,$X53*'Fish metrics'!N$270,$Y53*'Fish metrics'!N$271)</f>
        <v>0</v>
      </c>
      <c r="AN53" s="49">
        <f>SUM($T53*'Fish metrics'!O$266,$U53*'Fish metrics'!O$267,$V53*'Fish metrics'!O$268,$W53*'Fish metrics'!O$269,$X53*'Fish metrics'!O$270,$Y53*'Fish metrics'!O$271)</f>
        <v>0</v>
      </c>
      <c r="AO53" s="39">
        <f t="shared" si="3"/>
        <v>0</v>
      </c>
    </row>
    <row r="54" spans="1:41" ht="16.8" thickBot="1" x14ac:dyDescent="0.3">
      <c r="N54" s="95" t="s">
        <v>243</v>
      </c>
      <c r="O54" s="96">
        <f>SUM(O11:O53)</f>
        <v>0</v>
      </c>
      <c r="P54" s="97">
        <f t="shared" ref="P54:X54" si="8">SUM(P11:P53)</f>
        <v>0</v>
      </c>
      <c r="Q54" s="98">
        <f t="shared" si="8"/>
        <v>0</v>
      </c>
      <c r="R54" s="98">
        <f t="shared" si="8"/>
        <v>1.7603854240065564</v>
      </c>
      <c r="S54" s="99">
        <f t="shared" si="8"/>
        <v>0</v>
      </c>
      <c r="T54" s="97">
        <f t="shared" si="8"/>
        <v>0</v>
      </c>
      <c r="U54" s="98">
        <f t="shared" si="8"/>
        <v>0</v>
      </c>
      <c r="V54" s="98">
        <f t="shared" si="8"/>
        <v>0</v>
      </c>
      <c r="W54" s="98">
        <f t="shared" si="8"/>
        <v>0</v>
      </c>
      <c r="X54" s="98">
        <f t="shared" si="8"/>
        <v>0</v>
      </c>
      <c r="Y54" s="99">
        <f>SUM(Y11:Y53)</f>
        <v>0</v>
      </c>
      <c r="Z54" s="100">
        <f>SUM(Z10:Z53)</f>
        <v>1.7603854240065564</v>
      </c>
      <c r="AB54" s="95" t="s">
        <v>244</v>
      </c>
      <c r="AC54" s="98">
        <f>SUM(AC11:AC12,AC14:AC21,AC23:AC43,AC46:AC47,AC50:AC53)</f>
        <v>0</v>
      </c>
      <c r="AD54" s="98">
        <f t="shared" ref="AD54:AN54" si="9">SUM(AD11:AD12,AD14:AD21,AD23:AD43,AD46:AD47,AD50:AD53)</f>
        <v>1.5222050970555168E-2</v>
      </c>
      <c r="AE54" s="98">
        <f t="shared" si="9"/>
        <v>0.32964494544158057</v>
      </c>
      <c r="AF54" s="98">
        <f t="shared" si="9"/>
        <v>0.57455800300791171</v>
      </c>
      <c r="AG54" s="98">
        <f t="shared" si="9"/>
        <v>0.49202443218964043</v>
      </c>
      <c r="AH54" s="98">
        <f t="shared" si="9"/>
        <v>0.2102126018953496</v>
      </c>
      <c r="AI54" s="98">
        <f t="shared" si="9"/>
        <v>8.2689704325575403E-2</v>
      </c>
      <c r="AJ54" s="98">
        <f t="shared" si="9"/>
        <v>3.3447323056124571E-2</v>
      </c>
      <c r="AK54" s="98">
        <f t="shared" si="9"/>
        <v>1.4083083392052451E-2</v>
      </c>
      <c r="AL54" s="98">
        <f t="shared" si="9"/>
        <v>5.2811562720196693E-3</v>
      </c>
      <c r="AM54" s="98">
        <f t="shared" si="9"/>
        <v>1.7603854240065564E-3</v>
      </c>
      <c r="AN54" s="98">
        <f t="shared" si="9"/>
        <v>0</v>
      </c>
      <c r="AO54" s="100">
        <f>SUM(AO11:AO12,AO14:AO21,AO23:AO43,AO46:AO47,AO50:AO53)</f>
        <v>1.7589236859748159</v>
      </c>
    </row>
    <row r="55" spans="1:41" ht="14.4" thickBot="1" x14ac:dyDescent="0.3">
      <c r="N55" s="94"/>
    </row>
    <row r="56" spans="1:41" ht="15" customHeight="1" thickBot="1" x14ac:dyDescent="0.35">
      <c r="A56" s="14" t="s">
        <v>156</v>
      </c>
      <c r="B56" s="15"/>
      <c r="C56" s="15"/>
      <c r="D56" s="15"/>
      <c r="E56" s="15"/>
      <c r="F56" s="15"/>
      <c r="G56" s="15"/>
      <c r="H56" s="15"/>
      <c r="I56" s="15"/>
      <c r="J56" s="15"/>
      <c r="K56" s="15"/>
      <c r="L56" s="16"/>
      <c r="N56" s="14" t="s">
        <v>156</v>
      </c>
      <c r="O56" s="15"/>
      <c r="P56" s="15"/>
      <c r="Q56" s="15"/>
      <c r="R56" s="15"/>
      <c r="S56" s="15"/>
      <c r="T56" s="15"/>
      <c r="U56" s="15"/>
      <c r="V56" s="15"/>
      <c r="W56" s="15"/>
      <c r="X56" s="15"/>
      <c r="Y56" s="16"/>
      <c r="Z56" s="353" t="s">
        <v>195</v>
      </c>
      <c r="AB56" s="17" t="s">
        <v>156</v>
      </c>
      <c r="AC56" s="18"/>
      <c r="AD56" s="18"/>
      <c r="AE56" s="18"/>
      <c r="AF56" s="18"/>
      <c r="AG56" s="18"/>
      <c r="AH56" s="18"/>
      <c r="AI56" s="18"/>
      <c r="AJ56" s="18"/>
      <c r="AK56" s="18"/>
      <c r="AL56" s="18"/>
      <c r="AM56" s="18"/>
      <c r="AN56" s="18"/>
      <c r="AO56" s="353" t="s">
        <v>195</v>
      </c>
    </row>
    <row r="57" spans="1:41" ht="14.4" x14ac:dyDescent="0.3">
      <c r="A57" s="19"/>
      <c r="B57" s="20" t="s">
        <v>152</v>
      </c>
      <c r="C57" s="364" t="s">
        <v>2</v>
      </c>
      <c r="D57" s="365"/>
      <c r="E57" s="365"/>
      <c r="F57" s="366"/>
      <c r="G57" s="364" t="s">
        <v>3</v>
      </c>
      <c r="H57" s="365"/>
      <c r="I57" s="365"/>
      <c r="J57" s="365"/>
      <c r="K57" s="365"/>
      <c r="L57" s="366"/>
      <c r="N57" s="19">
        <v>2</v>
      </c>
      <c r="O57" s="20" t="s">
        <v>152</v>
      </c>
      <c r="P57" s="364" t="s">
        <v>2</v>
      </c>
      <c r="Q57" s="365"/>
      <c r="R57" s="365"/>
      <c r="S57" s="366"/>
      <c r="T57" s="364" t="s">
        <v>3</v>
      </c>
      <c r="U57" s="365"/>
      <c r="V57" s="365"/>
      <c r="W57" s="365"/>
      <c r="X57" s="365"/>
      <c r="Y57" s="366"/>
      <c r="Z57" s="354"/>
      <c r="AB57" s="21"/>
      <c r="AC57" s="22" t="s">
        <v>33</v>
      </c>
      <c r="AD57" s="22" t="s">
        <v>34</v>
      </c>
      <c r="AE57" s="23" t="s">
        <v>35</v>
      </c>
      <c r="AF57" s="22" t="s">
        <v>36</v>
      </c>
      <c r="AG57" s="22" t="s">
        <v>37</v>
      </c>
      <c r="AH57" s="22" t="s">
        <v>38</v>
      </c>
      <c r="AI57" s="22" t="s">
        <v>39</v>
      </c>
      <c r="AJ57" s="22" t="s">
        <v>40</v>
      </c>
      <c r="AK57" s="22" t="s">
        <v>41</v>
      </c>
      <c r="AL57" s="22" t="s">
        <v>42</v>
      </c>
      <c r="AM57" s="22" t="s">
        <v>43</v>
      </c>
      <c r="AN57" s="22" t="s">
        <v>44</v>
      </c>
      <c r="AO57" s="354"/>
    </row>
    <row r="58" spans="1:41" ht="16.8" thickBot="1" x14ac:dyDescent="0.3">
      <c r="A58" s="24" t="s">
        <v>181</v>
      </c>
      <c r="B58" s="25" t="s">
        <v>153</v>
      </c>
      <c r="C58" s="26" t="s">
        <v>4</v>
      </c>
      <c r="D58" s="27" t="s">
        <v>5</v>
      </c>
      <c r="E58" s="27" t="s">
        <v>6</v>
      </c>
      <c r="F58" s="28" t="s">
        <v>7</v>
      </c>
      <c r="G58" s="26" t="s">
        <v>4</v>
      </c>
      <c r="H58" s="27" t="s">
        <v>5</v>
      </c>
      <c r="I58" s="27" t="s">
        <v>6</v>
      </c>
      <c r="J58" s="27" t="s">
        <v>7</v>
      </c>
      <c r="K58" s="27" t="s">
        <v>8</v>
      </c>
      <c r="L58" s="28" t="s">
        <v>182</v>
      </c>
      <c r="N58" s="24" t="s">
        <v>181</v>
      </c>
      <c r="O58" s="25" t="s">
        <v>153</v>
      </c>
      <c r="P58" s="26" t="s">
        <v>4</v>
      </c>
      <c r="Q58" s="27" t="s">
        <v>5</v>
      </c>
      <c r="R58" s="27" t="s">
        <v>6</v>
      </c>
      <c r="S58" s="28" t="s">
        <v>7</v>
      </c>
      <c r="T58" s="26" t="s">
        <v>4</v>
      </c>
      <c r="U58" s="27" t="s">
        <v>5</v>
      </c>
      <c r="V58" s="27" t="s">
        <v>6</v>
      </c>
      <c r="W58" s="27" t="s">
        <v>7</v>
      </c>
      <c r="X58" s="27" t="s">
        <v>8</v>
      </c>
      <c r="Y58" s="28" t="s">
        <v>182</v>
      </c>
      <c r="Z58" s="29" t="s">
        <v>241</v>
      </c>
      <c r="AB58" s="24" t="s">
        <v>181</v>
      </c>
      <c r="AC58" s="30" t="s">
        <v>46</v>
      </c>
      <c r="AD58" s="30" t="s">
        <v>47</v>
      </c>
      <c r="AE58" s="30" t="s">
        <v>48</v>
      </c>
      <c r="AF58" s="30" t="s">
        <v>49</v>
      </c>
      <c r="AG58" s="30" t="s">
        <v>50</v>
      </c>
      <c r="AH58" s="30" t="s">
        <v>51</v>
      </c>
      <c r="AI58" s="30" t="s">
        <v>52</v>
      </c>
      <c r="AJ58" s="30" t="s">
        <v>53</v>
      </c>
      <c r="AK58" s="30" t="s">
        <v>54</v>
      </c>
      <c r="AL58" s="30" t="s">
        <v>55</v>
      </c>
      <c r="AM58" s="30" t="s">
        <v>56</v>
      </c>
      <c r="AN58" s="30" t="s">
        <v>57</v>
      </c>
      <c r="AO58" s="29" t="s">
        <v>242</v>
      </c>
    </row>
    <row r="59" spans="1:41" x14ac:dyDescent="0.25">
      <c r="A59" s="31" t="s">
        <v>187</v>
      </c>
      <c r="B59" s="314"/>
      <c r="C59" s="32"/>
      <c r="D59" s="33"/>
      <c r="E59" s="33"/>
      <c r="F59" s="34"/>
      <c r="G59" s="32"/>
      <c r="H59" s="33"/>
      <c r="I59" s="33"/>
      <c r="J59" s="33"/>
      <c r="K59" s="33"/>
      <c r="L59" s="34"/>
      <c r="N59" s="31" t="s">
        <v>187</v>
      </c>
      <c r="O59" s="35"/>
      <c r="P59" s="36"/>
      <c r="Q59" s="37"/>
      <c r="R59" s="37"/>
      <c r="S59" s="38"/>
      <c r="T59" s="36"/>
      <c r="U59" s="37"/>
      <c r="V59" s="37"/>
      <c r="W59" s="37"/>
      <c r="X59" s="37"/>
      <c r="Y59" s="38"/>
      <c r="Z59" s="39"/>
      <c r="AB59" s="40" t="s">
        <v>187</v>
      </c>
      <c r="AC59" s="41" t="str">
        <f>IFERROR(SUM(AC60:AC92),"")</f>
        <v/>
      </c>
      <c r="AD59" s="41" t="str">
        <f t="shared" ref="AD59" si="10">IFERROR(SUM(AD60:AD92),"")</f>
        <v/>
      </c>
      <c r="AE59" s="41" t="str">
        <f t="shared" ref="AE59" si="11">IFERROR(SUM(AE60:AE92),"")</f>
        <v/>
      </c>
      <c r="AF59" s="41" t="str">
        <f t="shared" ref="AF59" si="12">IFERROR(SUM(AF60:AF92),"")</f>
        <v/>
      </c>
      <c r="AG59" s="41" t="str">
        <f t="shared" ref="AG59" si="13">IFERROR(SUM(AG60:AG92),"")</f>
        <v/>
      </c>
      <c r="AH59" s="41" t="str">
        <f t="shared" ref="AH59" si="14">IFERROR(SUM(AH60:AH92),"")</f>
        <v/>
      </c>
      <c r="AI59" s="41" t="str">
        <f t="shared" ref="AI59" si="15">IFERROR(SUM(AI60:AI92),"")</f>
        <v/>
      </c>
      <c r="AJ59" s="41" t="str">
        <f t="shared" ref="AJ59" si="16">IFERROR(SUM(AJ60:AJ92),"")</f>
        <v/>
      </c>
      <c r="AK59" s="41" t="str">
        <f t="shared" ref="AK59" si="17">IFERROR(SUM(AK60:AK92),"")</f>
        <v/>
      </c>
      <c r="AL59" s="41" t="str">
        <f t="shared" ref="AL59" si="18">IFERROR(SUM(AL60:AL92),"")</f>
        <v/>
      </c>
      <c r="AM59" s="41" t="str">
        <f t="shared" ref="AM59" si="19">IFERROR(SUM(AM60:AM92),"")</f>
        <v/>
      </c>
      <c r="AN59" s="41" t="str">
        <f t="shared" ref="AN59" si="20">IFERROR(SUM(AN60:AN92),"")</f>
        <v/>
      </c>
      <c r="AO59" s="42">
        <f>SUM(AC59:AN59)</f>
        <v>0</v>
      </c>
    </row>
    <row r="60" spans="1:41" x14ac:dyDescent="0.25">
      <c r="A60" s="43" t="s">
        <v>10</v>
      </c>
      <c r="B60" s="315"/>
      <c r="C60" s="316"/>
      <c r="D60" s="317"/>
      <c r="E60" s="317"/>
      <c r="F60" s="318"/>
      <c r="G60" s="316"/>
      <c r="H60" s="317"/>
      <c r="I60" s="317"/>
      <c r="J60" s="317"/>
      <c r="K60" s="317"/>
      <c r="L60" s="318"/>
      <c r="N60" s="43" t="s">
        <v>10</v>
      </c>
      <c r="O60" s="44" t="str">
        <f>IF(B60&gt;0,0,IF($N$57&lt;=$B$4,0,""))</f>
        <v/>
      </c>
      <c r="P60" s="45" t="str">
        <f>IF(C60&gt;0,C60*'Fish metrics'!D$6/$B$5,IF($N$57&lt;=$B$4,0,""))</f>
        <v/>
      </c>
      <c r="Q60" s="46" t="str">
        <f>IF(D60&gt;0,D60*'Fish metrics'!E$6/$B$5,IF($N$57&lt;=$B$4,0,""))</f>
        <v/>
      </c>
      <c r="R60" s="46" t="str">
        <f>IF(E60&gt;0,E60*'Fish metrics'!F$6/$B$5,IF($N$57&lt;=$B$4,0,""))</f>
        <v/>
      </c>
      <c r="S60" s="47" t="str">
        <f>IF(F60&gt;0,F60*'Fish metrics'!G$6/$B$5,IF($N$57&lt;=$B$4,0,""))</f>
        <v/>
      </c>
      <c r="T60" s="45" t="str">
        <f>IF(G60&gt;0,G60*'Fish metrics'!H$6/$B$5,IF($N$57&lt;=$B$4,0,""))</f>
        <v/>
      </c>
      <c r="U60" s="46" t="str">
        <f>IF(H60&gt;0,H60*'Fish metrics'!I$6/$B$5,IF($N$57&lt;=$B$4,0,""))</f>
        <v/>
      </c>
      <c r="V60" s="46" t="str">
        <f>IF(I60&gt;0,I60*'Fish metrics'!J$6/$B$5,IF($N$57&lt;=$B$4,0,""))</f>
        <v/>
      </c>
      <c r="W60" s="46" t="str">
        <f>IF(J60&gt;0,J60*'Fish metrics'!K$6/$B$5,IF($N$57&lt;=$B$4,0,""))</f>
        <v/>
      </c>
      <c r="X60" s="46" t="str">
        <f>IF(K60&gt;0,K60*'Fish metrics'!L$6/$B$5,IF($N$57&lt;=$B$4,0,""))</f>
        <v/>
      </c>
      <c r="Y60" s="47" t="str">
        <f>IF(L60&gt;0,L60*'Fish metrics'!M$6/$B$5,IF($N$57&lt;=$B$4,0,""))</f>
        <v/>
      </c>
      <c r="Z60" s="39">
        <f>SUM(O60:Y60)</f>
        <v>0</v>
      </c>
      <c r="AB60" s="48" t="s">
        <v>10</v>
      </c>
      <c r="AC60" s="49"/>
      <c r="AD60" s="49"/>
      <c r="AE60" s="49"/>
      <c r="AF60" s="49"/>
      <c r="AG60" s="49"/>
      <c r="AH60" s="49"/>
      <c r="AI60" s="49"/>
      <c r="AJ60" s="49"/>
      <c r="AK60" s="49"/>
      <c r="AL60" s="49"/>
      <c r="AM60" s="49"/>
      <c r="AN60" s="49"/>
      <c r="AO60" s="39">
        <f>SUM(AC60:AN60)</f>
        <v>0</v>
      </c>
    </row>
    <row r="61" spans="1:41" x14ac:dyDescent="0.25">
      <c r="A61" s="50" t="s">
        <v>154</v>
      </c>
      <c r="B61" s="319"/>
      <c r="C61" s="320"/>
      <c r="D61" s="321"/>
      <c r="E61" s="321"/>
      <c r="F61" s="322"/>
      <c r="G61" s="320"/>
      <c r="H61" s="321"/>
      <c r="I61" s="321"/>
      <c r="J61" s="323"/>
      <c r="K61" s="323"/>
      <c r="L61" s="322"/>
      <c r="N61" s="50" t="s">
        <v>154</v>
      </c>
      <c r="O61" s="51" t="str">
        <f>IF(B61&gt;0,0,IF($N$57&lt;=$B$4,0,""))</f>
        <v/>
      </c>
      <c r="P61" s="52" t="str">
        <f>IF(C61&gt;0,C61*'Fish metrics'!D$7/$B$5,IF($N$57&lt;=$B$4,0,""))</f>
        <v/>
      </c>
      <c r="Q61" s="53" t="str">
        <f>IF(D61&gt;0,D61*'Fish metrics'!E$7/$B$5,IF($N$57&lt;=$B$4,0,""))</f>
        <v/>
      </c>
      <c r="R61" s="53" t="str">
        <f>IF(E61&gt;0,E61*'Fish metrics'!F$7/$B$5,IF($N$57&lt;=$B$4,0,""))</f>
        <v/>
      </c>
      <c r="S61" s="54" t="str">
        <f>IF(F61&gt;0,F61*'Fish metrics'!G$7/$B$5,IF($N$57&lt;=$B$4,0,""))</f>
        <v/>
      </c>
      <c r="T61" s="52" t="str">
        <f>IF(G61&gt;0,G61*'Fish metrics'!H$7/$B$5,IF($N$57&lt;=$B$4,0,""))</f>
        <v/>
      </c>
      <c r="U61" s="53" t="str">
        <f>IF(H61&gt;0,H61*'Fish metrics'!I$7/$B$5,IF($N$57&lt;=$B$4,0,""))</f>
        <v/>
      </c>
      <c r="V61" s="53" t="str">
        <f>IF(I61&gt;0,I61*'Fish metrics'!J$7/$B$5,IF($N$57&lt;=$B$4,0,""))</f>
        <v/>
      </c>
      <c r="W61" s="53" t="str">
        <f>IF(J61&gt;0,J61*'Fish metrics'!K$7/$B$5,IF($N$57&lt;=$B$4,0,""))</f>
        <v/>
      </c>
      <c r="X61" s="53" t="str">
        <f>IF(K61&gt;0,K61*'Fish metrics'!L$7/$B$5,IF($N$57&lt;=$B$4,0,""))</f>
        <v/>
      </c>
      <c r="Y61" s="54" t="str">
        <f>IF(L61&gt;0,L61*'Fish metrics'!M$7/$B$5,IF($N$57&lt;=$B$4,0,""))</f>
        <v/>
      </c>
      <c r="Z61" s="39">
        <f>SUM(O61:Y61)</f>
        <v>0</v>
      </c>
      <c r="AB61" s="55" t="s">
        <v>154</v>
      </c>
      <c r="AC61" s="56"/>
      <c r="AD61" s="56"/>
      <c r="AE61" s="56"/>
      <c r="AF61" s="56"/>
      <c r="AG61" s="56"/>
      <c r="AH61" s="56"/>
      <c r="AI61" s="56"/>
      <c r="AJ61" s="56"/>
      <c r="AK61" s="56"/>
      <c r="AL61" s="56"/>
      <c r="AM61" s="56"/>
      <c r="AN61" s="56"/>
      <c r="AO61" s="39">
        <f>SUM(AC61:AN61)</f>
        <v>0</v>
      </c>
    </row>
    <row r="62" spans="1:41" x14ac:dyDescent="0.25">
      <c r="A62" s="57" t="s">
        <v>188</v>
      </c>
      <c r="B62" s="324"/>
      <c r="C62" s="325"/>
      <c r="D62" s="326"/>
      <c r="E62" s="326"/>
      <c r="F62" s="327"/>
      <c r="G62" s="325"/>
      <c r="H62" s="326"/>
      <c r="I62" s="326"/>
      <c r="J62" s="326"/>
      <c r="K62" s="326"/>
      <c r="L62" s="327"/>
      <c r="N62" s="57" t="s">
        <v>188</v>
      </c>
      <c r="O62" s="44"/>
      <c r="P62" s="45"/>
      <c r="Q62" s="46"/>
      <c r="R62" s="46"/>
      <c r="S62" s="47"/>
      <c r="T62" s="45"/>
      <c r="U62" s="46"/>
      <c r="V62" s="46"/>
      <c r="W62" s="46"/>
      <c r="X62" s="46"/>
      <c r="Y62" s="47"/>
      <c r="Z62" s="39"/>
      <c r="AB62" s="58" t="s">
        <v>188</v>
      </c>
      <c r="AC62" s="59"/>
      <c r="AD62" s="59"/>
      <c r="AE62" s="59"/>
      <c r="AF62" s="59"/>
      <c r="AG62" s="59"/>
      <c r="AH62" s="59"/>
      <c r="AI62" s="59"/>
      <c r="AJ62" s="59"/>
      <c r="AK62" s="59"/>
      <c r="AL62" s="59"/>
      <c r="AM62" s="59"/>
      <c r="AN62" s="59"/>
      <c r="AO62" s="39"/>
    </row>
    <row r="63" spans="1:41" x14ac:dyDescent="0.25">
      <c r="A63" s="60" t="s">
        <v>130</v>
      </c>
      <c r="B63" s="315"/>
      <c r="C63" s="316"/>
      <c r="D63" s="317"/>
      <c r="E63" s="317"/>
      <c r="F63" s="318"/>
      <c r="G63" s="316"/>
      <c r="H63" s="317"/>
      <c r="I63" s="317"/>
      <c r="J63" s="317"/>
      <c r="K63" s="317"/>
      <c r="L63" s="318"/>
      <c r="N63" s="60" t="s">
        <v>130</v>
      </c>
      <c r="O63" s="44" t="str">
        <f t="shared" ref="O63:O70" si="21">IF(B63&gt;0,0,IF($N$57&lt;=$B$4,0,""))</f>
        <v/>
      </c>
      <c r="P63" s="45" t="str">
        <f>IF(C63&gt;0,C63*'Fish metrics'!D$9/$B$5,IF($N$57&lt;=$B$4,0,""))</f>
        <v/>
      </c>
      <c r="Q63" s="46" t="str">
        <f>IF(D63&gt;0,D63*'Fish metrics'!E$9/$B$5,IF($N$57&lt;=$B$4,0,""))</f>
        <v/>
      </c>
      <c r="R63" s="46" t="str">
        <f>IF(E63&gt;0,E63*'Fish metrics'!F$9/$B$5,IF($N$57&lt;=$B$4,0,""))</f>
        <v/>
      </c>
      <c r="S63" s="47" t="str">
        <f>IF(F63&gt;0,F63*'Fish metrics'!G$9/$B$5,IF($N$57&lt;=$B$4,0,""))</f>
        <v/>
      </c>
      <c r="T63" s="45" t="str">
        <f>IF(G63&gt;0,G63*'Fish metrics'!H$9/$B$5,IF($N$57&lt;=$B$4,0,""))</f>
        <v/>
      </c>
      <c r="U63" s="46" t="str">
        <f>IF(H63&gt;0,H63*'Fish metrics'!I$9/$B$5,IF($N$57&lt;=$B$4,0,""))</f>
        <v/>
      </c>
      <c r="V63" s="46" t="str">
        <f>IF(I63&gt;0,I63*'Fish metrics'!J$9/$B$5,IF($N$57&lt;=$B$4,0,""))</f>
        <v/>
      </c>
      <c r="W63" s="46" t="str">
        <f>IF(J63&gt;0,J63*'Fish metrics'!K$9/$B$5,IF($N$57&lt;=$B$4,0,""))</f>
        <v/>
      </c>
      <c r="X63" s="46" t="str">
        <f>IF(K63&gt;0,K63*'Fish metrics'!L$9/$B$5,IF($N$57&lt;=$B$4,0,""))</f>
        <v/>
      </c>
      <c r="Y63" s="47" t="str">
        <f>IF(L63&gt;0,L63*'Fish metrics'!M$9/$B$5,IF($N$57&lt;=$B$4,0,""))</f>
        <v/>
      </c>
      <c r="Z63" s="39">
        <f>SUM(O63:Y63)</f>
        <v>0</v>
      </c>
      <c r="AB63" s="61" t="s">
        <v>130</v>
      </c>
      <c r="AC63" s="49" t="e">
        <f>SUM($P63*'Fish metrics'!D$195,$Q63*'Fish metrics'!D$196,$R63*'Fish metrics'!D$197,$S63*'Fish metrics'!D$198,$T63*'Fish metrics'!D$199,$U63*'Fish metrics'!D$200,$V63*'Fish metrics'!D$201,$W63*'Fish metrics'!D$202,$X63*'Fish metrics'!D$203,$Y63*'Fish metrics'!D$204)</f>
        <v>#VALUE!</v>
      </c>
      <c r="AD63" s="49" t="e">
        <f>SUM($P63*'Fish metrics'!E$195,$Q63*'Fish metrics'!E$196,$R63*'Fish metrics'!E$197,$S63*'Fish metrics'!E$198,$T63*'Fish metrics'!E$199,$U63*'Fish metrics'!E$200,$V63*'Fish metrics'!E$201,$W63*'Fish metrics'!E$202,$X63*'Fish metrics'!E$203,$Y63*'Fish metrics'!E$204)</f>
        <v>#VALUE!</v>
      </c>
      <c r="AE63" s="49" t="e">
        <f>SUM($P63*'Fish metrics'!F$195,$Q63*'Fish metrics'!F$196,$R63*'Fish metrics'!F$197,$S63*'Fish metrics'!F$198,$T63*'Fish metrics'!F$199,$U63*'Fish metrics'!F$200,$V63*'Fish metrics'!F$201,$W63*'Fish metrics'!F$202,$X63*'Fish metrics'!F$203,$Y63*'Fish metrics'!F$204)</f>
        <v>#VALUE!</v>
      </c>
      <c r="AF63" s="49" t="e">
        <f>SUM($P63*'Fish metrics'!G$195,$Q63*'Fish metrics'!G$196,$R63*'Fish metrics'!G$197,$S63*'Fish metrics'!G$198,$T63*'Fish metrics'!G$199,$U63*'Fish metrics'!G$200,$V63*'Fish metrics'!G$201,$W63*'Fish metrics'!G$202,$X63*'Fish metrics'!G$203,$Y63*'Fish metrics'!G$204)</f>
        <v>#VALUE!</v>
      </c>
      <c r="AG63" s="49" t="e">
        <f>SUM($P63*'Fish metrics'!H$195,$Q63*'Fish metrics'!H$196,$R63*'Fish metrics'!H$197,$S63*'Fish metrics'!H$198,$T63*'Fish metrics'!H$199,$U63*'Fish metrics'!H$200,$V63*'Fish metrics'!H$201,$W63*'Fish metrics'!H$202,$X63*'Fish metrics'!H$203,$Y63*'Fish metrics'!H$204)</f>
        <v>#VALUE!</v>
      </c>
      <c r="AH63" s="49" t="e">
        <f>SUM($P63*'Fish metrics'!I$195,$Q63*'Fish metrics'!I$196,$R63*'Fish metrics'!I$197,$S63*'Fish metrics'!I$198,$T63*'Fish metrics'!I$199,$U63*'Fish metrics'!I$200,$V63*'Fish metrics'!I$201,$W63*'Fish metrics'!I$202,$X63*'Fish metrics'!I$203,$Y63*'Fish metrics'!I$204)</f>
        <v>#VALUE!</v>
      </c>
      <c r="AI63" s="49" t="e">
        <f>SUM($P63*'Fish metrics'!J$195,$Q63*'Fish metrics'!J$196,$R63*'Fish metrics'!J$197,$S63*'Fish metrics'!J$198,$T63*'Fish metrics'!J$199,$U63*'Fish metrics'!J$200,$V63*'Fish metrics'!J$201,$W63*'Fish metrics'!J$202,$X63*'Fish metrics'!J$203,$Y63*'Fish metrics'!J$204)</f>
        <v>#VALUE!</v>
      </c>
      <c r="AJ63" s="49" t="e">
        <f>SUM($P63*'Fish metrics'!K$195,$Q63*'Fish metrics'!K$196,$R63*'Fish metrics'!K$197,$S63*'Fish metrics'!K$198,$T63*'Fish metrics'!K$199,$U63*'Fish metrics'!K$200,$V63*'Fish metrics'!K$201,$W63*'Fish metrics'!K$202,$X63*'Fish metrics'!K$203,$Y63*'Fish metrics'!K$204)</f>
        <v>#VALUE!</v>
      </c>
      <c r="AK63" s="49" t="e">
        <f>SUM($P63*'Fish metrics'!L$195,$Q63*'Fish metrics'!L$196,$R63*'Fish metrics'!L$197,$S63*'Fish metrics'!L$198,$T63*'Fish metrics'!L$199,$U63*'Fish metrics'!L$200,$V63*'Fish metrics'!L$201,$W63*'Fish metrics'!L$202,$X63*'Fish metrics'!L$203,$Y63*'Fish metrics'!L$204)</f>
        <v>#VALUE!</v>
      </c>
      <c r="AL63" s="49" t="e">
        <f>SUM($P63*'Fish metrics'!M$195,$Q63*'Fish metrics'!M$196,$R63*'Fish metrics'!M$197,$S63*'Fish metrics'!M$198,$T63*'Fish metrics'!M$199,$U63*'Fish metrics'!M$200,$V63*'Fish metrics'!M$201,$W63*'Fish metrics'!M$202,$X63*'Fish metrics'!M$203,$Y63*'Fish metrics'!M$204)</f>
        <v>#VALUE!</v>
      </c>
      <c r="AM63" s="49" t="e">
        <f>SUM($P63*'Fish metrics'!N$195,$Q63*'Fish metrics'!N$196,$R63*'Fish metrics'!N$197,$S63*'Fish metrics'!N$198,$T63*'Fish metrics'!N$199,$U63*'Fish metrics'!N$200,$V63*'Fish metrics'!N$201,$W63*'Fish metrics'!N$202,$X63*'Fish metrics'!N$203,$Y63*'Fish metrics'!N$204)</f>
        <v>#VALUE!</v>
      </c>
      <c r="AN63" s="49" t="e">
        <f>SUM($P63*'Fish metrics'!O$195,$Q63*'Fish metrics'!O$196,$R63*'Fish metrics'!O$197,$S63*'Fish metrics'!O$198,$T63*'Fish metrics'!O$199,$U63*'Fish metrics'!O$200,$V63*'Fish metrics'!O$201,$W63*'Fish metrics'!O$202,$X63*'Fish metrics'!O$203,$Y63*'Fish metrics'!O$204)</f>
        <v>#VALUE!</v>
      </c>
      <c r="AO63" s="39" t="e">
        <f>SUM(AC63:AN63)</f>
        <v>#VALUE!</v>
      </c>
    </row>
    <row r="64" spans="1:41" x14ac:dyDescent="0.25">
      <c r="A64" s="64" t="s">
        <v>12</v>
      </c>
      <c r="B64" s="315"/>
      <c r="C64" s="316"/>
      <c r="D64" s="317"/>
      <c r="E64" s="317"/>
      <c r="F64" s="327"/>
      <c r="G64" s="328"/>
      <c r="H64" s="329"/>
      <c r="I64" s="329"/>
      <c r="J64" s="330"/>
      <c r="K64" s="330"/>
      <c r="L64" s="331"/>
      <c r="N64" s="64" t="s">
        <v>12</v>
      </c>
      <c r="O64" s="44" t="str">
        <f t="shared" si="21"/>
        <v/>
      </c>
      <c r="P64" s="45" t="str">
        <f>IF(C64&gt;0,C64*'Fish metrics'!D$10/$B$5,IF($N$57&lt;=$B$4,0,""))</f>
        <v/>
      </c>
      <c r="Q64" s="46" t="str">
        <f>IF(D64&gt;0,D64*'Fish metrics'!E$10/$B$5,IF($N$57&lt;=$B$4,0,""))</f>
        <v/>
      </c>
      <c r="R64" s="46" t="str">
        <f>IF(E64&gt;0,E64*'Fish metrics'!F$10/$B$5,IF($N$57&lt;=$B$4,0,""))</f>
        <v/>
      </c>
      <c r="S64" s="47" t="str">
        <f>IF(F64&gt;0,F64*'Fish metrics'!G$10/$B$5,IF($N$57&lt;=$B$4,0,""))</f>
        <v/>
      </c>
      <c r="T64" s="67" t="str">
        <f>IF(G64&gt;0,G64*'Fish metrics'!H$10/$B$5,IF($N$57&lt;=$B$4,0,""))</f>
        <v/>
      </c>
      <c r="U64" s="68" t="str">
        <f>IF(H64&gt;0,H64*'Fish metrics'!I$10/$B$5,IF($N$57&lt;=$B$4,0,""))</f>
        <v/>
      </c>
      <c r="V64" s="68" t="str">
        <f>IF(I64&gt;0,I64*'Fish metrics'!J$10/$B$5,IF($N$57&lt;=$B$4,0,""))</f>
        <v/>
      </c>
      <c r="W64" s="68" t="str">
        <f>IF(J64&gt;0,J64*'Fish metrics'!K$10/$B$5,IF($N$57&lt;=$B$4,0,""))</f>
        <v/>
      </c>
      <c r="X64" s="68" t="str">
        <f>IF(K64&gt;0,K64*'Fish metrics'!L$10/$B$5,IF($N$57&lt;=$B$4,0,""))</f>
        <v/>
      </c>
      <c r="Y64" s="69" t="str">
        <f>IF(L64&gt;0,L64*'Fish metrics'!M$10/$B$5,IF($N$57&lt;=$B$4,0,""))</f>
        <v/>
      </c>
      <c r="Z64" s="39">
        <f t="shared" ref="Z64:Z70" si="22">SUM(O64:Y64)</f>
        <v>0</v>
      </c>
      <c r="AB64" s="70" t="s">
        <v>12</v>
      </c>
      <c r="AC64" s="49" t="e">
        <f>SUM($P64*'Fish metrics'!D$184,$Q64*'Fish metrics'!D$185,$R64*'Fish metrics'!D$186,$S64*'Fish metrics'!D$187,$T64*'Fish metrics'!D$188,$U64*'Fish metrics'!D$189,$V64*'Fish metrics'!D$190,$W64*'Fish metrics'!D$191,$X64*'Fish metrics'!D$192,$Y64*'Fish metrics'!D$193)</f>
        <v>#VALUE!</v>
      </c>
      <c r="AD64" s="49" t="e">
        <f>SUM($P64*'Fish metrics'!E$184,$Q64*'Fish metrics'!E$185,$R64*'Fish metrics'!E$186,$S64*'Fish metrics'!E$187,$T64*'Fish metrics'!E$188,$U64*'Fish metrics'!E$189,$V64*'Fish metrics'!E$190,$W64*'Fish metrics'!E$191,$X64*'Fish metrics'!E$192,$Y64*'Fish metrics'!E$193)</f>
        <v>#VALUE!</v>
      </c>
      <c r="AE64" s="49" t="e">
        <f>SUM($P64*'Fish metrics'!F$184,$Q64*'Fish metrics'!F$185,$R64*'Fish metrics'!F$186,$S64*'Fish metrics'!F$187,$T64*'Fish metrics'!F$188,$U64*'Fish metrics'!F$189,$V64*'Fish metrics'!F$190,$W64*'Fish metrics'!F$191,$X64*'Fish metrics'!F$192,$Y64*'Fish metrics'!F$193)</f>
        <v>#VALUE!</v>
      </c>
      <c r="AF64" s="49" t="e">
        <f>SUM($P64*'Fish metrics'!G$184,$Q64*'Fish metrics'!G$185,$R64*'Fish metrics'!G$186,$S64*'Fish metrics'!G$187,$T64*'Fish metrics'!G$188,$U64*'Fish metrics'!G$189,$V64*'Fish metrics'!G$190,$W64*'Fish metrics'!G$191,$X64*'Fish metrics'!G$192,$Y64*'Fish metrics'!G$193)</f>
        <v>#VALUE!</v>
      </c>
      <c r="AG64" s="49" t="e">
        <f>SUM($P64*'Fish metrics'!H$184,$Q64*'Fish metrics'!H$185,$R64*'Fish metrics'!H$186,$S64*'Fish metrics'!H$187,$T64*'Fish metrics'!H$188,$U64*'Fish metrics'!H$189,$V64*'Fish metrics'!H$190,$W64*'Fish metrics'!H$191,$X64*'Fish metrics'!H$192,$Y64*'Fish metrics'!H$193)</f>
        <v>#VALUE!</v>
      </c>
      <c r="AH64" s="49" t="e">
        <f>SUM($P64*'Fish metrics'!I$184,$Q64*'Fish metrics'!I$185,$R64*'Fish metrics'!I$186,$S64*'Fish metrics'!I$187,$T64*'Fish metrics'!I$188,$U64*'Fish metrics'!I$189,$V64*'Fish metrics'!I$190,$W64*'Fish metrics'!I$191,$X64*'Fish metrics'!I$192,$Y64*'Fish metrics'!I$193)</f>
        <v>#VALUE!</v>
      </c>
      <c r="AI64" s="49" t="e">
        <f>SUM($P64*'Fish metrics'!J$184,$Q64*'Fish metrics'!J$185,$R64*'Fish metrics'!J$186,$S64*'Fish metrics'!J$187,$T64*'Fish metrics'!J$188,$U64*'Fish metrics'!J$189,$V64*'Fish metrics'!J$190,$W64*'Fish metrics'!J$191,$X64*'Fish metrics'!J$192,$Y64*'Fish metrics'!J$193)</f>
        <v>#VALUE!</v>
      </c>
      <c r="AJ64" s="49" t="e">
        <f>SUM($P64*'Fish metrics'!K$184,$Q64*'Fish metrics'!K$185,$R64*'Fish metrics'!K$186,$S64*'Fish metrics'!K$187,$T64*'Fish metrics'!K$188,$U64*'Fish metrics'!K$189,$V64*'Fish metrics'!K$190,$W64*'Fish metrics'!K$191,$X64*'Fish metrics'!K$192,$Y64*'Fish metrics'!K$193)</f>
        <v>#VALUE!</v>
      </c>
      <c r="AK64" s="49" t="e">
        <f>SUM($P64*'Fish metrics'!L$184,$Q64*'Fish metrics'!L$185,$R64*'Fish metrics'!L$186,$S64*'Fish metrics'!L$187,$T64*'Fish metrics'!L$188,$U64*'Fish metrics'!L$189,$V64*'Fish metrics'!L$190,$W64*'Fish metrics'!L$191,$X64*'Fish metrics'!L$192,$Y64*'Fish metrics'!L$193)</f>
        <v>#VALUE!</v>
      </c>
      <c r="AL64" s="49" t="e">
        <f>SUM($P64*'Fish metrics'!M$184,$Q64*'Fish metrics'!M$185,$R64*'Fish metrics'!M$186,$S64*'Fish metrics'!M$187,$T64*'Fish metrics'!M$188,$U64*'Fish metrics'!M$189,$V64*'Fish metrics'!M$190,$W64*'Fish metrics'!M$191,$X64*'Fish metrics'!M$192,$Y64*'Fish metrics'!M$193)</f>
        <v>#VALUE!</v>
      </c>
      <c r="AM64" s="49" t="e">
        <f>SUM($P64*'Fish metrics'!N$184,$Q64*'Fish metrics'!N$185,$R64*'Fish metrics'!N$186,$S64*'Fish metrics'!N$187,$T64*'Fish metrics'!N$188,$U64*'Fish metrics'!N$189,$V64*'Fish metrics'!N$190,$W64*'Fish metrics'!N$191,$X64*'Fish metrics'!N$192,$Y64*'Fish metrics'!N$193)</f>
        <v>#VALUE!</v>
      </c>
      <c r="AN64" s="49" t="e">
        <f>SUM($P64*'Fish metrics'!O$184,$Q64*'Fish metrics'!O$185,$R64*'Fish metrics'!O$186,$S64*'Fish metrics'!O$187,$T64*'Fish metrics'!O$188,$U64*'Fish metrics'!O$189,$V64*'Fish metrics'!O$190,$W64*'Fish metrics'!O$191,$X64*'Fish metrics'!O$192,$Y64*'Fish metrics'!O$193)</f>
        <v>#VALUE!</v>
      </c>
      <c r="AO64" s="39" t="e">
        <f t="shared" ref="AO64:AO70" si="23">SUM(AC64:AN64)</f>
        <v>#VALUE!</v>
      </c>
    </row>
    <row r="65" spans="1:41" x14ac:dyDescent="0.25">
      <c r="A65" s="43" t="s">
        <v>13</v>
      </c>
      <c r="B65" s="315"/>
      <c r="C65" s="316"/>
      <c r="D65" s="317"/>
      <c r="E65" s="317"/>
      <c r="F65" s="327"/>
      <c r="G65" s="328"/>
      <c r="H65" s="329"/>
      <c r="I65" s="329"/>
      <c r="J65" s="330"/>
      <c r="K65" s="330"/>
      <c r="L65" s="331"/>
      <c r="N65" s="43" t="s">
        <v>13</v>
      </c>
      <c r="O65" s="44" t="str">
        <f t="shared" si="21"/>
        <v/>
      </c>
      <c r="P65" s="45" t="str">
        <f>IF(C65&gt;0,C65*'Fish metrics'!D$11/$B$5,IF($N$57&lt;=$B$4,0,""))</f>
        <v/>
      </c>
      <c r="Q65" s="46" t="str">
        <f>IF(D65&gt;0,D65*'Fish metrics'!E$11/$B$5,IF($N$57&lt;=$B$4,0,""))</f>
        <v/>
      </c>
      <c r="R65" s="46" t="str">
        <f>IF(E65&gt;0,E65*'Fish metrics'!F$11/$B$5,IF($N$57&lt;=$B$4,0,""))</f>
        <v/>
      </c>
      <c r="S65" s="47" t="str">
        <f>IF(F65&gt;0,F65*'Fish metrics'!G$11/$B$5,IF($N$57&lt;=$B$4,0,""))</f>
        <v/>
      </c>
      <c r="T65" s="67" t="str">
        <f>IF(G65&gt;0,G65*'Fish metrics'!H$11/$B$5,IF($N$57&lt;=$B$4,0,""))</f>
        <v/>
      </c>
      <c r="U65" s="68" t="str">
        <f>IF(H65&gt;0,H65*'Fish metrics'!I$11/$B$5,IF($N$57&lt;=$B$4,0,""))</f>
        <v/>
      </c>
      <c r="V65" s="68" t="str">
        <f>IF(I65&gt;0,I65*'Fish metrics'!J$11/$B$5,IF($N$57&lt;=$B$4,0,""))</f>
        <v/>
      </c>
      <c r="W65" s="68" t="str">
        <f>IF(J65&gt;0,J65*'Fish metrics'!K$11/$B$5,IF($N$57&lt;=$B$4,0,""))</f>
        <v/>
      </c>
      <c r="X65" s="68" t="str">
        <f>IF(K65&gt;0,K65*'Fish metrics'!L$11/$B$5,IF($N$57&lt;=$B$4,0,""))</f>
        <v/>
      </c>
      <c r="Y65" s="69" t="str">
        <f>IF(L65&gt;0,L65*'Fish metrics'!M$11/$B$5,IF($N$57&lt;=$B$4,0,""))</f>
        <v/>
      </c>
      <c r="Z65" s="39">
        <f t="shared" si="22"/>
        <v>0</v>
      </c>
      <c r="AB65" s="48" t="s">
        <v>13</v>
      </c>
      <c r="AC65" s="49" t="e">
        <f>SUM($P65*'Fish metrics'!D$184,$Q65*'Fish metrics'!D$185,$R65*'Fish metrics'!D$186,$S65*'Fish metrics'!D$187,$T65*'Fish metrics'!D$188,$U65*'Fish metrics'!D$189,$V65*'Fish metrics'!D$190,$W65*'Fish metrics'!D$191,$X65*'Fish metrics'!D$192,$Y65*'Fish metrics'!D$193)</f>
        <v>#VALUE!</v>
      </c>
      <c r="AD65" s="49" t="e">
        <f>SUM($P65*'Fish metrics'!E$184,$Q65*'Fish metrics'!E$185,$R65*'Fish metrics'!E$186,$S65*'Fish metrics'!E$187,$T65*'Fish metrics'!E$188,$U65*'Fish metrics'!E$189,$V65*'Fish metrics'!E$190,$W65*'Fish metrics'!E$191,$X65*'Fish metrics'!E$192,$Y65*'Fish metrics'!E$193)</f>
        <v>#VALUE!</v>
      </c>
      <c r="AE65" s="49" t="e">
        <f>SUM($P65*'Fish metrics'!F$184,$Q65*'Fish metrics'!F$185,$R65*'Fish metrics'!F$186,$S65*'Fish metrics'!F$187,$T65*'Fish metrics'!F$188,$U65*'Fish metrics'!F$189,$V65*'Fish metrics'!F$190,$W65*'Fish metrics'!F$191,$X65*'Fish metrics'!F$192,$Y65*'Fish metrics'!F$193)</f>
        <v>#VALUE!</v>
      </c>
      <c r="AF65" s="49" t="e">
        <f>SUM($P65*'Fish metrics'!G$184,$Q65*'Fish metrics'!G$185,$R65*'Fish metrics'!G$186,$S65*'Fish metrics'!G$187,$T65*'Fish metrics'!G$188,$U65*'Fish metrics'!G$189,$V65*'Fish metrics'!G$190,$W65*'Fish metrics'!G$191,$X65*'Fish metrics'!G$192,$Y65*'Fish metrics'!G$193)</f>
        <v>#VALUE!</v>
      </c>
      <c r="AG65" s="49" t="e">
        <f>SUM($P65*'Fish metrics'!H$184,$Q65*'Fish metrics'!H$185,$R65*'Fish metrics'!H$186,$S65*'Fish metrics'!H$187,$T65*'Fish metrics'!H$188,$U65*'Fish metrics'!H$189,$V65*'Fish metrics'!H$190,$W65*'Fish metrics'!H$191,$X65*'Fish metrics'!H$192,$Y65*'Fish metrics'!H$193)</f>
        <v>#VALUE!</v>
      </c>
      <c r="AH65" s="49" t="e">
        <f>SUM($P65*'Fish metrics'!I$184,$Q65*'Fish metrics'!I$185,$R65*'Fish metrics'!I$186,$S65*'Fish metrics'!I$187,$T65*'Fish metrics'!I$188,$U65*'Fish metrics'!I$189,$V65*'Fish metrics'!I$190,$W65*'Fish metrics'!I$191,$X65*'Fish metrics'!I$192,$Y65*'Fish metrics'!I$193)</f>
        <v>#VALUE!</v>
      </c>
      <c r="AI65" s="49" t="e">
        <f>SUM($P65*'Fish metrics'!J$184,$Q65*'Fish metrics'!J$185,$R65*'Fish metrics'!J$186,$S65*'Fish metrics'!J$187,$T65*'Fish metrics'!J$188,$U65*'Fish metrics'!J$189,$V65*'Fish metrics'!J$190,$W65*'Fish metrics'!J$191,$X65*'Fish metrics'!J$192,$Y65*'Fish metrics'!J$193)</f>
        <v>#VALUE!</v>
      </c>
      <c r="AJ65" s="49" t="e">
        <f>SUM($P65*'Fish metrics'!K$184,$Q65*'Fish metrics'!K$185,$R65*'Fish metrics'!K$186,$S65*'Fish metrics'!K$187,$T65*'Fish metrics'!K$188,$U65*'Fish metrics'!K$189,$V65*'Fish metrics'!K$190,$W65*'Fish metrics'!K$191,$X65*'Fish metrics'!K$192,$Y65*'Fish metrics'!K$193)</f>
        <v>#VALUE!</v>
      </c>
      <c r="AK65" s="49" t="e">
        <f>SUM($P65*'Fish metrics'!L$184,$Q65*'Fish metrics'!L$185,$R65*'Fish metrics'!L$186,$S65*'Fish metrics'!L$187,$T65*'Fish metrics'!L$188,$U65*'Fish metrics'!L$189,$V65*'Fish metrics'!L$190,$W65*'Fish metrics'!L$191,$X65*'Fish metrics'!L$192,$Y65*'Fish metrics'!L$193)</f>
        <v>#VALUE!</v>
      </c>
      <c r="AL65" s="49" t="e">
        <f>SUM($P65*'Fish metrics'!M$184,$Q65*'Fish metrics'!M$185,$R65*'Fish metrics'!M$186,$S65*'Fish metrics'!M$187,$T65*'Fish metrics'!M$188,$U65*'Fish metrics'!M$189,$V65*'Fish metrics'!M$190,$W65*'Fish metrics'!M$191,$X65*'Fish metrics'!M$192,$Y65*'Fish metrics'!M$193)</f>
        <v>#VALUE!</v>
      </c>
      <c r="AM65" s="49" t="e">
        <f>SUM($P65*'Fish metrics'!N$184,$Q65*'Fish metrics'!N$185,$R65*'Fish metrics'!N$186,$S65*'Fish metrics'!N$187,$T65*'Fish metrics'!N$188,$U65*'Fish metrics'!N$189,$V65*'Fish metrics'!N$190,$W65*'Fish metrics'!N$191,$X65*'Fish metrics'!N$192,$Y65*'Fish metrics'!N$193)</f>
        <v>#VALUE!</v>
      </c>
      <c r="AN65" s="49" t="e">
        <f>SUM($P65*'Fish metrics'!O$184,$Q65*'Fish metrics'!O$185,$R65*'Fish metrics'!O$186,$S65*'Fish metrics'!O$187,$T65*'Fish metrics'!O$188,$U65*'Fish metrics'!O$189,$V65*'Fish metrics'!O$190,$W65*'Fish metrics'!O$191,$X65*'Fish metrics'!O$192,$Y65*'Fish metrics'!O$193)</f>
        <v>#VALUE!</v>
      </c>
      <c r="AO65" s="39" t="e">
        <f t="shared" si="23"/>
        <v>#VALUE!</v>
      </c>
    </row>
    <row r="66" spans="1:41" x14ac:dyDescent="0.25">
      <c r="A66" s="64" t="s">
        <v>14</v>
      </c>
      <c r="B66" s="315"/>
      <c r="C66" s="328"/>
      <c r="D66" s="329"/>
      <c r="E66" s="329"/>
      <c r="F66" s="332"/>
      <c r="G66" s="328"/>
      <c r="H66" s="329"/>
      <c r="I66" s="329"/>
      <c r="J66" s="329"/>
      <c r="K66" s="330"/>
      <c r="L66" s="331"/>
      <c r="N66" s="64" t="s">
        <v>14</v>
      </c>
      <c r="O66" s="44" t="str">
        <f t="shared" si="21"/>
        <v/>
      </c>
      <c r="P66" s="67" t="str">
        <f>IF(C66&gt;0,C66*'Fish metrics'!D$12/$B$5,IF($N$57&lt;=$B$4,0,""))</f>
        <v/>
      </c>
      <c r="Q66" s="68" t="str">
        <f>IF(D66&gt;0,D66*'Fish metrics'!E$12/$B$5,IF($N$57&lt;=$B$4,0,""))</f>
        <v/>
      </c>
      <c r="R66" s="68" t="str">
        <f>IF(E66&gt;0,E66*'Fish metrics'!F$12/$B$5,IF($N$57&lt;=$B$4,0,""))</f>
        <v/>
      </c>
      <c r="S66" s="69" t="str">
        <f>IF(F66&gt;0,F66*'Fish metrics'!G$12/$B$5,IF($N$57&lt;=$B$4,0,""))</f>
        <v/>
      </c>
      <c r="T66" s="67" t="str">
        <f>IF(G66&gt;0,G66*'Fish metrics'!H$12/$B$5,IF($N$57&lt;=$B$4,0,""))</f>
        <v/>
      </c>
      <c r="U66" s="68" t="str">
        <f>IF(H66&gt;0,H66*'Fish metrics'!I$12/$B$5,IF($N$57&lt;=$B$4,0,""))</f>
        <v/>
      </c>
      <c r="V66" s="68" t="str">
        <f>IF(I66&gt;0,I66*'Fish metrics'!J$12/$B$5,IF($N$57&lt;=$B$4,0,""))</f>
        <v/>
      </c>
      <c r="W66" s="68" t="str">
        <f>IF(J66&gt;0,J66*'Fish metrics'!K$12/$B$5,IF($N$57&lt;=$B$4,0,""))</f>
        <v/>
      </c>
      <c r="X66" s="68" t="str">
        <f>IF(K66&gt;0,K66*'Fish metrics'!L$12/$B$5,IF($N$57&lt;=$B$4,0,""))</f>
        <v/>
      </c>
      <c r="Y66" s="69" t="str">
        <f>IF(L66&gt;0,L66*'Fish metrics'!M$12/$B$5,IF($N$57&lt;=$B$4,0,""))</f>
        <v/>
      </c>
      <c r="Z66" s="39">
        <f t="shared" si="22"/>
        <v>0</v>
      </c>
      <c r="AB66" s="70" t="s">
        <v>14</v>
      </c>
      <c r="AC66" s="49" t="e">
        <f>SUM($P66*'Fish metrics'!D$217,$Q66*'Fish metrics'!D$218,$R66*'Fish metrics'!D$219,$S66*'Fish metrics'!D$220,$T66*'Fish metrics'!D$221,$U66*'Fish metrics'!D$222,$V66*'Fish metrics'!D$223,$W66*'Fish metrics'!D$224,$X66*'Fish metrics'!D$225,$Y66*'Fish metrics'!D$226)</f>
        <v>#VALUE!</v>
      </c>
      <c r="AD66" s="49" t="e">
        <f>SUM($P66*'Fish metrics'!E$217,$Q66*'Fish metrics'!E$218,$R66*'Fish metrics'!E$219,$S66*'Fish metrics'!E$220,$T66*'Fish metrics'!E$221,$U66*'Fish metrics'!E$222,$V66*'Fish metrics'!E$223,$W66*'Fish metrics'!E$224,$X66*'Fish metrics'!E$225,$Y66*'Fish metrics'!E$226)</f>
        <v>#VALUE!</v>
      </c>
      <c r="AE66" s="49" t="e">
        <f>SUM($P66*'Fish metrics'!F$217,$Q66*'Fish metrics'!F$218,$R66*'Fish metrics'!F$219,$S66*'Fish metrics'!F$220,$T66*'Fish metrics'!F$221,$U66*'Fish metrics'!F$222,$V66*'Fish metrics'!F$223,$W66*'Fish metrics'!F$224,$X66*'Fish metrics'!F$225,$Y66*'Fish metrics'!F$226)</f>
        <v>#VALUE!</v>
      </c>
      <c r="AF66" s="49" t="e">
        <f>SUM($P66*'Fish metrics'!G$217,$Q66*'Fish metrics'!G$218,$R66*'Fish metrics'!G$219,$S66*'Fish metrics'!G$220,$T66*'Fish metrics'!G$221,$U66*'Fish metrics'!G$222,$V66*'Fish metrics'!G$223,$W66*'Fish metrics'!G$224,$X66*'Fish metrics'!G$225,$Y66*'Fish metrics'!G$226)</f>
        <v>#VALUE!</v>
      </c>
      <c r="AG66" s="49" t="e">
        <f>SUM($P66*'Fish metrics'!H$217,$Q66*'Fish metrics'!H$218,$R66*'Fish metrics'!H$219,$S66*'Fish metrics'!H$220,$T66*'Fish metrics'!H$221,$U66*'Fish metrics'!H$222,$V66*'Fish metrics'!H$223,$W66*'Fish metrics'!H$224,$X66*'Fish metrics'!H$225,$Y66*'Fish metrics'!H$226)</f>
        <v>#VALUE!</v>
      </c>
      <c r="AH66" s="49" t="e">
        <f>SUM($P66*'Fish metrics'!I$217,$Q66*'Fish metrics'!I$218,$R66*'Fish metrics'!I$219,$S66*'Fish metrics'!I$220,$T66*'Fish metrics'!I$221,$U66*'Fish metrics'!I$222,$V66*'Fish metrics'!I$223,$W66*'Fish metrics'!I$224,$X66*'Fish metrics'!I$225,$Y66*'Fish metrics'!I$226)</f>
        <v>#VALUE!</v>
      </c>
      <c r="AI66" s="49" t="e">
        <f>SUM($P66*'Fish metrics'!J$217,$Q66*'Fish metrics'!J$218,$R66*'Fish metrics'!J$219,$S66*'Fish metrics'!J$220,$T66*'Fish metrics'!J$221,$U66*'Fish metrics'!J$222,$V66*'Fish metrics'!J$223,$W66*'Fish metrics'!J$224,$X66*'Fish metrics'!J$225,$Y66*'Fish metrics'!J$226)</f>
        <v>#VALUE!</v>
      </c>
      <c r="AJ66" s="49" t="e">
        <f>SUM($P66*'Fish metrics'!K$217,$Q66*'Fish metrics'!K$218,$R66*'Fish metrics'!K$219,$S66*'Fish metrics'!K$220,$T66*'Fish metrics'!K$221,$U66*'Fish metrics'!K$222,$V66*'Fish metrics'!K$223,$W66*'Fish metrics'!K$224,$X66*'Fish metrics'!K$225,$Y66*'Fish metrics'!K$226)</f>
        <v>#VALUE!</v>
      </c>
      <c r="AK66" s="49" t="e">
        <f>SUM($P66*'Fish metrics'!L$217,$Q66*'Fish metrics'!L$218,$R66*'Fish metrics'!L$219,$S66*'Fish metrics'!L$220,$T66*'Fish metrics'!L$221,$U66*'Fish metrics'!L$222,$V66*'Fish metrics'!L$223,$W66*'Fish metrics'!L$224,$X66*'Fish metrics'!L$225,$Y66*'Fish metrics'!L$226)</f>
        <v>#VALUE!</v>
      </c>
      <c r="AL66" s="49" t="e">
        <f>SUM($P66*'Fish metrics'!M$217,$Q66*'Fish metrics'!M$218,$R66*'Fish metrics'!M$219,$S66*'Fish metrics'!M$220,$T66*'Fish metrics'!M$221,$U66*'Fish metrics'!M$222,$V66*'Fish metrics'!M$223,$W66*'Fish metrics'!M$224,$X66*'Fish metrics'!M$225,$Y66*'Fish metrics'!M$226)</f>
        <v>#VALUE!</v>
      </c>
      <c r="AM66" s="49" t="e">
        <f>SUM($P66*'Fish metrics'!N$217,$Q66*'Fish metrics'!N$218,$R66*'Fish metrics'!N$219,$S66*'Fish metrics'!N$220,$T66*'Fish metrics'!N$221,$U66*'Fish metrics'!N$222,$V66*'Fish metrics'!N$223,$W66*'Fish metrics'!N$224,$X66*'Fish metrics'!N$225,$Y66*'Fish metrics'!N$226)</f>
        <v>#VALUE!</v>
      </c>
      <c r="AN66" s="49" t="e">
        <f>SUM($P66*'Fish metrics'!O$217,$Q66*'Fish metrics'!O$218,$R66*'Fish metrics'!O$219,$S66*'Fish metrics'!O$220,$T66*'Fish metrics'!O$221,$U66*'Fish metrics'!O$222,$V66*'Fish metrics'!O$223,$W66*'Fish metrics'!O$224,$X66*'Fish metrics'!O$225,$Y66*'Fish metrics'!O$226)</f>
        <v>#VALUE!</v>
      </c>
      <c r="AO66" s="39" t="e">
        <f t="shared" si="23"/>
        <v>#VALUE!</v>
      </c>
    </row>
    <row r="67" spans="1:41" x14ac:dyDescent="0.25">
      <c r="A67" s="64" t="s">
        <v>15</v>
      </c>
      <c r="B67" s="315"/>
      <c r="C67" s="328"/>
      <c r="D67" s="329"/>
      <c r="E67" s="329"/>
      <c r="F67" s="332"/>
      <c r="G67" s="328"/>
      <c r="H67" s="329"/>
      <c r="I67" s="329"/>
      <c r="J67" s="329"/>
      <c r="K67" s="330"/>
      <c r="L67" s="331"/>
      <c r="N67" s="64" t="s">
        <v>15</v>
      </c>
      <c r="O67" s="44" t="str">
        <f t="shared" si="21"/>
        <v/>
      </c>
      <c r="P67" s="67" t="str">
        <f>IF(C67&gt;0,C67*'Fish metrics'!D$13/$B$5,IF($N$57&lt;=$B$4,0,""))</f>
        <v/>
      </c>
      <c r="Q67" s="68" t="str">
        <f>IF(D67&gt;0,D67*'Fish metrics'!E$13/$B$5,IF($N$57&lt;=$B$4,0,""))</f>
        <v/>
      </c>
      <c r="R67" s="68" t="str">
        <f>IF(E67&gt;0,E67*'Fish metrics'!F$13/$B$5,IF($N$57&lt;=$B$4,0,""))</f>
        <v/>
      </c>
      <c r="S67" s="69" t="str">
        <f>IF(F67&gt;0,F67*'Fish metrics'!G$13/$B$5,IF($N$57&lt;=$B$4,0,""))</f>
        <v/>
      </c>
      <c r="T67" s="67" t="str">
        <f>IF(G67&gt;0,G67*'Fish metrics'!H$13/$B$5,IF($N$57&lt;=$B$4,0,""))</f>
        <v/>
      </c>
      <c r="U67" s="68" t="str">
        <f>IF(H67&gt;0,H67*'Fish metrics'!I$13/$B$5,IF($N$57&lt;=$B$4,0,""))</f>
        <v/>
      </c>
      <c r="V67" s="68" t="str">
        <f>IF(I67&gt;0,I67*'Fish metrics'!J$13/$B$5,IF($N$57&lt;=$B$4,0,""))</f>
        <v/>
      </c>
      <c r="W67" s="68" t="str">
        <f>IF(J67&gt;0,J67*'Fish metrics'!K$13/$B$5,IF($N$57&lt;=$B$4,0,""))</f>
        <v/>
      </c>
      <c r="X67" s="68" t="str">
        <f>IF(K67&gt;0,K67*'Fish metrics'!L$13/$B$5,IF($N$57&lt;=$B$4,0,""))</f>
        <v/>
      </c>
      <c r="Y67" s="69" t="str">
        <f>IF(L67&gt;0,L67*'Fish metrics'!M$13/$B$5,IF($N$57&lt;=$B$4,0,""))</f>
        <v/>
      </c>
      <c r="Z67" s="39">
        <f t="shared" si="22"/>
        <v>0</v>
      </c>
      <c r="AB67" s="70" t="s">
        <v>15</v>
      </c>
      <c r="AC67" s="49" t="e">
        <f>SUM($P67*'Fish metrics'!D$217,$Q67*'Fish metrics'!D$218,$R67*'Fish metrics'!D$219,$S67*'Fish metrics'!D$220,$T67*'Fish metrics'!D$221,$U67*'Fish metrics'!D$222,$V67*'Fish metrics'!D$223,$W67*'Fish metrics'!D$224,$X67*'Fish metrics'!D$225,$Y67*'Fish metrics'!D$226)</f>
        <v>#VALUE!</v>
      </c>
      <c r="AD67" s="49" t="e">
        <f>SUM($P67*'Fish metrics'!E$217,$Q67*'Fish metrics'!E$218,$R67*'Fish metrics'!E$219,$S67*'Fish metrics'!E$220,$T67*'Fish metrics'!E$221,$U67*'Fish metrics'!E$222,$V67*'Fish metrics'!E$223,$W67*'Fish metrics'!E$224,$X67*'Fish metrics'!E$225,$Y67*'Fish metrics'!E$226)</f>
        <v>#VALUE!</v>
      </c>
      <c r="AE67" s="49" t="e">
        <f>SUM($P67*'Fish metrics'!F$217,$Q67*'Fish metrics'!F$218,$R67*'Fish metrics'!F$219,$S67*'Fish metrics'!F$220,$T67*'Fish metrics'!F$221,$U67*'Fish metrics'!F$222,$V67*'Fish metrics'!F$223,$W67*'Fish metrics'!F$224,$X67*'Fish metrics'!F$225,$Y67*'Fish metrics'!F$226)</f>
        <v>#VALUE!</v>
      </c>
      <c r="AF67" s="49" t="e">
        <f>SUM($P67*'Fish metrics'!G$217,$Q67*'Fish metrics'!G$218,$R67*'Fish metrics'!G$219,$S67*'Fish metrics'!G$220,$T67*'Fish metrics'!G$221,$U67*'Fish metrics'!G$222,$V67*'Fish metrics'!G$223,$W67*'Fish metrics'!G$224,$X67*'Fish metrics'!G$225,$Y67*'Fish metrics'!G$226)</f>
        <v>#VALUE!</v>
      </c>
      <c r="AG67" s="49" t="e">
        <f>SUM($P67*'Fish metrics'!H$217,$Q67*'Fish metrics'!H$218,$R67*'Fish metrics'!H$219,$S67*'Fish metrics'!H$220,$T67*'Fish metrics'!H$221,$U67*'Fish metrics'!H$222,$V67*'Fish metrics'!H$223,$W67*'Fish metrics'!H$224,$X67*'Fish metrics'!H$225,$Y67*'Fish metrics'!H$226)</f>
        <v>#VALUE!</v>
      </c>
      <c r="AH67" s="49" t="e">
        <f>SUM($P67*'Fish metrics'!I$217,$Q67*'Fish metrics'!I$218,$R67*'Fish metrics'!I$219,$S67*'Fish metrics'!I$220,$T67*'Fish metrics'!I$221,$U67*'Fish metrics'!I$222,$V67*'Fish metrics'!I$223,$W67*'Fish metrics'!I$224,$X67*'Fish metrics'!I$225,$Y67*'Fish metrics'!I$226)</f>
        <v>#VALUE!</v>
      </c>
      <c r="AI67" s="49" t="e">
        <f>SUM($P67*'Fish metrics'!J$217,$Q67*'Fish metrics'!J$218,$R67*'Fish metrics'!J$219,$S67*'Fish metrics'!J$220,$T67*'Fish metrics'!J$221,$U67*'Fish metrics'!J$222,$V67*'Fish metrics'!J$223,$W67*'Fish metrics'!J$224,$X67*'Fish metrics'!J$225,$Y67*'Fish metrics'!J$226)</f>
        <v>#VALUE!</v>
      </c>
      <c r="AJ67" s="49" t="e">
        <f>SUM($P67*'Fish metrics'!K$217,$Q67*'Fish metrics'!K$218,$R67*'Fish metrics'!K$219,$S67*'Fish metrics'!K$220,$T67*'Fish metrics'!K$221,$U67*'Fish metrics'!K$222,$V67*'Fish metrics'!K$223,$W67*'Fish metrics'!K$224,$X67*'Fish metrics'!K$225,$Y67*'Fish metrics'!K$226)</f>
        <v>#VALUE!</v>
      </c>
      <c r="AK67" s="49" t="e">
        <f>SUM($P67*'Fish metrics'!L$217,$Q67*'Fish metrics'!L$218,$R67*'Fish metrics'!L$219,$S67*'Fish metrics'!L$220,$T67*'Fish metrics'!L$221,$U67*'Fish metrics'!L$222,$V67*'Fish metrics'!L$223,$W67*'Fish metrics'!L$224,$X67*'Fish metrics'!L$225,$Y67*'Fish metrics'!L$226)</f>
        <v>#VALUE!</v>
      </c>
      <c r="AL67" s="49" t="e">
        <f>SUM($P67*'Fish metrics'!M$217,$Q67*'Fish metrics'!M$218,$R67*'Fish metrics'!M$219,$S67*'Fish metrics'!M$220,$T67*'Fish metrics'!M$221,$U67*'Fish metrics'!M$222,$V67*'Fish metrics'!M$223,$W67*'Fish metrics'!M$224,$X67*'Fish metrics'!M$225,$Y67*'Fish metrics'!M$226)</f>
        <v>#VALUE!</v>
      </c>
      <c r="AM67" s="49" t="e">
        <f>SUM($P67*'Fish metrics'!N$217,$Q67*'Fish metrics'!N$218,$R67*'Fish metrics'!N$219,$S67*'Fish metrics'!N$220,$T67*'Fish metrics'!N$221,$U67*'Fish metrics'!N$222,$V67*'Fish metrics'!N$223,$W67*'Fish metrics'!N$224,$X67*'Fish metrics'!N$225,$Y67*'Fish metrics'!N$226)</f>
        <v>#VALUE!</v>
      </c>
      <c r="AN67" s="49" t="e">
        <f>SUM($P67*'Fish metrics'!O$217,$Q67*'Fish metrics'!O$218,$R67*'Fish metrics'!O$219,$S67*'Fish metrics'!O$220,$T67*'Fish metrics'!O$221,$U67*'Fish metrics'!O$222,$V67*'Fish metrics'!O$223,$W67*'Fish metrics'!O$224,$X67*'Fish metrics'!O$225,$Y67*'Fish metrics'!O$226)</f>
        <v>#VALUE!</v>
      </c>
      <c r="AO67" s="39" t="e">
        <f t="shared" si="23"/>
        <v>#VALUE!</v>
      </c>
    </row>
    <row r="68" spans="1:41" x14ac:dyDescent="0.25">
      <c r="A68" s="64" t="s">
        <v>18</v>
      </c>
      <c r="B68" s="315"/>
      <c r="C68" s="328"/>
      <c r="D68" s="329"/>
      <c r="E68" s="329"/>
      <c r="F68" s="332"/>
      <c r="G68" s="328"/>
      <c r="H68" s="329"/>
      <c r="I68" s="329"/>
      <c r="J68" s="329"/>
      <c r="K68" s="330"/>
      <c r="L68" s="331"/>
      <c r="N68" s="64" t="s">
        <v>18</v>
      </c>
      <c r="O68" s="44" t="str">
        <f t="shared" si="21"/>
        <v/>
      </c>
      <c r="P68" s="67" t="str">
        <f>IF(C68&gt;0,C68*'Fish metrics'!D$14/$B$5,IF($N$57&lt;=$B$4,0,""))</f>
        <v/>
      </c>
      <c r="Q68" s="68" t="str">
        <f>IF(D68&gt;0,D68*'Fish metrics'!E$14/$B$5,IF($N$57&lt;=$B$4,0,""))</f>
        <v/>
      </c>
      <c r="R68" s="68" t="str">
        <f>IF(E68&gt;0,E68*'Fish metrics'!F$14/$B$5,IF($N$57&lt;=$B$4,0,""))</f>
        <v/>
      </c>
      <c r="S68" s="69" t="str">
        <f>IF(F68&gt;0,F68*'Fish metrics'!G$14/$B$5,IF($N$57&lt;=$B$4,0,""))</f>
        <v/>
      </c>
      <c r="T68" s="67" t="str">
        <f>IF(G68&gt;0,G68*'Fish metrics'!H$14/$B$5,IF($N$57&lt;=$B$4,0,""))</f>
        <v/>
      </c>
      <c r="U68" s="68" t="str">
        <f>IF(H68&gt;0,H68*'Fish metrics'!I$14/$B$5,IF($N$57&lt;=$B$4,0,""))</f>
        <v/>
      </c>
      <c r="V68" s="68" t="str">
        <f>IF(I68&gt;0,I68*'Fish metrics'!J$14/$B$5,IF($N$57&lt;=$B$4,0,""))</f>
        <v/>
      </c>
      <c r="W68" s="68" t="str">
        <f>IF(J68&gt;0,J68*'Fish metrics'!K$14/$B$5,IF($N$57&lt;=$B$4,0,""))</f>
        <v/>
      </c>
      <c r="X68" s="68" t="str">
        <f>IF(K68&gt;0,K68*'Fish metrics'!L$14/$B$5,IF($N$57&lt;=$B$4,0,""))</f>
        <v/>
      </c>
      <c r="Y68" s="69" t="str">
        <f>IF(L68&gt;0,L68*'Fish metrics'!M$14/$B$5,IF($N$57&lt;=$B$4,0,""))</f>
        <v/>
      </c>
      <c r="Z68" s="39">
        <f t="shared" si="22"/>
        <v>0</v>
      </c>
      <c r="AB68" s="70" t="s">
        <v>18</v>
      </c>
      <c r="AC68" s="49" t="e">
        <f>SUM($P68*'Fish metrics'!D$217,$Q68*'Fish metrics'!D$218,$R68*'Fish metrics'!D$219,$S68*'Fish metrics'!D$220,$T68*'Fish metrics'!D$221,$U68*'Fish metrics'!D$222,$V68*'Fish metrics'!D$223,$W68*'Fish metrics'!D$224,$X68*'Fish metrics'!D$225,$Y68*'Fish metrics'!D$226)</f>
        <v>#VALUE!</v>
      </c>
      <c r="AD68" s="49" t="e">
        <f>SUM($P68*'Fish metrics'!E$217,$Q68*'Fish metrics'!E$218,$R68*'Fish metrics'!E$219,$S68*'Fish metrics'!E$220,$T68*'Fish metrics'!E$221,$U68*'Fish metrics'!E$222,$V68*'Fish metrics'!E$223,$W68*'Fish metrics'!E$224,$X68*'Fish metrics'!E$225,$Y68*'Fish metrics'!E$226)</f>
        <v>#VALUE!</v>
      </c>
      <c r="AE68" s="49" t="e">
        <f>SUM($P68*'Fish metrics'!F$217,$Q68*'Fish metrics'!F$218,$R68*'Fish metrics'!F$219,$S68*'Fish metrics'!F$220,$T68*'Fish metrics'!F$221,$U68*'Fish metrics'!F$222,$V68*'Fish metrics'!F$223,$W68*'Fish metrics'!F$224,$X68*'Fish metrics'!F$225,$Y68*'Fish metrics'!F$226)</f>
        <v>#VALUE!</v>
      </c>
      <c r="AF68" s="49" t="e">
        <f>SUM($P68*'Fish metrics'!G$217,$Q68*'Fish metrics'!G$218,$R68*'Fish metrics'!G$219,$S68*'Fish metrics'!G$220,$T68*'Fish metrics'!G$221,$U68*'Fish metrics'!G$222,$V68*'Fish metrics'!G$223,$W68*'Fish metrics'!G$224,$X68*'Fish metrics'!G$225,$Y68*'Fish metrics'!G$226)</f>
        <v>#VALUE!</v>
      </c>
      <c r="AG68" s="49" t="e">
        <f>SUM($P68*'Fish metrics'!H$217,$Q68*'Fish metrics'!H$218,$R68*'Fish metrics'!H$219,$S68*'Fish metrics'!H$220,$T68*'Fish metrics'!H$221,$U68*'Fish metrics'!H$222,$V68*'Fish metrics'!H$223,$W68*'Fish metrics'!H$224,$X68*'Fish metrics'!H$225,$Y68*'Fish metrics'!H$226)</f>
        <v>#VALUE!</v>
      </c>
      <c r="AH68" s="49" t="e">
        <f>SUM($P68*'Fish metrics'!I$217,$Q68*'Fish metrics'!I$218,$R68*'Fish metrics'!I$219,$S68*'Fish metrics'!I$220,$T68*'Fish metrics'!I$221,$U68*'Fish metrics'!I$222,$V68*'Fish metrics'!I$223,$W68*'Fish metrics'!I$224,$X68*'Fish metrics'!I$225,$Y68*'Fish metrics'!I$226)</f>
        <v>#VALUE!</v>
      </c>
      <c r="AI68" s="49" t="e">
        <f>SUM($P68*'Fish metrics'!J$217,$Q68*'Fish metrics'!J$218,$R68*'Fish metrics'!J$219,$S68*'Fish metrics'!J$220,$T68*'Fish metrics'!J$221,$U68*'Fish metrics'!J$222,$V68*'Fish metrics'!J$223,$W68*'Fish metrics'!J$224,$X68*'Fish metrics'!J$225,$Y68*'Fish metrics'!J$226)</f>
        <v>#VALUE!</v>
      </c>
      <c r="AJ68" s="49" t="e">
        <f>SUM($P68*'Fish metrics'!K$217,$Q68*'Fish metrics'!K$218,$R68*'Fish metrics'!K$219,$S68*'Fish metrics'!K$220,$T68*'Fish metrics'!K$221,$U68*'Fish metrics'!K$222,$V68*'Fish metrics'!K$223,$W68*'Fish metrics'!K$224,$X68*'Fish metrics'!K$225,$Y68*'Fish metrics'!K$226)</f>
        <v>#VALUE!</v>
      </c>
      <c r="AK68" s="49" t="e">
        <f>SUM($P68*'Fish metrics'!L$217,$Q68*'Fish metrics'!L$218,$R68*'Fish metrics'!L$219,$S68*'Fish metrics'!L$220,$T68*'Fish metrics'!L$221,$U68*'Fish metrics'!L$222,$V68*'Fish metrics'!L$223,$W68*'Fish metrics'!L$224,$X68*'Fish metrics'!L$225,$Y68*'Fish metrics'!L$226)</f>
        <v>#VALUE!</v>
      </c>
      <c r="AL68" s="49" t="e">
        <f>SUM($P68*'Fish metrics'!M$217,$Q68*'Fish metrics'!M$218,$R68*'Fish metrics'!M$219,$S68*'Fish metrics'!M$220,$T68*'Fish metrics'!M$221,$U68*'Fish metrics'!M$222,$V68*'Fish metrics'!M$223,$W68*'Fish metrics'!M$224,$X68*'Fish metrics'!M$225,$Y68*'Fish metrics'!M$226)</f>
        <v>#VALUE!</v>
      </c>
      <c r="AM68" s="49" t="e">
        <f>SUM($P68*'Fish metrics'!N$217,$Q68*'Fish metrics'!N$218,$R68*'Fish metrics'!N$219,$S68*'Fish metrics'!N$220,$T68*'Fish metrics'!N$221,$U68*'Fish metrics'!N$222,$V68*'Fish metrics'!N$223,$W68*'Fish metrics'!N$224,$X68*'Fish metrics'!N$225,$Y68*'Fish metrics'!N$226)</f>
        <v>#VALUE!</v>
      </c>
      <c r="AN68" s="49" t="e">
        <f>SUM($P68*'Fish metrics'!O$217,$Q68*'Fish metrics'!O$218,$R68*'Fish metrics'!O$219,$S68*'Fish metrics'!O$220,$T68*'Fish metrics'!O$221,$U68*'Fish metrics'!O$222,$V68*'Fish metrics'!O$223,$W68*'Fish metrics'!O$224,$X68*'Fish metrics'!O$225,$Y68*'Fish metrics'!O$226)</f>
        <v>#VALUE!</v>
      </c>
      <c r="AO68" s="39" t="e">
        <f t="shared" si="23"/>
        <v>#VALUE!</v>
      </c>
    </row>
    <row r="69" spans="1:41" x14ac:dyDescent="0.25">
      <c r="A69" s="64" t="s">
        <v>19</v>
      </c>
      <c r="B69" s="315"/>
      <c r="C69" s="316"/>
      <c r="D69" s="317"/>
      <c r="E69" s="317"/>
      <c r="F69" s="327"/>
      <c r="G69" s="328"/>
      <c r="H69" s="329"/>
      <c r="I69" s="329"/>
      <c r="J69" s="330"/>
      <c r="K69" s="330"/>
      <c r="L69" s="331"/>
      <c r="N69" s="64" t="s">
        <v>19</v>
      </c>
      <c r="O69" s="44" t="str">
        <f t="shared" si="21"/>
        <v/>
      </c>
      <c r="P69" s="45" t="str">
        <f>IF(C69&gt;0,C69*'Fish metrics'!D$15/$B$5,IF($N$57&lt;=$B$4,0,""))</f>
        <v/>
      </c>
      <c r="Q69" s="46" t="str">
        <f>IF(D69&gt;0,D69*'Fish metrics'!E$15/$B$5,IF($N$57&lt;=$B$4,0,""))</f>
        <v/>
      </c>
      <c r="R69" s="46" t="str">
        <f>IF(E69&gt;0,E69*'Fish metrics'!F$15/$B$5,IF($N$57&lt;=$B$4,0,""))</f>
        <v/>
      </c>
      <c r="S69" s="47" t="str">
        <f>IF(F69&gt;0,F69*'Fish metrics'!G$15/$B$5,IF($N$57&lt;=$B$4,0,""))</f>
        <v/>
      </c>
      <c r="T69" s="67" t="str">
        <f>IF(G69&gt;0,G69*'Fish metrics'!H$15/$B$5,IF($N$57&lt;=$B$4,0,""))</f>
        <v/>
      </c>
      <c r="U69" s="68" t="str">
        <f>IF(H69&gt;0,H69*'Fish metrics'!I$15/$B$5,IF($N$57&lt;=$B$4,0,""))</f>
        <v/>
      </c>
      <c r="V69" s="68" t="str">
        <f>IF(I69&gt;0,I69*'Fish metrics'!J$15/$B$5,IF($N$57&lt;=$B$4,0,""))</f>
        <v/>
      </c>
      <c r="W69" s="68" t="str">
        <f>IF(J69&gt;0,J69*'Fish metrics'!K$15/$B$5,IF($N$57&lt;=$B$4,0,""))</f>
        <v/>
      </c>
      <c r="X69" s="68" t="str">
        <f>IF(K69&gt;0,K69*'Fish metrics'!L$15/$B$5,IF($N$57&lt;=$B$4,0,""))</f>
        <v/>
      </c>
      <c r="Y69" s="69" t="str">
        <f>IF(L69&gt;0,L69*'Fish metrics'!M$15/$B$5,IF($N$57&lt;=$B$4,0,""))</f>
        <v/>
      </c>
      <c r="Z69" s="39">
        <f t="shared" si="22"/>
        <v>0</v>
      </c>
      <c r="AB69" s="70" t="s">
        <v>19</v>
      </c>
      <c r="AC69" s="49" t="e">
        <f>SUM($P69*'Fish metrics'!D$184,$Q69*'Fish metrics'!D$185,$R69*'Fish metrics'!D$186,$S69*'Fish metrics'!D$187,$T69*'Fish metrics'!D$188,$U69*'Fish metrics'!D$189,$V69*'Fish metrics'!D$190,$W69*'Fish metrics'!D$191,$X69*'Fish metrics'!D$192,$Y69*'Fish metrics'!D$193)</f>
        <v>#VALUE!</v>
      </c>
      <c r="AD69" s="49" t="e">
        <f>SUM($P69*'Fish metrics'!E$184,$Q69*'Fish metrics'!E$185,$R69*'Fish metrics'!E$186,$S69*'Fish metrics'!E$187,$T69*'Fish metrics'!E$188,$U69*'Fish metrics'!E$189,$V69*'Fish metrics'!E$190,$W69*'Fish metrics'!E$191,$X69*'Fish metrics'!E$192,$Y69*'Fish metrics'!E$193)</f>
        <v>#VALUE!</v>
      </c>
      <c r="AE69" s="49" t="e">
        <f>SUM($P69*'Fish metrics'!F$184,$Q69*'Fish metrics'!F$185,$R69*'Fish metrics'!F$186,$S69*'Fish metrics'!F$187,$T69*'Fish metrics'!F$188,$U69*'Fish metrics'!F$189,$V69*'Fish metrics'!F$190,$W69*'Fish metrics'!F$191,$X69*'Fish metrics'!F$192,$Y69*'Fish metrics'!F$193)</f>
        <v>#VALUE!</v>
      </c>
      <c r="AF69" s="49" t="e">
        <f>SUM($P69*'Fish metrics'!G$184,$Q69*'Fish metrics'!G$185,$R69*'Fish metrics'!G$186,$S69*'Fish metrics'!G$187,$T69*'Fish metrics'!G$188,$U69*'Fish metrics'!G$189,$V69*'Fish metrics'!G$190,$W69*'Fish metrics'!G$191,$X69*'Fish metrics'!G$192,$Y69*'Fish metrics'!G$193)</f>
        <v>#VALUE!</v>
      </c>
      <c r="AG69" s="49" t="e">
        <f>SUM($P69*'Fish metrics'!H$184,$Q69*'Fish metrics'!H$185,$R69*'Fish metrics'!H$186,$S69*'Fish metrics'!H$187,$T69*'Fish metrics'!H$188,$U69*'Fish metrics'!H$189,$V69*'Fish metrics'!H$190,$W69*'Fish metrics'!H$191,$X69*'Fish metrics'!H$192,$Y69*'Fish metrics'!H$193)</f>
        <v>#VALUE!</v>
      </c>
      <c r="AH69" s="49" t="e">
        <f>SUM($P69*'Fish metrics'!I$184,$Q69*'Fish metrics'!I$185,$R69*'Fish metrics'!I$186,$S69*'Fish metrics'!I$187,$T69*'Fish metrics'!I$188,$U69*'Fish metrics'!I$189,$V69*'Fish metrics'!I$190,$W69*'Fish metrics'!I$191,$X69*'Fish metrics'!I$192,$Y69*'Fish metrics'!I$193)</f>
        <v>#VALUE!</v>
      </c>
      <c r="AI69" s="49" t="e">
        <f>SUM($P69*'Fish metrics'!J$184,$Q69*'Fish metrics'!J$185,$R69*'Fish metrics'!J$186,$S69*'Fish metrics'!J$187,$T69*'Fish metrics'!J$188,$U69*'Fish metrics'!J$189,$V69*'Fish metrics'!J$190,$W69*'Fish metrics'!J$191,$X69*'Fish metrics'!J$192,$Y69*'Fish metrics'!J$193)</f>
        <v>#VALUE!</v>
      </c>
      <c r="AJ69" s="49" t="e">
        <f>SUM($P69*'Fish metrics'!K$184,$Q69*'Fish metrics'!K$185,$R69*'Fish metrics'!K$186,$S69*'Fish metrics'!K$187,$T69*'Fish metrics'!K$188,$U69*'Fish metrics'!K$189,$V69*'Fish metrics'!K$190,$W69*'Fish metrics'!K$191,$X69*'Fish metrics'!K$192,$Y69*'Fish metrics'!K$193)</f>
        <v>#VALUE!</v>
      </c>
      <c r="AK69" s="49" t="e">
        <f>SUM($P69*'Fish metrics'!L$184,$Q69*'Fish metrics'!L$185,$R69*'Fish metrics'!L$186,$S69*'Fish metrics'!L$187,$T69*'Fish metrics'!L$188,$U69*'Fish metrics'!L$189,$V69*'Fish metrics'!L$190,$W69*'Fish metrics'!L$191,$X69*'Fish metrics'!L$192,$Y69*'Fish metrics'!L$193)</f>
        <v>#VALUE!</v>
      </c>
      <c r="AL69" s="49" t="e">
        <f>SUM($P69*'Fish metrics'!M$184,$Q69*'Fish metrics'!M$185,$R69*'Fish metrics'!M$186,$S69*'Fish metrics'!M$187,$T69*'Fish metrics'!M$188,$U69*'Fish metrics'!M$189,$V69*'Fish metrics'!M$190,$W69*'Fish metrics'!M$191,$X69*'Fish metrics'!M$192,$Y69*'Fish metrics'!M$193)</f>
        <v>#VALUE!</v>
      </c>
      <c r="AM69" s="49" t="e">
        <f>SUM($P69*'Fish metrics'!N$184,$Q69*'Fish metrics'!N$185,$R69*'Fish metrics'!N$186,$S69*'Fish metrics'!N$187,$T69*'Fish metrics'!N$188,$U69*'Fish metrics'!N$189,$V69*'Fish metrics'!N$190,$W69*'Fish metrics'!N$191,$X69*'Fish metrics'!N$192,$Y69*'Fish metrics'!N$193)</f>
        <v>#VALUE!</v>
      </c>
      <c r="AN69" s="49" t="e">
        <f>SUM($P69*'Fish metrics'!O$184,$Q69*'Fish metrics'!O$185,$R69*'Fish metrics'!O$186,$S69*'Fish metrics'!O$187,$T69*'Fish metrics'!O$188,$U69*'Fish metrics'!O$189,$V69*'Fish metrics'!O$190,$W69*'Fish metrics'!O$191,$X69*'Fish metrics'!O$192,$Y69*'Fish metrics'!O$193)</f>
        <v>#VALUE!</v>
      </c>
      <c r="AO69" s="39" t="e">
        <f t="shared" si="23"/>
        <v>#VALUE!</v>
      </c>
    </row>
    <row r="70" spans="1:41" x14ac:dyDescent="0.25">
      <c r="A70" s="71" t="s">
        <v>20</v>
      </c>
      <c r="B70" s="319"/>
      <c r="C70" s="320"/>
      <c r="D70" s="321"/>
      <c r="E70" s="321"/>
      <c r="F70" s="333"/>
      <c r="G70" s="334"/>
      <c r="H70" s="335"/>
      <c r="I70" s="335"/>
      <c r="J70" s="335"/>
      <c r="K70" s="335"/>
      <c r="L70" s="336"/>
      <c r="N70" s="71" t="s">
        <v>20</v>
      </c>
      <c r="O70" s="51" t="str">
        <f t="shared" si="21"/>
        <v/>
      </c>
      <c r="P70" s="52" t="str">
        <f>IF(C70&gt;0,C70*'Fish metrics'!D$16/$B$5,IF($N$57&lt;=$B$4,0,""))</f>
        <v/>
      </c>
      <c r="Q70" s="53" t="str">
        <f>IF(D70&gt;0,D70*'Fish metrics'!E$16/$B$5,IF($N$57&lt;=$B$4,0,""))</f>
        <v/>
      </c>
      <c r="R70" s="53" t="str">
        <f>IF(E70&gt;0,E70*'Fish metrics'!F$16/$B$5,IF($N$57&lt;=$B$4,0,""))</f>
        <v/>
      </c>
      <c r="S70" s="54" t="str">
        <f>IF(F70&gt;0,F70*'Fish metrics'!G$16/$B$5,IF($N$57&lt;=$B$4,0,""))</f>
        <v/>
      </c>
      <c r="T70" s="72" t="str">
        <f>IF(G70&gt;0,G70*'Fish metrics'!H$16/$B$5,IF($N$57&lt;=$B$4,0,""))</f>
        <v/>
      </c>
      <c r="U70" s="73" t="str">
        <f>IF(H70&gt;0,H70*'Fish metrics'!I$16/$B$5,IF($N$57&lt;=$B$4,0,""))</f>
        <v/>
      </c>
      <c r="V70" s="73" t="str">
        <f>IF(I70&gt;0,I70*'Fish metrics'!J$16/$B$5,IF($N$57&lt;=$B$4,0,""))</f>
        <v/>
      </c>
      <c r="W70" s="73" t="str">
        <f>IF(J70&gt;0,J70*'Fish metrics'!K$16/$B$5,IF($N$57&lt;=$B$4,0,""))</f>
        <v/>
      </c>
      <c r="X70" s="73" t="str">
        <f>IF(K70&gt;0,K70*'Fish metrics'!L$16/$B$5,IF($N$57&lt;=$B$4,0,""))</f>
        <v/>
      </c>
      <c r="Y70" s="74" t="str">
        <f>IF(L70&gt;0,L70*'Fish metrics'!M$16/$B$5,IF($N$57&lt;=$B$4,0,""))</f>
        <v/>
      </c>
      <c r="Z70" s="39">
        <f t="shared" si="22"/>
        <v>0</v>
      </c>
      <c r="AB70" s="75" t="s">
        <v>20</v>
      </c>
      <c r="AC70" s="56" t="e">
        <f>SUM($P70*'Fish metrics'!D$195,$Q70*'Fish metrics'!D$196,$R70*'Fish metrics'!D$197,$S70*'Fish metrics'!D$198,$T70*'Fish metrics'!D$199,$U70*'Fish metrics'!D$200,$V70*'Fish metrics'!D$201,$W70*'Fish metrics'!D$202,$X70*'Fish metrics'!D$203,$Y70*'Fish metrics'!D$204)</f>
        <v>#VALUE!</v>
      </c>
      <c r="AD70" s="56" t="e">
        <f>SUM($P70*'Fish metrics'!E$195,$Q70*'Fish metrics'!E$196,$R70*'Fish metrics'!E$197,$S70*'Fish metrics'!E$198,$T70*'Fish metrics'!E$199,$U70*'Fish metrics'!E$200,$V70*'Fish metrics'!E$201,$W70*'Fish metrics'!E$202,$X70*'Fish metrics'!E$203,$Y70*'Fish metrics'!E$204)</f>
        <v>#VALUE!</v>
      </c>
      <c r="AE70" s="56" t="e">
        <f>SUM($P70*'Fish metrics'!F$195,$Q70*'Fish metrics'!F$196,$R70*'Fish metrics'!F$197,$S70*'Fish metrics'!F$198,$T70*'Fish metrics'!F$199,$U70*'Fish metrics'!F$200,$V70*'Fish metrics'!F$201,$W70*'Fish metrics'!F$202,$X70*'Fish metrics'!F$203,$Y70*'Fish metrics'!F$204)</f>
        <v>#VALUE!</v>
      </c>
      <c r="AF70" s="56" t="e">
        <f>SUM($P70*'Fish metrics'!G$195,$Q70*'Fish metrics'!G$196,$R70*'Fish metrics'!G$197,$S70*'Fish metrics'!G$198,$T70*'Fish metrics'!G$199,$U70*'Fish metrics'!G$200,$V70*'Fish metrics'!G$201,$W70*'Fish metrics'!G$202,$X70*'Fish metrics'!G$203,$Y70*'Fish metrics'!G$204)</f>
        <v>#VALUE!</v>
      </c>
      <c r="AG70" s="56" t="e">
        <f>SUM($P70*'Fish metrics'!H$195,$Q70*'Fish metrics'!H$196,$R70*'Fish metrics'!H$197,$S70*'Fish metrics'!H$198,$T70*'Fish metrics'!H$199,$U70*'Fish metrics'!H$200,$V70*'Fish metrics'!H$201,$W70*'Fish metrics'!H$202,$X70*'Fish metrics'!H$203,$Y70*'Fish metrics'!H$204)</f>
        <v>#VALUE!</v>
      </c>
      <c r="AH70" s="56" t="e">
        <f>SUM($P70*'Fish metrics'!I$195,$Q70*'Fish metrics'!I$196,$R70*'Fish metrics'!I$197,$S70*'Fish metrics'!I$198,$T70*'Fish metrics'!I$199,$U70*'Fish metrics'!I$200,$V70*'Fish metrics'!I$201,$W70*'Fish metrics'!I$202,$X70*'Fish metrics'!I$203,$Y70*'Fish metrics'!I$204)</f>
        <v>#VALUE!</v>
      </c>
      <c r="AI70" s="56" t="e">
        <f>SUM($P70*'Fish metrics'!J$195,$Q70*'Fish metrics'!J$196,$R70*'Fish metrics'!J$197,$S70*'Fish metrics'!J$198,$T70*'Fish metrics'!J$199,$U70*'Fish metrics'!J$200,$V70*'Fish metrics'!J$201,$W70*'Fish metrics'!J$202,$X70*'Fish metrics'!J$203,$Y70*'Fish metrics'!J$204)</f>
        <v>#VALUE!</v>
      </c>
      <c r="AJ70" s="56" t="e">
        <f>SUM($P70*'Fish metrics'!K$195,$Q70*'Fish metrics'!K$196,$R70*'Fish metrics'!K$197,$S70*'Fish metrics'!K$198,$T70*'Fish metrics'!K$199,$U70*'Fish metrics'!K$200,$V70*'Fish metrics'!K$201,$W70*'Fish metrics'!K$202,$X70*'Fish metrics'!K$203,$Y70*'Fish metrics'!K$204)</f>
        <v>#VALUE!</v>
      </c>
      <c r="AK70" s="56" t="e">
        <f>SUM($P70*'Fish metrics'!L$195,$Q70*'Fish metrics'!L$196,$R70*'Fish metrics'!L$197,$S70*'Fish metrics'!L$198,$T70*'Fish metrics'!L$199,$U70*'Fish metrics'!L$200,$V70*'Fish metrics'!L$201,$W70*'Fish metrics'!L$202,$X70*'Fish metrics'!L$203,$Y70*'Fish metrics'!L$204)</f>
        <v>#VALUE!</v>
      </c>
      <c r="AL70" s="56" t="e">
        <f>SUM($P70*'Fish metrics'!M$195,$Q70*'Fish metrics'!M$196,$R70*'Fish metrics'!M$197,$S70*'Fish metrics'!M$198,$T70*'Fish metrics'!M$199,$U70*'Fish metrics'!M$200,$V70*'Fish metrics'!M$201,$W70*'Fish metrics'!M$202,$X70*'Fish metrics'!M$203,$Y70*'Fish metrics'!M$204)</f>
        <v>#VALUE!</v>
      </c>
      <c r="AM70" s="56" t="e">
        <f>SUM($P70*'Fish metrics'!N$195,$Q70*'Fish metrics'!N$196,$R70*'Fish metrics'!N$197,$S70*'Fish metrics'!N$198,$T70*'Fish metrics'!N$199,$U70*'Fish metrics'!N$200,$V70*'Fish metrics'!N$201,$W70*'Fish metrics'!N$202,$X70*'Fish metrics'!N$203,$Y70*'Fish metrics'!N$204)</f>
        <v>#VALUE!</v>
      </c>
      <c r="AN70" s="56" t="e">
        <f>SUM($P70*'Fish metrics'!O$195,$Q70*'Fish metrics'!O$196,$R70*'Fish metrics'!O$197,$S70*'Fish metrics'!O$198,$T70*'Fish metrics'!O$199,$U70*'Fish metrics'!O$200,$V70*'Fish metrics'!O$201,$W70*'Fish metrics'!O$202,$X70*'Fish metrics'!O$203,$Y70*'Fish metrics'!O$204)</f>
        <v>#VALUE!</v>
      </c>
      <c r="AO70" s="39" t="e">
        <f t="shared" si="23"/>
        <v>#VALUE!</v>
      </c>
    </row>
    <row r="71" spans="1:41" x14ac:dyDescent="0.25">
      <c r="A71" s="57" t="s">
        <v>189</v>
      </c>
      <c r="B71" s="324"/>
      <c r="C71" s="325"/>
      <c r="D71" s="326"/>
      <c r="E71" s="326"/>
      <c r="F71" s="327"/>
      <c r="G71" s="337"/>
      <c r="H71" s="330"/>
      <c r="I71" s="330"/>
      <c r="J71" s="330"/>
      <c r="K71" s="330"/>
      <c r="L71" s="331"/>
      <c r="N71" s="57" t="s">
        <v>189</v>
      </c>
      <c r="O71" s="44"/>
      <c r="P71" s="45"/>
      <c r="Q71" s="46"/>
      <c r="R71" s="46"/>
      <c r="S71" s="47"/>
      <c r="T71" s="67"/>
      <c r="U71" s="68"/>
      <c r="V71" s="68"/>
      <c r="W71" s="68"/>
      <c r="X71" s="68"/>
      <c r="Y71" s="69"/>
      <c r="Z71" s="39"/>
      <c r="AB71" s="58" t="s">
        <v>189</v>
      </c>
      <c r="AC71" s="59"/>
      <c r="AD71" s="59"/>
      <c r="AE71" s="59"/>
      <c r="AF71" s="59"/>
      <c r="AG71" s="59"/>
      <c r="AH71" s="59"/>
      <c r="AI71" s="59"/>
      <c r="AJ71" s="59"/>
      <c r="AK71" s="59"/>
      <c r="AL71" s="59"/>
      <c r="AM71" s="59"/>
      <c r="AN71" s="59"/>
      <c r="AO71" s="39"/>
    </row>
    <row r="72" spans="1:41" x14ac:dyDescent="0.25">
      <c r="A72" s="43" t="s">
        <v>11</v>
      </c>
      <c r="B72" s="315"/>
      <c r="C72" s="316"/>
      <c r="D72" s="317"/>
      <c r="E72" s="317"/>
      <c r="F72" s="318"/>
      <c r="G72" s="316"/>
      <c r="H72" s="317"/>
      <c r="I72" s="317"/>
      <c r="J72" s="317"/>
      <c r="K72" s="317"/>
      <c r="L72" s="318"/>
      <c r="N72" s="43" t="s">
        <v>11</v>
      </c>
      <c r="O72" s="44" t="str">
        <f t="shared" ref="O72:O92" si="24">IF(B72&gt;0,0,IF($N$57&lt;=$B$4,0,""))</f>
        <v/>
      </c>
      <c r="P72" s="45" t="str">
        <f>IF(C72&gt;0,C72*'Fish metrics'!D$18/$B$5,IF($N$57&lt;=$B$4,0,""))</f>
        <v/>
      </c>
      <c r="Q72" s="46" t="str">
        <f>IF(D72&gt;0,D72*'Fish metrics'!E$18/$B$5,IF($N$57&lt;=$B$4,0,""))</f>
        <v/>
      </c>
      <c r="R72" s="46" t="str">
        <f>IF(E72&gt;0,E72*'Fish metrics'!F$18/$B$5,IF($N$57&lt;=$B$4,0,""))</f>
        <v/>
      </c>
      <c r="S72" s="47" t="str">
        <f>IF(F72&gt;0,F72*'Fish metrics'!G$18/$B$5,IF($N$57&lt;=$B$4,0,""))</f>
        <v/>
      </c>
      <c r="T72" s="45" t="str">
        <f>IF(G72&gt;0,G72*'Fish metrics'!H$18/$B$5,IF($N$57&lt;=$B$4,0,""))</f>
        <v/>
      </c>
      <c r="U72" s="46" t="str">
        <f>IF(H72&gt;0,H72*'Fish metrics'!I$18/$B$5,IF($N$57&lt;=$B$4,0,""))</f>
        <v/>
      </c>
      <c r="V72" s="46" t="str">
        <f>IF(I72&gt;0,I72*'Fish metrics'!J$18/$B$5,IF($N$57&lt;=$B$4,0,""))</f>
        <v/>
      </c>
      <c r="W72" s="46" t="str">
        <f>IF(J72&gt;0,J72*'Fish metrics'!K$18/$B$5,IF($N$57&lt;=$B$4,0,""))</f>
        <v/>
      </c>
      <c r="X72" s="46" t="str">
        <f>IF(K72&gt;0,K72*'Fish metrics'!L$18/$B$5,IF($N$57&lt;=$B$4,0,""))</f>
        <v/>
      </c>
      <c r="Y72" s="47" t="str">
        <f>IF(L72&gt;0,L72*'Fish metrics'!M$18/$B$5,IF($N$57&lt;=$B$4,0,""))</f>
        <v/>
      </c>
      <c r="Z72" s="39">
        <f>SUM(O72:Y72)</f>
        <v>0</v>
      </c>
      <c r="AB72" s="48" t="s">
        <v>11</v>
      </c>
      <c r="AC72" s="49" t="e">
        <f>SUM($P72*'Fish metrics'!D$140,$Q72*'Fish metrics'!D$141,$R72*'Fish metrics'!D$142,$S72*'Fish metrics'!D$143,$T72*'Fish metrics'!D$144,$U72*'Fish metrics'!D$145,$V72*'Fish metrics'!D$146,$W72*'Fish metrics'!D$147,$X72*'Fish metrics'!D$148,$Y72*'Fish metrics'!D$149)</f>
        <v>#VALUE!</v>
      </c>
      <c r="AD72" s="49" t="e">
        <f>SUM($P72*'Fish metrics'!E$140,$Q72*'Fish metrics'!E$141,$R72*'Fish metrics'!E$142,$S72*'Fish metrics'!E$143,$T72*'Fish metrics'!E$144,$U72*'Fish metrics'!E$145,$V72*'Fish metrics'!E$146,$W72*'Fish metrics'!E$147,$X72*'Fish metrics'!E$148,$Y72*'Fish metrics'!E$149)</f>
        <v>#VALUE!</v>
      </c>
      <c r="AE72" s="49" t="e">
        <f>SUM($P72*'Fish metrics'!F$140,$Q72*'Fish metrics'!F$141,$R72*'Fish metrics'!F$142,$S72*'Fish metrics'!F$143,$T72*'Fish metrics'!F$144,$U72*'Fish metrics'!F$145,$V72*'Fish metrics'!F$146,$W72*'Fish metrics'!F$147,$X72*'Fish metrics'!F$148,$Y72*'Fish metrics'!F$149)</f>
        <v>#VALUE!</v>
      </c>
      <c r="AF72" s="49" t="e">
        <f>SUM($P72*'Fish metrics'!G$140,$Q72*'Fish metrics'!G$141,$R72*'Fish metrics'!G$142,$S72*'Fish metrics'!G$143,$T72*'Fish metrics'!G$144,$U72*'Fish metrics'!G$145,$V72*'Fish metrics'!G$146,$W72*'Fish metrics'!G$147,$X72*'Fish metrics'!G$148,$Y72*'Fish metrics'!G$149)</f>
        <v>#VALUE!</v>
      </c>
      <c r="AG72" s="49" t="e">
        <f>SUM($P72*'Fish metrics'!H$140,$Q72*'Fish metrics'!H$141,$R72*'Fish metrics'!H$142,$S72*'Fish metrics'!H$143,$T72*'Fish metrics'!H$144,$U72*'Fish metrics'!H$145,$V72*'Fish metrics'!H$146,$W72*'Fish metrics'!H$147,$X72*'Fish metrics'!H$148,$Y72*'Fish metrics'!H$149)</f>
        <v>#VALUE!</v>
      </c>
      <c r="AH72" s="49" t="e">
        <f>SUM($P72*'Fish metrics'!I$140,$Q72*'Fish metrics'!I$141,$R72*'Fish metrics'!I$142,$S72*'Fish metrics'!I$143,$T72*'Fish metrics'!I$144,$U72*'Fish metrics'!I$145,$V72*'Fish metrics'!I$146,$W72*'Fish metrics'!I$147,$X72*'Fish metrics'!I$148,$Y72*'Fish metrics'!I$149)</f>
        <v>#VALUE!</v>
      </c>
      <c r="AI72" s="49" t="e">
        <f>SUM($P72*'Fish metrics'!J$140,$Q72*'Fish metrics'!J$141,$R72*'Fish metrics'!J$142,$S72*'Fish metrics'!J$143,$T72*'Fish metrics'!J$144,$U72*'Fish metrics'!J$145,$V72*'Fish metrics'!J$146,$W72*'Fish metrics'!J$147,$X72*'Fish metrics'!J$148,$Y72*'Fish metrics'!J$149)</f>
        <v>#VALUE!</v>
      </c>
      <c r="AJ72" s="49" t="e">
        <f>SUM($P72*'Fish metrics'!K$140,$Q72*'Fish metrics'!K$141,$R72*'Fish metrics'!K$142,$S72*'Fish metrics'!K$143,$T72*'Fish metrics'!K$144,$U72*'Fish metrics'!K$145,$V72*'Fish metrics'!K$146,$W72*'Fish metrics'!K$147,$X72*'Fish metrics'!K$148,$Y72*'Fish metrics'!K$149)</f>
        <v>#VALUE!</v>
      </c>
      <c r="AK72" s="49" t="e">
        <f>SUM($P72*'Fish metrics'!L$140,$Q72*'Fish metrics'!L$141,$R72*'Fish metrics'!L$142,$S72*'Fish metrics'!L$143,$T72*'Fish metrics'!L$144,$U72*'Fish metrics'!L$145,$V72*'Fish metrics'!L$146,$W72*'Fish metrics'!L$147,$X72*'Fish metrics'!L$148,$Y72*'Fish metrics'!L$149)</f>
        <v>#VALUE!</v>
      </c>
      <c r="AL72" s="49" t="e">
        <f>SUM($P72*'Fish metrics'!M$140,$Q72*'Fish metrics'!M$141,$R72*'Fish metrics'!M$142,$S72*'Fish metrics'!M$143,$T72*'Fish metrics'!M$144,$U72*'Fish metrics'!M$145,$V72*'Fish metrics'!M$146,$W72*'Fish metrics'!M$147,$X72*'Fish metrics'!M$148,$Y72*'Fish metrics'!M$149)</f>
        <v>#VALUE!</v>
      </c>
      <c r="AM72" s="49" t="e">
        <f>SUM($P72*'Fish metrics'!N$140,$Q72*'Fish metrics'!N$141,$R72*'Fish metrics'!N$142,$S72*'Fish metrics'!N$143,$T72*'Fish metrics'!N$144,$U72*'Fish metrics'!N$145,$V72*'Fish metrics'!N$146,$W72*'Fish metrics'!N$147,$X72*'Fish metrics'!N$148,$Y72*'Fish metrics'!N$149)</f>
        <v>#VALUE!</v>
      </c>
      <c r="AN72" s="49" t="e">
        <f>SUM($P72*'Fish metrics'!O$140,$Q72*'Fish metrics'!O$141,$R72*'Fish metrics'!O$142,$S72*'Fish metrics'!O$143,$T72*'Fish metrics'!O$144,$U72*'Fish metrics'!O$145,$V72*'Fish metrics'!O$146,$W72*'Fish metrics'!O$147,$X72*'Fish metrics'!O$148,$Y72*'Fish metrics'!O$149)</f>
        <v>#VALUE!</v>
      </c>
      <c r="AO72" s="39" t="e">
        <f t="shared" ref="AO72:AO92" si="25">SUM(AC72:AN72)</f>
        <v>#VALUE!</v>
      </c>
    </row>
    <row r="73" spans="1:41" x14ac:dyDescent="0.25">
      <c r="A73" s="64" t="s">
        <v>183</v>
      </c>
      <c r="B73" s="315"/>
      <c r="C73" s="328"/>
      <c r="D73" s="329"/>
      <c r="E73" s="329"/>
      <c r="F73" s="332"/>
      <c r="G73" s="328"/>
      <c r="H73" s="329"/>
      <c r="I73" s="329"/>
      <c r="J73" s="329"/>
      <c r="K73" s="330"/>
      <c r="L73" s="331"/>
      <c r="N73" s="64" t="s">
        <v>183</v>
      </c>
      <c r="O73" s="44" t="str">
        <f t="shared" si="24"/>
        <v/>
      </c>
      <c r="P73" s="67" t="str">
        <f>IF(C73&gt;0,C73*'Fish metrics'!D$19/$B$5,IF($N$57&lt;=$B$4,0,""))</f>
        <v/>
      </c>
      <c r="Q73" s="68" t="str">
        <f>IF(D73&gt;0,D73*'Fish metrics'!E$19/$B$5,IF($N$57&lt;=$B$4,0,""))</f>
        <v/>
      </c>
      <c r="R73" s="68" t="str">
        <f>IF(E73&gt;0,E73*'Fish metrics'!F$19/$B$5,IF($N$57&lt;=$B$4,0,""))</f>
        <v/>
      </c>
      <c r="S73" s="69" t="str">
        <f>IF(F73&gt;0,F73*'Fish metrics'!G$19/$B$5,IF($N$57&lt;=$B$4,0,""))</f>
        <v/>
      </c>
      <c r="T73" s="67" t="str">
        <f>IF(G73&gt;0,G73*'Fish metrics'!H$19/$B$5,IF($N$57&lt;=$B$4,0,""))</f>
        <v/>
      </c>
      <c r="U73" s="68" t="str">
        <f>IF(H73&gt;0,H73*'Fish metrics'!I$19/$B$5,IF($N$57&lt;=$B$4,0,""))</f>
        <v/>
      </c>
      <c r="V73" s="68" t="str">
        <f>IF(I73&gt;0,I73*'Fish metrics'!J$19/$B$5,IF($N$57&lt;=$B$4,0,""))</f>
        <v/>
      </c>
      <c r="W73" s="68" t="str">
        <f>IF(J73&gt;0,J73*'Fish metrics'!K$19/$B$5,IF($N$57&lt;=$B$4,0,""))</f>
        <v/>
      </c>
      <c r="X73" s="68" t="str">
        <f>IF(K73&gt;0,K73*'Fish metrics'!L$19/$B$5,IF($N$57&lt;=$B$4,0,""))</f>
        <v/>
      </c>
      <c r="Y73" s="69" t="str">
        <f>IF(L73&gt;0,L73*'Fish metrics'!M$19/$B$5,IF($N$57&lt;=$B$4,0,""))</f>
        <v/>
      </c>
      <c r="Z73" s="39">
        <f t="shared" ref="Z73:Z92" si="26">SUM(O73:Y73)</f>
        <v>0</v>
      </c>
      <c r="AB73" s="70" t="s">
        <v>183</v>
      </c>
      <c r="AC73" s="49" t="e">
        <f>SUM($P73*'Fish metrics'!D$206,$Q73*'Fish metrics'!D$207,$R73*'Fish metrics'!D$208,$S73*'Fish metrics'!D$209,$T73*'Fish metrics'!D$210,$U73*'Fish metrics'!D$211,$V73*'Fish metrics'!D$212,$W73*'Fish metrics'!D$213,$X73*'Fish metrics'!D$214,$Y73*'Fish metrics'!D$215)</f>
        <v>#VALUE!</v>
      </c>
      <c r="AD73" s="49" t="e">
        <f>SUM($P73*'Fish metrics'!E$206,$Q73*'Fish metrics'!E$207,$R73*'Fish metrics'!E$208,$S73*'Fish metrics'!E$209,$T73*'Fish metrics'!E$210,$U73*'Fish metrics'!E$211,$V73*'Fish metrics'!E$212,$W73*'Fish metrics'!E$213,$X73*'Fish metrics'!E$214,$Y73*'Fish metrics'!E$215)</f>
        <v>#VALUE!</v>
      </c>
      <c r="AE73" s="49" t="e">
        <f>SUM($P73*'Fish metrics'!F$206,$Q73*'Fish metrics'!F$207,$R73*'Fish metrics'!F$208,$S73*'Fish metrics'!F$209,$T73*'Fish metrics'!F$210,$U73*'Fish metrics'!F$211,$V73*'Fish metrics'!F$212,$W73*'Fish metrics'!F$213,$X73*'Fish metrics'!F$214,$Y73*'Fish metrics'!F$215)</f>
        <v>#VALUE!</v>
      </c>
      <c r="AF73" s="49" t="e">
        <f>SUM($P73*'Fish metrics'!G$206,$Q73*'Fish metrics'!G$207,$R73*'Fish metrics'!G$208,$S73*'Fish metrics'!G$209,$T73*'Fish metrics'!G$210,$U73*'Fish metrics'!G$211,$V73*'Fish metrics'!G$212,$W73*'Fish metrics'!G$213,$X73*'Fish metrics'!G$214,$Y73*'Fish metrics'!G$215)</f>
        <v>#VALUE!</v>
      </c>
      <c r="AG73" s="49" t="e">
        <f>SUM($P73*'Fish metrics'!H$206,$Q73*'Fish metrics'!H$207,$R73*'Fish metrics'!H$208,$S73*'Fish metrics'!H$209,$T73*'Fish metrics'!H$210,$U73*'Fish metrics'!H$211,$V73*'Fish metrics'!H$212,$W73*'Fish metrics'!H$213,$X73*'Fish metrics'!H$214,$Y73*'Fish metrics'!H$215)</f>
        <v>#VALUE!</v>
      </c>
      <c r="AH73" s="49" t="e">
        <f>SUM($P73*'Fish metrics'!I$206,$Q73*'Fish metrics'!I$207,$R73*'Fish metrics'!I$208,$S73*'Fish metrics'!I$209,$T73*'Fish metrics'!I$210,$U73*'Fish metrics'!I$211,$V73*'Fish metrics'!I$212,$W73*'Fish metrics'!I$213,$X73*'Fish metrics'!I$214,$Y73*'Fish metrics'!I$215)</f>
        <v>#VALUE!</v>
      </c>
      <c r="AI73" s="49" t="e">
        <f>SUM($P73*'Fish metrics'!J$206,$Q73*'Fish metrics'!J$207,$R73*'Fish metrics'!J$208,$S73*'Fish metrics'!J$209,$T73*'Fish metrics'!J$210,$U73*'Fish metrics'!J$211,$V73*'Fish metrics'!J$212,$W73*'Fish metrics'!J$213,$X73*'Fish metrics'!J$214,$Y73*'Fish metrics'!J$215)</f>
        <v>#VALUE!</v>
      </c>
      <c r="AJ73" s="49" t="e">
        <f>SUM($P73*'Fish metrics'!K$206,$Q73*'Fish metrics'!K$207,$R73*'Fish metrics'!K$208,$S73*'Fish metrics'!K$209,$T73*'Fish metrics'!K$210,$U73*'Fish metrics'!K$211,$V73*'Fish metrics'!K$212,$W73*'Fish metrics'!K$213,$X73*'Fish metrics'!K$214,$Y73*'Fish metrics'!K$215)</f>
        <v>#VALUE!</v>
      </c>
      <c r="AK73" s="49" t="e">
        <f>SUM($P73*'Fish metrics'!L$206,$Q73*'Fish metrics'!L$207,$R73*'Fish metrics'!L$208,$S73*'Fish metrics'!L$209,$T73*'Fish metrics'!L$210,$U73*'Fish metrics'!L$211,$V73*'Fish metrics'!L$212,$W73*'Fish metrics'!L$213,$X73*'Fish metrics'!L$214,$Y73*'Fish metrics'!L$215)</f>
        <v>#VALUE!</v>
      </c>
      <c r="AL73" s="49" t="e">
        <f>SUM($P73*'Fish metrics'!M$206,$Q73*'Fish metrics'!M$207,$R73*'Fish metrics'!M$208,$S73*'Fish metrics'!M$209,$T73*'Fish metrics'!M$210,$U73*'Fish metrics'!M$211,$V73*'Fish metrics'!M$212,$W73*'Fish metrics'!M$213,$X73*'Fish metrics'!M$214,$Y73*'Fish metrics'!M$215)</f>
        <v>#VALUE!</v>
      </c>
      <c r="AM73" s="49" t="e">
        <f>SUM($P73*'Fish metrics'!N$206,$Q73*'Fish metrics'!N$207,$R73*'Fish metrics'!N$208,$S73*'Fish metrics'!N$209,$T73*'Fish metrics'!N$210,$U73*'Fish metrics'!N$211,$V73*'Fish metrics'!N$212,$W73*'Fish metrics'!N$213,$X73*'Fish metrics'!N$214,$Y73*'Fish metrics'!N$215)</f>
        <v>#VALUE!</v>
      </c>
      <c r="AN73" s="49" t="e">
        <f>SUM($P73*'Fish metrics'!O$206,$Q73*'Fish metrics'!O$207,$R73*'Fish metrics'!O$208,$S73*'Fish metrics'!O$209,$T73*'Fish metrics'!O$210,$U73*'Fish metrics'!O$211,$V73*'Fish metrics'!O$212,$W73*'Fish metrics'!O$213,$X73*'Fish metrics'!O$214,$Y73*'Fish metrics'!O$215)</f>
        <v>#VALUE!</v>
      </c>
      <c r="AO73" s="39" t="e">
        <f t="shared" si="25"/>
        <v>#VALUE!</v>
      </c>
    </row>
    <row r="74" spans="1:41" x14ac:dyDescent="0.25">
      <c r="A74" s="64" t="s">
        <v>184</v>
      </c>
      <c r="B74" s="315"/>
      <c r="C74" s="328"/>
      <c r="D74" s="329"/>
      <c r="E74" s="329"/>
      <c r="F74" s="331"/>
      <c r="G74" s="328"/>
      <c r="H74" s="329"/>
      <c r="I74" s="329"/>
      <c r="J74" s="330"/>
      <c r="K74" s="330"/>
      <c r="L74" s="331"/>
      <c r="N74" s="64" t="s">
        <v>184</v>
      </c>
      <c r="O74" s="44" t="str">
        <f t="shared" si="24"/>
        <v/>
      </c>
      <c r="P74" s="67" t="str">
        <f>IF(C74&gt;0,C74*'Fish metrics'!D$20/$B$5,IF($N$57&lt;=$B$4,0,""))</f>
        <v/>
      </c>
      <c r="Q74" s="68" t="str">
        <f>IF(D74&gt;0,D74*'Fish metrics'!E$20/$B$5,IF($N$57&lt;=$B$4,0,""))</f>
        <v/>
      </c>
      <c r="R74" s="68" t="str">
        <f>IF(E74&gt;0,E74*'Fish metrics'!F$20/$B$5,IF($N$57&lt;=$B$4,0,""))</f>
        <v/>
      </c>
      <c r="S74" s="69" t="str">
        <f>IF(F74&gt;0,F74*'Fish metrics'!G$20/$B$5,IF($N$57&lt;=$B$4,0,""))</f>
        <v/>
      </c>
      <c r="T74" s="67" t="str">
        <f>IF(G74&gt;0,G74*'Fish metrics'!H$20/$B$5,IF($N$57&lt;=$B$4,0,""))</f>
        <v/>
      </c>
      <c r="U74" s="68" t="str">
        <f>IF(H74&gt;0,H74*'Fish metrics'!I$20/$B$5,IF($N$57&lt;=$B$4,0,""))</f>
        <v/>
      </c>
      <c r="V74" s="68" t="str">
        <f>IF(I74&gt;0,I74*'Fish metrics'!J$20/$B$5,IF($N$57&lt;=$B$4,0,""))</f>
        <v/>
      </c>
      <c r="W74" s="68" t="str">
        <f>IF(J74&gt;0,J74*'Fish metrics'!K$20/$B$5,IF($N$57&lt;=$B$4,0,""))</f>
        <v/>
      </c>
      <c r="X74" s="68" t="str">
        <f>IF(K74&gt;0,K74*'Fish metrics'!L$20/$B$5,IF($N$57&lt;=$B$4,0,""))</f>
        <v/>
      </c>
      <c r="Y74" s="69" t="str">
        <f>IF(L74&gt;0,L74*'Fish metrics'!M$20/$B$5,IF($N$57&lt;=$B$4,0,""))</f>
        <v/>
      </c>
      <c r="Z74" s="39">
        <f t="shared" si="26"/>
        <v>0</v>
      </c>
      <c r="AB74" s="70" t="s">
        <v>184</v>
      </c>
      <c r="AC74" s="49" t="e">
        <f>SUM($P74*'Fish metrics'!D$206,$Q74*'Fish metrics'!D$207,$R74*'Fish metrics'!D$208,$S74*'Fish metrics'!D$209,$T74*'Fish metrics'!D$210,$U74*'Fish metrics'!D$211,$V74*'Fish metrics'!D$212,$W74*'Fish metrics'!D$213,$X74*'Fish metrics'!D$214,$Y74*'Fish metrics'!D$215)</f>
        <v>#VALUE!</v>
      </c>
      <c r="AD74" s="49" t="e">
        <f>SUM($P74*'Fish metrics'!E$206,$Q74*'Fish metrics'!E$207,$R74*'Fish metrics'!E$208,$S74*'Fish metrics'!E$209,$T74*'Fish metrics'!E$210,$U74*'Fish metrics'!E$211,$V74*'Fish metrics'!E$212,$W74*'Fish metrics'!E$213,$X74*'Fish metrics'!E$214,$Y74*'Fish metrics'!E$215)</f>
        <v>#VALUE!</v>
      </c>
      <c r="AE74" s="49" t="e">
        <f>SUM($P74*'Fish metrics'!F$206,$Q74*'Fish metrics'!F$207,$R74*'Fish metrics'!F$208,$S74*'Fish metrics'!F$209,$T74*'Fish metrics'!F$210,$U74*'Fish metrics'!F$211,$V74*'Fish metrics'!F$212,$W74*'Fish metrics'!F$213,$X74*'Fish metrics'!F$214,$Y74*'Fish metrics'!F$215)</f>
        <v>#VALUE!</v>
      </c>
      <c r="AF74" s="49" t="e">
        <f>SUM($P74*'Fish metrics'!G$206,$Q74*'Fish metrics'!G$207,$R74*'Fish metrics'!G$208,$S74*'Fish metrics'!G$209,$T74*'Fish metrics'!G$210,$U74*'Fish metrics'!G$211,$V74*'Fish metrics'!G$212,$W74*'Fish metrics'!G$213,$X74*'Fish metrics'!G$214,$Y74*'Fish metrics'!G$215)</f>
        <v>#VALUE!</v>
      </c>
      <c r="AG74" s="49" t="e">
        <f>SUM($P74*'Fish metrics'!H$206,$Q74*'Fish metrics'!H$207,$R74*'Fish metrics'!H$208,$S74*'Fish metrics'!H$209,$T74*'Fish metrics'!H$210,$U74*'Fish metrics'!H$211,$V74*'Fish metrics'!H$212,$W74*'Fish metrics'!H$213,$X74*'Fish metrics'!H$214,$Y74*'Fish metrics'!H$215)</f>
        <v>#VALUE!</v>
      </c>
      <c r="AH74" s="49" t="e">
        <f>SUM($P74*'Fish metrics'!I$206,$Q74*'Fish metrics'!I$207,$R74*'Fish metrics'!I$208,$S74*'Fish metrics'!I$209,$T74*'Fish metrics'!I$210,$U74*'Fish metrics'!I$211,$V74*'Fish metrics'!I$212,$W74*'Fish metrics'!I$213,$X74*'Fish metrics'!I$214,$Y74*'Fish metrics'!I$215)</f>
        <v>#VALUE!</v>
      </c>
      <c r="AI74" s="49" t="e">
        <f>SUM($P74*'Fish metrics'!J$206,$Q74*'Fish metrics'!J$207,$R74*'Fish metrics'!J$208,$S74*'Fish metrics'!J$209,$T74*'Fish metrics'!J$210,$U74*'Fish metrics'!J$211,$V74*'Fish metrics'!J$212,$W74*'Fish metrics'!J$213,$X74*'Fish metrics'!J$214,$Y74*'Fish metrics'!J$215)</f>
        <v>#VALUE!</v>
      </c>
      <c r="AJ74" s="49" t="e">
        <f>SUM($P74*'Fish metrics'!K$206,$Q74*'Fish metrics'!K$207,$R74*'Fish metrics'!K$208,$S74*'Fish metrics'!K$209,$T74*'Fish metrics'!K$210,$U74*'Fish metrics'!K$211,$V74*'Fish metrics'!K$212,$W74*'Fish metrics'!K$213,$X74*'Fish metrics'!K$214,$Y74*'Fish metrics'!K$215)</f>
        <v>#VALUE!</v>
      </c>
      <c r="AK74" s="49" t="e">
        <f>SUM($P74*'Fish metrics'!L$206,$Q74*'Fish metrics'!L$207,$R74*'Fish metrics'!L$208,$S74*'Fish metrics'!L$209,$T74*'Fish metrics'!L$210,$U74*'Fish metrics'!L$211,$V74*'Fish metrics'!L$212,$W74*'Fish metrics'!L$213,$X74*'Fish metrics'!L$214,$Y74*'Fish metrics'!L$215)</f>
        <v>#VALUE!</v>
      </c>
      <c r="AL74" s="49" t="e">
        <f>SUM($P74*'Fish metrics'!M$206,$Q74*'Fish metrics'!M$207,$R74*'Fish metrics'!M$208,$S74*'Fish metrics'!M$209,$T74*'Fish metrics'!M$210,$U74*'Fish metrics'!M$211,$V74*'Fish metrics'!M$212,$W74*'Fish metrics'!M$213,$X74*'Fish metrics'!M$214,$Y74*'Fish metrics'!M$215)</f>
        <v>#VALUE!</v>
      </c>
      <c r="AM74" s="49" t="e">
        <f>SUM($P74*'Fish metrics'!N$206,$Q74*'Fish metrics'!N$207,$R74*'Fish metrics'!N$208,$S74*'Fish metrics'!N$209,$T74*'Fish metrics'!N$210,$U74*'Fish metrics'!N$211,$V74*'Fish metrics'!N$212,$W74*'Fish metrics'!N$213,$X74*'Fish metrics'!N$214,$Y74*'Fish metrics'!N$215)</f>
        <v>#VALUE!</v>
      </c>
      <c r="AN74" s="49" t="e">
        <f>SUM($P74*'Fish metrics'!O$206,$Q74*'Fish metrics'!O$207,$R74*'Fish metrics'!O$208,$S74*'Fish metrics'!O$209,$T74*'Fish metrics'!O$210,$U74*'Fish metrics'!O$211,$V74*'Fish metrics'!O$212,$W74*'Fish metrics'!O$213,$X74*'Fish metrics'!O$214,$Y74*'Fish metrics'!O$215)</f>
        <v>#VALUE!</v>
      </c>
      <c r="AO74" s="39" t="e">
        <f t="shared" si="25"/>
        <v>#VALUE!</v>
      </c>
    </row>
    <row r="75" spans="1:41" x14ac:dyDescent="0.25">
      <c r="A75" s="64" t="s">
        <v>131</v>
      </c>
      <c r="B75" s="315"/>
      <c r="C75" s="328"/>
      <c r="D75" s="329"/>
      <c r="E75" s="329"/>
      <c r="F75" s="332"/>
      <c r="G75" s="328"/>
      <c r="H75" s="329"/>
      <c r="I75" s="329"/>
      <c r="J75" s="329"/>
      <c r="K75" s="330"/>
      <c r="L75" s="331"/>
      <c r="N75" s="64" t="s">
        <v>131</v>
      </c>
      <c r="O75" s="44" t="str">
        <f t="shared" si="24"/>
        <v/>
      </c>
      <c r="P75" s="67" t="str">
        <f>IF(C75&gt;0,C75*'Fish metrics'!D$21/$B$5,IF($N$57&lt;=$B$4,0,""))</f>
        <v/>
      </c>
      <c r="Q75" s="68" t="str">
        <f>IF(D75&gt;0,D75*'Fish metrics'!E$21/$B$5,IF($N$57&lt;=$B$4,0,""))</f>
        <v/>
      </c>
      <c r="R75" s="68" t="str">
        <f>IF(E75&gt;0,E75*'Fish metrics'!F$21/$B$5,IF($N$57&lt;=$B$4,0,""))</f>
        <v/>
      </c>
      <c r="S75" s="69" t="str">
        <f>IF(F75&gt;0,F75*'Fish metrics'!G$21/$B$5,IF($N$57&lt;=$B$4,0,""))</f>
        <v/>
      </c>
      <c r="T75" s="67" t="str">
        <f>IF(G75&gt;0,G75*'Fish metrics'!H$21/$B$5,IF($N$57&lt;=$B$4,0,""))</f>
        <v/>
      </c>
      <c r="U75" s="68" t="str">
        <f>IF(H75&gt;0,H75*'Fish metrics'!I$21/$B$5,IF($N$57&lt;=$B$4,0,""))</f>
        <v/>
      </c>
      <c r="V75" s="68" t="str">
        <f>IF(I75&gt;0,I75*'Fish metrics'!J$21/$B$5,IF($N$57&lt;=$B$4,0,""))</f>
        <v/>
      </c>
      <c r="W75" s="68" t="str">
        <f>IF(J75&gt;0,J75*'Fish metrics'!K$21/$B$5,IF($N$57&lt;=$B$4,0,""))</f>
        <v/>
      </c>
      <c r="X75" s="68" t="str">
        <f>IF(K75&gt;0,K75*'Fish metrics'!L$21/$B$5,IF($N$57&lt;=$B$4,0,""))</f>
        <v/>
      </c>
      <c r="Y75" s="69" t="str">
        <f>IF(L75&gt;0,L75*'Fish metrics'!M$21/$B$5,IF($N$57&lt;=$B$4,0,""))</f>
        <v/>
      </c>
      <c r="Z75" s="39">
        <f t="shared" si="26"/>
        <v>0</v>
      </c>
      <c r="AB75" s="70" t="s">
        <v>131</v>
      </c>
      <c r="AC75" s="49" t="e">
        <f>SUM($P75*'Fish metrics'!D$206,$Q75*'Fish metrics'!D$207,$R75*'Fish metrics'!D$208,$S75*'Fish metrics'!D$209,$T75*'Fish metrics'!D$210,$U75*'Fish metrics'!D$211,$V75*'Fish metrics'!D$212,$W75*'Fish metrics'!D$213,$X75*'Fish metrics'!D$214,$Y75*'Fish metrics'!D$215)</f>
        <v>#VALUE!</v>
      </c>
      <c r="AD75" s="49" t="e">
        <f>SUM($P75*'Fish metrics'!E$206,$Q75*'Fish metrics'!E$207,$R75*'Fish metrics'!E$208,$S75*'Fish metrics'!E$209,$T75*'Fish metrics'!E$210,$U75*'Fish metrics'!E$211,$V75*'Fish metrics'!E$212,$W75*'Fish metrics'!E$213,$X75*'Fish metrics'!E$214,$Y75*'Fish metrics'!E$215)</f>
        <v>#VALUE!</v>
      </c>
      <c r="AE75" s="49" t="e">
        <f>SUM($P75*'Fish metrics'!F$206,$Q75*'Fish metrics'!F$207,$R75*'Fish metrics'!F$208,$S75*'Fish metrics'!F$209,$T75*'Fish metrics'!F$210,$U75*'Fish metrics'!F$211,$V75*'Fish metrics'!F$212,$W75*'Fish metrics'!F$213,$X75*'Fish metrics'!F$214,$Y75*'Fish metrics'!F$215)</f>
        <v>#VALUE!</v>
      </c>
      <c r="AF75" s="49" t="e">
        <f>SUM($P75*'Fish metrics'!G$206,$Q75*'Fish metrics'!G$207,$R75*'Fish metrics'!G$208,$S75*'Fish metrics'!G$209,$T75*'Fish metrics'!G$210,$U75*'Fish metrics'!G$211,$V75*'Fish metrics'!G$212,$W75*'Fish metrics'!G$213,$X75*'Fish metrics'!G$214,$Y75*'Fish metrics'!G$215)</f>
        <v>#VALUE!</v>
      </c>
      <c r="AG75" s="49" t="e">
        <f>SUM($P75*'Fish metrics'!H$206,$Q75*'Fish metrics'!H$207,$R75*'Fish metrics'!H$208,$S75*'Fish metrics'!H$209,$T75*'Fish metrics'!H$210,$U75*'Fish metrics'!H$211,$V75*'Fish metrics'!H$212,$W75*'Fish metrics'!H$213,$X75*'Fish metrics'!H$214,$Y75*'Fish metrics'!H$215)</f>
        <v>#VALUE!</v>
      </c>
      <c r="AH75" s="49" t="e">
        <f>SUM($P75*'Fish metrics'!I$206,$Q75*'Fish metrics'!I$207,$R75*'Fish metrics'!I$208,$S75*'Fish metrics'!I$209,$T75*'Fish metrics'!I$210,$U75*'Fish metrics'!I$211,$V75*'Fish metrics'!I$212,$W75*'Fish metrics'!I$213,$X75*'Fish metrics'!I$214,$Y75*'Fish metrics'!I$215)</f>
        <v>#VALUE!</v>
      </c>
      <c r="AI75" s="49" t="e">
        <f>SUM($P75*'Fish metrics'!J$206,$Q75*'Fish metrics'!J$207,$R75*'Fish metrics'!J$208,$S75*'Fish metrics'!J$209,$T75*'Fish metrics'!J$210,$U75*'Fish metrics'!J$211,$V75*'Fish metrics'!J$212,$W75*'Fish metrics'!J$213,$X75*'Fish metrics'!J$214,$Y75*'Fish metrics'!J$215)</f>
        <v>#VALUE!</v>
      </c>
      <c r="AJ75" s="49" t="e">
        <f>SUM($P75*'Fish metrics'!K$206,$Q75*'Fish metrics'!K$207,$R75*'Fish metrics'!K$208,$S75*'Fish metrics'!K$209,$T75*'Fish metrics'!K$210,$U75*'Fish metrics'!K$211,$V75*'Fish metrics'!K$212,$W75*'Fish metrics'!K$213,$X75*'Fish metrics'!K$214,$Y75*'Fish metrics'!K$215)</f>
        <v>#VALUE!</v>
      </c>
      <c r="AK75" s="49" t="e">
        <f>SUM($P75*'Fish metrics'!L$206,$Q75*'Fish metrics'!L$207,$R75*'Fish metrics'!L$208,$S75*'Fish metrics'!L$209,$T75*'Fish metrics'!L$210,$U75*'Fish metrics'!L$211,$V75*'Fish metrics'!L$212,$W75*'Fish metrics'!L$213,$X75*'Fish metrics'!L$214,$Y75*'Fish metrics'!L$215)</f>
        <v>#VALUE!</v>
      </c>
      <c r="AL75" s="49" t="e">
        <f>SUM($P75*'Fish metrics'!M$206,$Q75*'Fish metrics'!M$207,$R75*'Fish metrics'!M$208,$S75*'Fish metrics'!M$209,$T75*'Fish metrics'!M$210,$U75*'Fish metrics'!M$211,$V75*'Fish metrics'!M$212,$W75*'Fish metrics'!M$213,$X75*'Fish metrics'!M$214,$Y75*'Fish metrics'!M$215)</f>
        <v>#VALUE!</v>
      </c>
      <c r="AM75" s="49" t="e">
        <f>SUM($P75*'Fish metrics'!N$206,$Q75*'Fish metrics'!N$207,$R75*'Fish metrics'!N$208,$S75*'Fish metrics'!N$209,$T75*'Fish metrics'!N$210,$U75*'Fish metrics'!N$211,$V75*'Fish metrics'!N$212,$W75*'Fish metrics'!N$213,$X75*'Fish metrics'!N$214,$Y75*'Fish metrics'!N$215)</f>
        <v>#VALUE!</v>
      </c>
      <c r="AN75" s="49" t="e">
        <f>SUM($P75*'Fish metrics'!O$206,$Q75*'Fish metrics'!O$207,$R75*'Fish metrics'!O$208,$S75*'Fish metrics'!O$209,$T75*'Fish metrics'!O$210,$U75*'Fish metrics'!O$211,$V75*'Fish metrics'!O$212,$W75*'Fish metrics'!O$213,$X75*'Fish metrics'!O$214,$Y75*'Fish metrics'!O$215)</f>
        <v>#VALUE!</v>
      </c>
      <c r="AO75" s="39" t="e">
        <f t="shared" si="25"/>
        <v>#VALUE!</v>
      </c>
    </row>
    <row r="76" spans="1:41" x14ac:dyDescent="0.25">
      <c r="A76" s="64" t="s">
        <v>21</v>
      </c>
      <c r="B76" s="315"/>
      <c r="C76" s="328"/>
      <c r="D76" s="329"/>
      <c r="E76" s="329"/>
      <c r="F76" s="332"/>
      <c r="G76" s="328"/>
      <c r="H76" s="329"/>
      <c r="I76" s="329"/>
      <c r="J76" s="329"/>
      <c r="K76" s="329"/>
      <c r="L76" s="331"/>
      <c r="N76" s="64" t="s">
        <v>21</v>
      </c>
      <c r="O76" s="44" t="str">
        <f t="shared" si="24"/>
        <v/>
      </c>
      <c r="P76" s="67" t="str">
        <f>IF(C76&gt;0,C76*'Fish metrics'!D$22/$B$5,IF($N$57&lt;=$B$4,0,""))</f>
        <v/>
      </c>
      <c r="Q76" s="68" t="str">
        <f>IF(D76&gt;0,D76*'Fish metrics'!E$22/$B$5,IF($N$57&lt;=$B$4,0,""))</f>
        <v/>
      </c>
      <c r="R76" s="68" t="str">
        <f>IF(E76&gt;0,E76*'Fish metrics'!F$22/$B$5,IF($N$57&lt;=$B$4,0,""))</f>
        <v/>
      </c>
      <c r="S76" s="69" t="str">
        <f>IF(F76&gt;0,F76*'Fish metrics'!G$22/$B$5,IF($N$57&lt;=$B$4,0,""))</f>
        <v/>
      </c>
      <c r="T76" s="67" t="str">
        <f>IF(G76&gt;0,G76*'Fish metrics'!H$22/$B$5,IF($N$57&lt;=$B$4,0,""))</f>
        <v/>
      </c>
      <c r="U76" s="68" t="str">
        <f>IF(H76&gt;0,H76*'Fish metrics'!I$22/$B$5,IF($N$57&lt;=$B$4,0,""))</f>
        <v/>
      </c>
      <c r="V76" s="68" t="str">
        <f>IF(I76&gt;0,I76*'Fish metrics'!J$22/$B$5,IF($N$57&lt;=$B$4,0,""))</f>
        <v/>
      </c>
      <c r="W76" s="68" t="str">
        <f>IF(J76&gt;0,J76*'Fish metrics'!K$22/$B$5,IF($N$57&lt;=$B$4,0,""))</f>
        <v/>
      </c>
      <c r="X76" s="68" t="str">
        <f>IF(K76&gt;0,K76*'Fish metrics'!L$22/$B$5,IF($N$57&lt;=$B$4,0,""))</f>
        <v/>
      </c>
      <c r="Y76" s="69" t="str">
        <f>IF(L76&gt;0,L76*'Fish metrics'!M$22/$B$5,IF($N$57&lt;=$B$4,0,""))</f>
        <v/>
      </c>
      <c r="Z76" s="39">
        <f t="shared" si="26"/>
        <v>0</v>
      </c>
      <c r="AB76" s="70" t="s">
        <v>21</v>
      </c>
      <c r="AC76" s="49" t="e">
        <f>SUM($P76*'Fish metrics'!D$151,$Q76*'Fish metrics'!D$152,$R76*'Fish metrics'!D$153,$S76*'Fish metrics'!D$154,$T76*'Fish metrics'!D$155,$U76*'Fish metrics'!D$156,$V76*'Fish metrics'!D$157,$W76*'Fish metrics'!D$158,$X76*'Fish metrics'!D$159,$Y76*'Fish metrics'!D$160)</f>
        <v>#VALUE!</v>
      </c>
      <c r="AD76" s="49" t="e">
        <f>SUM($P76*'Fish metrics'!E$151,$Q76*'Fish metrics'!E$152,$R76*'Fish metrics'!E$153,$S76*'Fish metrics'!E$154,$T76*'Fish metrics'!E$155,$U76*'Fish metrics'!E$156,$V76*'Fish metrics'!E$157,$W76*'Fish metrics'!E$158,$X76*'Fish metrics'!E$159,$Y76*'Fish metrics'!E$160)</f>
        <v>#VALUE!</v>
      </c>
      <c r="AE76" s="49" t="e">
        <f>SUM($P76*'Fish metrics'!F$151,$Q76*'Fish metrics'!F$152,$R76*'Fish metrics'!F$153,$S76*'Fish metrics'!F$154,$T76*'Fish metrics'!F$155,$U76*'Fish metrics'!F$156,$V76*'Fish metrics'!F$157,$W76*'Fish metrics'!F$158,$X76*'Fish metrics'!F$159,$Y76*'Fish metrics'!F$160)</f>
        <v>#VALUE!</v>
      </c>
      <c r="AF76" s="49" t="e">
        <f>SUM($P76*'Fish metrics'!G$151,$Q76*'Fish metrics'!G$152,$R76*'Fish metrics'!G$153,$S76*'Fish metrics'!G$154,$T76*'Fish metrics'!G$155,$U76*'Fish metrics'!G$156,$V76*'Fish metrics'!G$157,$W76*'Fish metrics'!G$158,$X76*'Fish metrics'!G$159,$Y76*'Fish metrics'!G$160)</f>
        <v>#VALUE!</v>
      </c>
      <c r="AG76" s="49" t="e">
        <f>SUM($P76*'Fish metrics'!H$151,$Q76*'Fish metrics'!H$152,$R76*'Fish metrics'!H$153,$S76*'Fish metrics'!H$154,$T76*'Fish metrics'!H$155,$U76*'Fish metrics'!H$156,$V76*'Fish metrics'!H$157,$W76*'Fish metrics'!H$158,$X76*'Fish metrics'!H$159,$Y76*'Fish metrics'!H$160)</f>
        <v>#VALUE!</v>
      </c>
      <c r="AH76" s="49" t="e">
        <f>SUM($P76*'Fish metrics'!I$151,$Q76*'Fish metrics'!I$152,$R76*'Fish metrics'!I$153,$S76*'Fish metrics'!I$154,$T76*'Fish metrics'!I$155,$U76*'Fish metrics'!I$156,$V76*'Fish metrics'!I$157,$W76*'Fish metrics'!I$158,$X76*'Fish metrics'!I$159,$Y76*'Fish metrics'!I$160)</f>
        <v>#VALUE!</v>
      </c>
      <c r="AI76" s="49" t="e">
        <f>SUM($P76*'Fish metrics'!J$151,$Q76*'Fish metrics'!J$152,$R76*'Fish metrics'!J$153,$S76*'Fish metrics'!J$154,$T76*'Fish metrics'!J$155,$U76*'Fish metrics'!J$156,$V76*'Fish metrics'!J$157,$W76*'Fish metrics'!J$158,$X76*'Fish metrics'!J$159,$Y76*'Fish metrics'!J$160)</f>
        <v>#VALUE!</v>
      </c>
      <c r="AJ76" s="49" t="e">
        <f>SUM($P76*'Fish metrics'!K$151,$Q76*'Fish metrics'!K$152,$R76*'Fish metrics'!K$153,$S76*'Fish metrics'!K$154,$T76*'Fish metrics'!K$155,$U76*'Fish metrics'!K$156,$V76*'Fish metrics'!K$157,$W76*'Fish metrics'!K$158,$X76*'Fish metrics'!K$159,$Y76*'Fish metrics'!K$160)</f>
        <v>#VALUE!</v>
      </c>
      <c r="AK76" s="49" t="e">
        <f>SUM($P76*'Fish metrics'!L$151,$Q76*'Fish metrics'!L$152,$R76*'Fish metrics'!L$153,$S76*'Fish metrics'!L$154,$T76*'Fish metrics'!L$155,$U76*'Fish metrics'!L$156,$V76*'Fish metrics'!L$157,$W76*'Fish metrics'!L$158,$X76*'Fish metrics'!L$159,$Y76*'Fish metrics'!L$160)</f>
        <v>#VALUE!</v>
      </c>
      <c r="AL76" s="49" t="e">
        <f>SUM($P76*'Fish metrics'!M$151,$Q76*'Fish metrics'!M$152,$R76*'Fish metrics'!M$153,$S76*'Fish metrics'!M$154,$T76*'Fish metrics'!M$155,$U76*'Fish metrics'!M$156,$V76*'Fish metrics'!M$157,$W76*'Fish metrics'!M$158,$X76*'Fish metrics'!M$159,$Y76*'Fish metrics'!M$160)</f>
        <v>#VALUE!</v>
      </c>
      <c r="AM76" s="49" t="e">
        <f>SUM($P76*'Fish metrics'!N$151,$Q76*'Fish metrics'!N$152,$R76*'Fish metrics'!N$153,$S76*'Fish metrics'!N$154,$T76*'Fish metrics'!N$155,$U76*'Fish metrics'!N$156,$V76*'Fish metrics'!N$157,$W76*'Fish metrics'!N$158,$X76*'Fish metrics'!N$159,$Y76*'Fish metrics'!N$160)</f>
        <v>#VALUE!</v>
      </c>
      <c r="AN76" s="49" t="e">
        <f>SUM($P76*'Fish metrics'!O$151,$Q76*'Fish metrics'!O$152,$R76*'Fish metrics'!O$153,$S76*'Fish metrics'!O$154,$T76*'Fish metrics'!O$155,$U76*'Fish metrics'!O$156,$V76*'Fish metrics'!O$157,$W76*'Fish metrics'!O$158,$X76*'Fish metrics'!O$159,$Y76*'Fish metrics'!O$160)</f>
        <v>#VALUE!</v>
      </c>
      <c r="AO76" s="39" t="e">
        <f t="shared" si="25"/>
        <v>#VALUE!</v>
      </c>
    </row>
    <row r="77" spans="1:41" x14ac:dyDescent="0.25">
      <c r="A77" s="64" t="s">
        <v>185</v>
      </c>
      <c r="B77" s="315"/>
      <c r="C77" s="328"/>
      <c r="D77" s="329"/>
      <c r="E77" s="329"/>
      <c r="F77" s="331"/>
      <c r="G77" s="328"/>
      <c r="H77" s="329"/>
      <c r="I77" s="329"/>
      <c r="J77" s="330"/>
      <c r="K77" s="330"/>
      <c r="L77" s="331"/>
      <c r="N77" s="64" t="s">
        <v>185</v>
      </c>
      <c r="O77" s="44" t="str">
        <f t="shared" si="24"/>
        <v/>
      </c>
      <c r="P77" s="67" t="str">
        <f>IF(C77&gt;0,C77*'Fish metrics'!D$23/$B$5,IF($N$57&lt;=$B$4,0,""))</f>
        <v/>
      </c>
      <c r="Q77" s="68" t="str">
        <f>IF(D77&gt;0,D77*'Fish metrics'!E$23/$B$5,IF($N$57&lt;=$B$4,0,""))</f>
        <v/>
      </c>
      <c r="R77" s="68" t="str">
        <f>IF(E77&gt;0,E77*'Fish metrics'!F$23/$B$5,IF($N$57&lt;=$B$4,0,""))</f>
        <v/>
      </c>
      <c r="S77" s="69" t="str">
        <f>IF(F77&gt;0,F77*'Fish metrics'!G$23/$B$5,IF($N$57&lt;=$B$4,0,""))</f>
        <v/>
      </c>
      <c r="T77" s="67" t="str">
        <f>IF(G77&gt;0,G77*'Fish metrics'!H$23/$B$5,IF($N$57&lt;=$B$4,0,""))</f>
        <v/>
      </c>
      <c r="U77" s="68" t="str">
        <f>IF(H77&gt;0,H77*'Fish metrics'!I$23/$B$5,IF($N$57&lt;=$B$4,0,""))</f>
        <v/>
      </c>
      <c r="V77" s="68" t="str">
        <f>IF(I77&gt;0,I77*'Fish metrics'!J$23/$B$5,IF($N$57&lt;=$B$4,0,""))</f>
        <v/>
      </c>
      <c r="W77" s="68" t="str">
        <f>IF(J77&gt;0,J77*'Fish metrics'!K$23/$B$5,IF($N$57&lt;=$B$4,0,""))</f>
        <v/>
      </c>
      <c r="X77" s="68" t="str">
        <f>IF(K77&gt;0,K77*'Fish metrics'!L$23/$B$5,IF($N$57&lt;=$B$4,0,""))</f>
        <v/>
      </c>
      <c r="Y77" s="69" t="str">
        <f>IF(L77&gt;0,L77*'Fish metrics'!M$23/$B$5,IF($N$57&lt;=$B$4,0,""))</f>
        <v/>
      </c>
      <c r="Z77" s="39">
        <f t="shared" si="26"/>
        <v>0</v>
      </c>
      <c r="AB77" s="70" t="s">
        <v>185</v>
      </c>
      <c r="AC77" s="49" t="e">
        <f>SUM($P77*'Fish metrics'!D$173,$Q77*'Fish metrics'!D$174,$R77*'Fish metrics'!D$175,$S77*'Fish metrics'!D$176,$T77*'Fish metrics'!D$177,$U77*'Fish metrics'!D$178,$V77*'Fish metrics'!D$179,$W77*'Fish metrics'!D$180,$X77*'Fish metrics'!D$181,$Y77*'Fish metrics'!D$182)</f>
        <v>#VALUE!</v>
      </c>
      <c r="AD77" s="49" t="e">
        <f>SUM($P77*'Fish metrics'!E$173,$Q77*'Fish metrics'!E$174,$R77*'Fish metrics'!E$175,$S77*'Fish metrics'!E$176,$T77*'Fish metrics'!E$177,$U77*'Fish metrics'!E$178,$V77*'Fish metrics'!E$179,$W77*'Fish metrics'!E$180,$X77*'Fish metrics'!E$181,$Y77*'Fish metrics'!E$182)</f>
        <v>#VALUE!</v>
      </c>
      <c r="AE77" s="49" t="e">
        <f>SUM($P77*'Fish metrics'!F$173,$Q77*'Fish metrics'!F$174,$R77*'Fish metrics'!F$175,$S77*'Fish metrics'!F$176,$T77*'Fish metrics'!F$177,$U77*'Fish metrics'!F$178,$V77*'Fish metrics'!F$179,$W77*'Fish metrics'!F$180,$X77*'Fish metrics'!F$181,$Y77*'Fish metrics'!F$182)</f>
        <v>#VALUE!</v>
      </c>
      <c r="AF77" s="49" t="e">
        <f>SUM($P77*'Fish metrics'!G$173,$Q77*'Fish metrics'!G$174,$R77*'Fish metrics'!G$175,$S77*'Fish metrics'!G$176,$T77*'Fish metrics'!G$177,$U77*'Fish metrics'!G$178,$V77*'Fish metrics'!G$179,$W77*'Fish metrics'!G$180,$X77*'Fish metrics'!G$181,$Y77*'Fish metrics'!G$182)</f>
        <v>#VALUE!</v>
      </c>
      <c r="AG77" s="49" t="e">
        <f>SUM($P77*'Fish metrics'!H$173,$Q77*'Fish metrics'!H$174,$R77*'Fish metrics'!H$175,$S77*'Fish metrics'!H$176,$T77*'Fish metrics'!H$177,$U77*'Fish metrics'!H$178,$V77*'Fish metrics'!H$179,$W77*'Fish metrics'!H$180,$X77*'Fish metrics'!H$181,$Y77*'Fish metrics'!H$182)</f>
        <v>#VALUE!</v>
      </c>
      <c r="AH77" s="49" t="e">
        <f>SUM($P77*'Fish metrics'!I$173,$Q77*'Fish metrics'!I$174,$R77*'Fish metrics'!I$175,$S77*'Fish metrics'!I$176,$T77*'Fish metrics'!I$177,$U77*'Fish metrics'!I$178,$V77*'Fish metrics'!I$179,$W77*'Fish metrics'!I$180,$X77*'Fish metrics'!I$181,$Y77*'Fish metrics'!I$182)</f>
        <v>#VALUE!</v>
      </c>
      <c r="AI77" s="49" t="e">
        <f>SUM($P77*'Fish metrics'!J$173,$Q77*'Fish metrics'!J$174,$R77*'Fish metrics'!J$175,$S77*'Fish metrics'!J$176,$T77*'Fish metrics'!J$177,$U77*'Fish metrics'!J$178,$V77*'Fish metrics'!J$179,$W77*'Fish metrics'!J$180,$X77*'Fish metrics'!J$181,$Y77*'Fish metrics'!J$182)</f>
        <v>#VALUE!</v>
      </c>
      <c r="AJ77" s="49" t="e">
        <f>SUM($P77*'Fish metrics'!K$173,$Q77*'Fish metrics'!K$174,$R77*'Fish metrics'!K$175,$S77*'Fish metrics'!K$176,$T77*'Fish metrics'!K$177,$U77*'Fish metrics'!K$178,$V77*'Fish metrics'!K$179,$W77*'Fish metrics'!K$180,$X77*'Fish metrics'!K$181,$Y77*'Fish metrics'!K$182)</f>
        <v>#VALUE!</v>
      </c>
      <c r="AK77" s="49" t="e">
        <f>SUM($P77*'Fish metrics'!L$173,$Q77*'Fish metrics'!L$174,$R77*'Fish metrics'!L$175,$S77*'Fish metrics'!L$176,$T77*'Fish metrics'!L$177,$U77*'Fish metrics'!L$178,$V77*'Fish metrics'!L$179,$W77*'Fish metrics'!L$180,$X77*'Fish metrics'!L$181,$Y77*'Fish metrics'!L$182)</f>
        <v>#VALUE!</v>
      </c>
      <c r="AL77" s="49" t="e">
        <f>SUM($P77*'Fish metrics'!M$173,$Q77*'Fish metrics'!M$174,$R77*'Fish metrics'!M$175,$S77*'Fish metrics'!M$176,$T77*'Fish metrics'!M$177,$U77*'Fish metrics'!M$178,$V77*'Fish metrics'!M$179,$W77*'Fish metrics'!M$180,$X77*'Fish metrics'!M$181,$Y77*'Fish metrics'!M$182)</f>
        <v>#VALUE!</v>
      </c>
      <c r="AM77" s="49" t="e">
        <f>SUM($P77*'Fish metrics'!N$173,$Q77*'Fish metrics'!N$174,$R77*'Fish metrics'!N$175,$S77*'Fish metrics'!N$176,$T77*'Fish metrics'!N$177,$U77*'Fish metrics'!N$178,$V77*'Fish metrics'!N$179,$W77*'Fish metrics'!N$180,$X77*'Fish metrics'!N$181,$Y77*'Fish metrics'!N$182)</f>
        <v>#VALUE!</v>
      </c>
      <c r="AN77" s="49" t="e">
        <f>SUM($P77*'Fish metrics'!O$173,$Q77*'Fish metrics'!O$174,$R77*'Fish metrics'!O$175,$S77*'Fish metrics'!O$176,$T77*'Fish metrics'!O$177,$U77*'Fish metrics'!O$178,$V77*'Fish metrics'!O$179,$W77*'Fish metrics'!O$180,$X77*'Fish metrics'!O$181,$Y77*'Fish metrics'!O$182)</f>
        <v>#VALUE!</v>
      </c>
      <c r="AO77" s="39" t="e">
        <f t="shared" si="25"/>
        <v>#VALUE!</v>
      </c>
    </row>
    <row r="78" spans="1:41" x14ac:dyDescent="0.25">
      <c r="A78" s="64" t="s">
        <v>22</v>
      </c>
      <c r="B78" s="315"/>
      <c r="C78" s="328"/>
      <c r="D78" s="329"/>
      <c r="E78" s="329"/>
      <c r="F78" s="332"/>
      <c r="G78" s="328"/>
      <c r="H78" s="329"/>
      <c r="I78" s="329"/>
      <c r="J78" s="329"/>
      <c r="K78" s="330"/>
      <c r="L78" s="331"/>
      <c r="N78" s="64" t="s">
        <v>22</v>
      </c>
      <c r="O78" s="44" t="str">
        <f t="shared" si="24"/>
        <v/>
      </c>
      <c r="P78" s="67" t="str">
        <f>IF(C78&gt;0,C78*'Fish metrics'!D$24/$B$5,IF($N$57&lt;=$B$4,0,""))</f>
        <v/>
      </c>
      <c r="Q78" s="68" t="str">
        <f>IF(D78&gt;0,D78*'Fish metrics'!E$24/$B$5,IF($N$57&lt;=$B$4,0,""))</f>
        <v/>
      </c>
      <c r="R78" s="68" t="str">
        <f>IF(E78&gt;0,E78*'Fish metrics'!F$24/$B$5,IF($N$57&lt;=$B$4,0,""))</f>
        <v/>
      </c>
      <c r="S78" s="69" t="str">
        <f>IF(F78&gt;0,F78*'Fish metrics'!G$24/$B$5,IF($N$57&lt;=$B$4,0,""))</f>
        <v/>
      </c>
      <c r="T78" s="67" t="str">
        <f>IF(G78&gt;0,G78*'Fish metrics'!H$24/$B$5,IF($N$57&lt;=$B$4,0,""))</f>
        <v/>
      </c>
      <c r="U78" s="68" t="str">
        <f>IF(H78&gt;0,H78*'Fish metrics'!I$24/$B$5,IF($N$57&lt;=$B$4,0,""))</f>
        <v/>
      </c>
      <c r="V78" s="68" t="str">
        <f>IF(I78&gt;0,I78*'Fish metrics'!J$24/$B$5,IF($N$57&lt;=$B$4,0,""))</f>
        <v/>
      </c>
      <c r="W78" s="68" t="str">
        <f>IF(J78&gt;0,J78*'Fish metrics'!K$24/$B$5,IF($N$57&lt;=$B$4,0,""))</f>
        <v/>
      </c>
      <c r="X78" s="68" t="str">
        <f>IF(K78&gt;0,K78*'Fish metrics'!L$24/$B$5,IF($N$57&lt;=$B$4,0,""))</f>
        <v/>
      </c>
      <c r="Y78" s="69" t="str">
        <f>IF(L78&gt;0,L78*'Fish metrics'!M$24/$B$5,IF($N$57&lt;=$B$4,0,""))</f>
        <v/>
      </c>
      <c r="Z78" s="39">
        <f t="shared" si="26"/>
        <v>0</v>
      </c>
      <c r="AB78" s="70" t="s">
        <v>22</v>
      </c>
      <c r="AC78" s="49" t="e">
        <f>SUM($P78*'Fish metrics'!D$206,$Q78*'Fish metrics'!D$207,$R78*'Fish metrics'!D$208,$S78*'Fish metrics'!D$209,$T78*'Fish metrics'!D$210,$U78*'Fish metrics'!D$211,$V78*'Fish metrics'!D$212,$W78*'Fish metrics'!D$213,$X78*'Fish metrics'!D$214,$Y78*'Fish metrics'!D$215)</f>
        <v>#VALUE!</v>
      </c>
      <c r="AD78" s="49" t="e">
        <f>SUM($P78*'Fish metrics'!E$206,$Q78*'Fish metrics'!E$207,$R78*'Fish metrics'!E$208,$S78*'Fish metrics'!E$209,$T78*'Fish metrics'!E$210,$U78*'Fish metrics'!E$211,$V78*'Fish metrics'!E$212,$W78*'Fish metrics'!E$213,$X78*'Fish metrics'!E$214,$Y78*'Fish metrics'!E$215)</f>
        <v>#VALUE!</v>
      </c>
      <c r="AE78" s="49" t="e">
        <f>SUM($P78*'Fish metrics'!F$206,$Q78*'Fish metrics'!F$207,$R78*'Fish metrics'!F$208,$S78*'Fish metrics'!F$209,$T78*'Fish metrics'!F$210,$U78*'Fish metrics'!F$211,$V78*'Fish metrics'!F$212,$W78*'Fish metrics'!F$213,$X78*'Fish metrics'!F$214,$Y78*'Fish metrics'!F$215)</f>
        <v>#VALUE!</v>
      </c>
      <c r="AF78" s="49" t="e">
        <f>SUM($P78*'Fish metrics'!G$206,$Q78*'Fish metrics'!G$207,$R78*'Fish metrics'!G$208,$S78*'Fish metrics'!G$209,$T78*'Fish metrics'!G$210,$U78*'Fish metrics'!G$211,$V78*'Fish metrics'!G$212,$W78*'Fish metrics'!G$213,$X78*'Fish metrics'!G$214,$Y78*'Fish metrics'!G$215)</f>
        <v>#VALUE!</v>
      </c>
      <c r="AG78" s="49" t="e">
        <f>SUM($P78*'Fish metrics'!H$206,$Q78*'Fish metrics'!H$207,$R78*'Fish metrics'!H$208,$S78*'Fish metrics'!H$209,$T78*'Fish metrics'!H$210,$U78*'Fish metrics'!H$211,$V78*'Fish metrics'!H$212,$W78*'Fish metrics'!H$213,$X78*'Fish metrics'!H$214,$Y78*'Fish metrics'!H$215)</f>
        <v>#VALUE!</v>
      </c>
      <c r="AH78" s="49" t="e">
        <f>SUM($P78*'Fish metrics'!I$206,$Q78*'Fish metrics'!I$207,$R78*'Fish metrics'!I$208,$S78*'Fish metrics'!I$209,$T78*'Fish metrics'!I$210,$U78*'Fish metrics'!I$211,$V78*'Fish metrics'!I$212,$W78*'Fish metrics'!I$213,$X78*'Fish metrics'!I$214,$Y78*'Fish metrics'!I$215)</f>
        <v>#VALUE!</v>
      </c>
      <c r="AI78" s="49" t="e">
        <f>SUM($P78*'Fish metrics'!J$206,$Q78*'Fish metrics'!J$207,$R78*'Fish metrics'!J$208,$S78*'Fish metrics'!J$209,$T78*'Fish metrics'!J$210,$U78*'Fish metrics'!J$211,$V78*'Fish metrics'!J$212,$W78*'Fish metrics'!J$213,$X78*'Fish metrics'!J$214,$Y78*'Fish metrics'!J$215)</f>
        <v>#VALUE!</v>
      </c>
      <c r="AJ78" s="49" t="e">
        <f>SUM($P78*'Fish metrics'!K$206,$Q78*'Fish metrics'!K$207,$R78*'Fish metrics'!K$208,$S78*'Fish metrics'!K$209,$T78*'Fish metrics'!K$210,$U78*'Fish metrics'!K$211,$V78*'Fish metrics'!K$212,$W78*'Fish metrics'!K$213,$X78*'Fish metrics'!K$214,$Y78*'Fish metrics'!K$215)</f>
        <v>#VALUE!</v>
      </c>
      <c r="AK78" s="49" t="e">
        <f>SUM($P78*'Fish metrics'!L$206,$Q78*'Fish metrics'!L$207,$R78*'Fish metrics'!L$208,$S78*'Fish metrics'!L$209,$T78*'Fish metrics'!L$210,$U78*'Fish metrics'!L$211,$V78*'Fish metrics'!L$212,$W78*'Fish metrics'!L$213,$X78*'Fish metrics'!L$214,$Y78*'Fish metrics'!L$215)</f>
        <v>#VALUE!</v>
      </c>
      <c r="AL78" s="49" t="e">
        <f>SUM($P78*'Fish metrics'!M$206,$Q78*'Fish metrics'!M$207,$R78*'Fish metrics'!M$208,$S78*'Fish metrics'!M$209,$T78*'Fish metrics'!M$210,$U78*'Fish metrics'!M$211,$V78*'Fish metrics'!M$212,$W78*'Fish metrics'!M$213,$X78*'Fish metrics'!M$214,$Y78*'Fish metrics'!M$215)</f>
        <v>#VALUE!</v>
      </c>
      <c r="AM78" s="49" t="e">
        <f>SUM($P78*'Fish metrics'!N$206,$Q78*'Fish metrics'!N$207,$R78*'Fish metrics'!N$208,$S78*'Fish metrics'!N$209,$T78*'Fish metrics'!N$210,$U78*'Fish metrics'!N$211,$V78*'Fish metrics'!N$212,$W78*'Fish metrics'!N$213,$X78*'Fish metrics'!N$214,$Y78*'Fish metrics'!N$215)</f>
        <v>#VALUE!</v>
      </c>
      <c r="AN78" s="49" t="e">
        <f>SUM($P78*'Fish metrics'!O$206,$Q78*'Fish metrics'!O$207,$R78*'Fish metrics'!O$208,$S78*'Fish metrics'!O$209,$T78*'Fish metrics'!O$210,$U78*'Fish metrics'!O$211,$V78*'Fish metrics'!O$212,$W78*'Fish metrics'!O$213,$X78*'Fish metrics'!O$214,$Y78*'Fish metrics'!O$215)</f>
        <v>#VALUE!</v>
      </c>
      <c r="AO78" s="39" t="e">
        <f t="shared" si="25"/>
        <v>#VALUE!</v>
      </c>
    </row>
    <row r="79" spans="1:41" x14ac:dyDescent="0.25">
      <c r="A79" s="64" t="s">
        <v>23</v>
      </c>
      <c r="B79" s="315"/>
      <c r="C79" s="328"/>
      <c r="D79" s="329"/>
      <c r="E79" s="329"/>
      <c r="F79" s="332"/>
      <c r="G79" s="328"/>
      <c r="H79" s="329"/>
      <c r="I79" s="329"/>
      <c r="J79" s="329"/>
      <c r="K79" s="329"/>
      <c r="L79" s="332"/>
      <c r="N79" s="64" t="s">
        <v>23</v>
      </c>
      <c r="O79" s="44" t="str">
        <f t="shared" si="24"/>
        <v/>
      </c>
      <c r="P79" s="67" t="str">
        <f>IF(C79&gt;0,C79*'Fish metrics'!D$25/$B$5,IF($N$57&lt;=$B$4,0,""))</f>
        <v/>
      </c>
      <c r="Q79" s="68" t="str">
        <f>IF(D79&gt;0,D79*'Fish metrics'!E$25/$B$5,IF($N$57&lt;=$B$4,0,""))</f>
        <v/>
      </c>
      <c r="R79" s="68" t="str">
        <f>IF(E79&gt;0,E79*'Fish metrics'!F$25/$B$5,IF($N$57&lt;=$B$4,0,""))</f>
        <v/>
      </c>
      <c r="S79" s="69" t="str">
        <f>IF(F79&gt;0,F79*'Fish metrics'!G$25/$B$5,IF($N$57&lt;=$B$4,0,""))</f>
        <v/>
      </c>
      <c r="T79" s="67" t="str">
        <f>IF(G79&gt;0,G79*'Fish metrics'!H$25/$B$5,IF($N$57&lt;=$B$4,0,""))</f>
        <v/>
      </c>
      <c r="U79" s="68" t="str">
        <f>IF(H79&gt;0,H79*'Fish metrics'!I$25/$B$5,IF($N$57&lt;=$B$4,0,""))</f>
        <v/>
      </c>
      <c r="V79" s="68" t="str">
        <f>IF(I79&gt;0,I79*'Fish metrics'!J$25/$B$5,IF($N$57&lt;=$B$4,0,""))</f>
        <v/>
      </c>
      <c r="W79" s="68" t="str">
        <f>IF(J79&gt;0,J79*'Fish metrics'!K$25/$B$5,IF($N$57&lt;=$B$4,0,""))</f>
        <v/>
      </c>
      <c r="X79" s="68" t="str">
        <f>IF(K79&gt;0,K79*'Fish metrics'!L$25/$B$5,IF($N$57&lt;=$B$4,0,""))</f>
        <v/>
      </c>
      <c r="Y79" s="69" t="str">
        <f>IF(L79&gt;0,L79*'Fish metrics'!M$25/$B$5,IF($N$57&lt;=$B$4,0,""))</f>
        <v/>
      </c>
      <c r="Z79" s="39">
        <f t="shared" si="26"/>
        <v>0</v>
      </c>
      <c r="AB79" s="70" t="s">
        <v>23</v>
      </c>
      <c r="AC79" s="49" t="e">
        <f>SUM($P79*'Fish metrics'!D$140,$Q79*'Fish metrics'!D$141,$R79*'Fish metrics'!D$142,$S79*'Fish metrics'!D$143,$T79*'Fish metrics'!D$144,$U79*'Fish metrics'!D$145,$V79*'Fish metrics'!D$146,$W79*'Fish metrics'!D$147,$X79*'Fish metrics'!D$148,$Y79*'Fish metrics'!D$149)</f>
        <v>#VALUE!</v>
      </c>
      <c r="AD79" s="49" t="e">
        <f>SUM($P79*'Fish metrics'!E$140,$Q79*'Fish metrics'!E$141,$R79*'Fish metrics'!E$142,$S79*'Fish metrics'!E$143,$T79*'Fish metrics'!E$144,$U79*'Fish metrics'!E$145,$V79*'Fish metrics'!E$146,$W79*'Fish metrics'!E$147,$X79*'Fish metrics'!E$148,$Y79*'Fish metrics'!E$149)</f>
        <v>#VALUE!</v>
      </c>
      <c r="AE79" s="49" t="e">
        <f>SUM($P79*'Fish metrics'!F$140,$Q79*'Fish metrics'!F$141,$R79*'Fish metrics'!F$142,$S79*'Fish metrics'!F$143,$T79*'Fish metrics'!F$144,$U79*'Fish metrics'!F$145,$V79*'Fish metrics'!F$146,$W79*'Fish metrics'!F$147,$X79*'Fish metrics'!F$148,$Y79*'Fish metrics'!F$149)</f>
        <v>#VALUE!</v>
      </c>
      <c r="AF79" s="49" t="e">
        <f>SUM($P79*'Fish metrics'!G$140,$Q79*'Fish metrics'!G$141,$R79*'Fish metrics'!G$142,$S79*'Fish metrics'!G$143,$T79*'Fish metrics'!G$144,$U79*'Fish metrics'!G$145,$V79*'Fish metrics'!G$146,$W79*'Fish metrics'!G$147,$X79*'Fish metrics'!G$148,$Y79*'Fish metrics'!G$149)</f>
        <v>#VALUE!</v>
      </c>
      <c r="AG79" s="49" t="e">
        <f>SUM($P79*'Fish metrics'!H$140,$Q79*'Fish metrics'!H$141,$R79*'Fish metrics'!H$142,$S79*'Fish metrics'!H$143,$T79*'Fish metrics'!H$144,$U79*'Fish metrics'!H$145,$V79*'Fish metrics'!H$146,$W79*'Fish metrics'!H$147,$X79*'Fish metrics'!H$148,$Y79*'Fish metrics'!H$149)</f>
        <v>#VALUE!</v>
      </c>
      <c r="AH79" s="49" t="e">
        <f>SUM($P79*'Fish metrics'!I$140,$Q79*'Fish metrics'!I$141,$R79*'Fish metrics'!I$142,$S79*'Fish metrics'!I$143,$T79*'Fish metrics'!I$144,$U79*'Fish metrics'!I$145,$V79*'Fish metrics'!I$146,$W79*'Fish metrics'!I$147,$X79*'Fish metrics'!I$148,$Y79*'Fish metrics'!I$149)</f>
        <v>#VALUE!</v>
      </c>
      <c r="AI79" s="49" t="e">
        <f>SUM($P79*'Fish metrics'!J$140,$Q79*'Fish metrics'!J$141,$R79*'Fish metrics'!J$142,$S79*'Fish metrics'!J$143,$T79*'Fish metrics'!J$144,$U79*'Fish metrics'!J$145,$V79*'Fish metrics'!J$146,$W79*'Fish metrics'!J$147,$X79*'Fish metrics'!J$148,$Y79*'Fish metrics'!J$149)</f>
        <v>#VALUE!</v>
      </c>
      <c r="AJ79" s="49" t="e">
        <f>SUM($P79*'Fish metrics'!K$140,$Q79*'Fish metrics'!K$141,$R79*'Fish metrics'!K$142,$S79*'Fish metrics'!K$143,$T79*'Fish metrics'!K$144,$U79*'Fish metrics'!K$145,$V79*'Fish metrics'!K$146,$W79*'Fish metrics'!K$147,$X79*'Fish metrics'!K$148,$Y79*'Fish metrics'!K$149)</f>
        <v>#VALUE!</v>
      </c>
      <c r="AK79" s="49" t="e">
        <f>SUM($P79*'Fish metrics'!L$140,$Q79*'Fish metrics'!L$141,$R79*'Fish metrics'!L$142,$S79*'Fish metrics'!L$143,$T79*'Fish metrics'!L$144,$U79*'Fish metrics'!L$145,$V79*'Fish metrics'!L$146,$W79*'Fish metrics'!L$147,$X79*'Fish metrics'!L$148,$Y79*'Fish metrics'!L$149)</f>
        <v>#VALUE!</v>
      </c>
      <c r="AL79" s="49" t="e">
        <f>SUM($P79*'Fish metrics'!M$140,$Q79*'Fish metrics'!M$141,$R79*'Fish metrics'!M$142,$S79*'Fish metrics'!M$143,$T79*'Fish metrics'!M$144,$U79*'Fish metrics'!M$145,$V79*'Fish metrics'!M$146,$W79*'Fish metrics'!M$147,$X79*'Fish metrics'!M$148,$Y79*'Fish metrics'!M$149)</f>
        <v>#VALUE!</v>
      </c>
      <c r="AM79" s="49" t="e">
        <f>SUM($P79*'Fish metrics'!N$140,$Q79*'Fish metrics'!N$141,$R79*'Fish metrics'!N$142,$S79*'Fish metrics'!N$143,$T79*'Fish metrics'!N$144,$U79*'Fish metrics'!N$145,$V79*'Fish metrics'!N$146,$W79*'Fish metrics'!N$147,$X79*'Fish metrics'!N$148,$Y79*'Fish metrics'!N$149)</f>
        <v>#VALUE!</v>
      </c>
      <c r="AN79" s="49" t="e">
        <f>SUM($P79*'Fish metrics'!O$140,$Q79*'Fish metrics'!O$141,$R79*'Fish metrics'!O$142,$S79*'Fish metrics'!O$143,$T79*'Fish metrics'!O$144,$U79*'Fish metrics'!O$145,$V79*'Fish metrics'!O$146,$W79*'Fish metrics'!O$147,$X79*'Fish metrics'!O$148,$Y79*'Fish metrics'!O$149)</f>
        <v>#VALUE!</v>
      </c>
      <c r="AO79" s="39" t="e">
        <f t="shared" si="25"/>
        <v>#VALUE!</v>
      </c>
    </row>
    <row r="80" spans="1:41" x14ac:dyDescent="0.25">
      <c r="A80" s="64" t="s">
        <v>133</v>
      </c>
      <c r="B80" s="315"/>
      <c r="C80" s="328"/>
      <c r="D80" s="329"/>
      <c r="E80" s="329"/>
      <c r="F80" s="331"/>
      <c r="G80" s="328"/>
      <c r="H80" s="329"/>
      <c r="I80" s="329"/>
      <c r="J80" s="330"/>
      <c r="K80" s="330"/>
      <c r="L80" s="331"/>
      <c r="N80" s="64" t="s">
        <v>133</v>
      </c>
      <c r="O80" s="44" t="str">
        <f t="shared" si="24"/>
        <v/>
      </c>
      <c r="P80" s="67" t="str">
        <f>IF(C80&gt;0,C80*'Fish metrics'!D$26/$B$5,IF($N$57&lt;=$B$4,0,""))</f>
        <v/>
      </c>
      <c r="Q80" s="68" t="str">
        <f>IF(D80&gt;0,D80*'Fish metrics'!E$26/$B$5,IF($N$57&lt;=$B$4,0,""))</f>
        <v/>
      </c>
      <c r="R80" s="68" t="str">
        <f>IF(E80&gt;0,E80*'Fish metrics'!F$26/$B$5,IF($N$57&lt;=$B$4,0,""))</f>
        <v/>
      </c>
      <c r="S80" s="69" t="str">
        <f>IF(F80&gt;0,F80*'Fish metrics'!G$26/$B$5,IF($N$57&lt;=$B$4,0,""))</f>
        <v/>
      </c>
      <c r="T80" s="67" t="str">
        <f>IF(G80&gt;0,G80*'Fish metrics'!H$26/$B$5,IF($N$57&lt;=$B$4,0,""))</f>
        <v/>
      </c>
      <c r="U80" s="68" t="str">
        <f>IF(H80&gt;0,H80*'Fish metrics'!I$26/$B$5,IF($N$57&lt;=$B$4,0,""))</f>
        <v/>
      </c>
      <c r="V80" s="68" t="str">
        <f>IF(I80&gt;0,I80*'Fish metrics'!J$26/$B$5,IF($N$57&lt;=$B$4,0,""))</f>
        <v/>
      </c>
      <c r="W80" s="68" t="str">
        <f>IF(J80&gt;0,J80*'Fish metrics'!K$26/$B$5,IF($N$57&lt;=$B$4,0,""))</f>
        <v/>
      </c>
      <c r="X80" s="68" t="str">
        <f>IF(K80&gt;0,K80*'Fish metrics'!L$26/$B$5,IF($N$57&lt;=$B$4,0,""))</f>
        <v/>
      </c>
      <c r="Y80" s="69" t="str">
        <f>IF(L80&gt;0,L80*'Fish metrics'!M$26/$B$5,IF($N$57&lt;=$B$4,0,""))</f>
        <v/>
      </c>
      <c r="Z80" s="39">
        <f t="shared" si="26"/>
        <v>0</v>
      </c>
      <c r="AB80" s="70" t="s">
        <v>133</v>
      </c>
      <c r="AC80" s="49" t="e">
        <f>SUM($P80*'Fish metrics'!D$162,$Q80*'Fish metrics'!D$163,$R80*'Fish metrics'!D$164,$S80*'Fish metrics'!D$165,$T80*'Fish metrics'!D$166,$U80*'Fish metrics'!D$167,$V80*'Fish metrics'!D$168,$W80*'Fish metrics'!D$169,$X80*'Fish metrics'!D$170,$Y80*'Fish metrics'!D$171)</f>
        <v>#VALUE!</v>
      </c>
      <c r="AD80" s="49" t="e">
        <f>SUM($P80*'Fish metrics'!E$162,$Q80*'Fish metrics'!E$163,$R80*'Fish metrics'!E$164,$S80*'Fish metrics'!E$165,$T80*'Fish metrics'!E$166,$U80*'Fish metrics'!E$167,$V80*'Fish metrics'!E$168,$W80*'Fish metrics'!E$169,$X80*'Fish metrics'!E$170,$Y80*'Fish metrics'!E$171)</f>
        <v>#VALUE!</v>
      </c>
      <c r="AE80" s="49" t="e">
        <f>SUM($P80*'Fish metrics'!F$162,$Q80*'Fish metrics'!F$163,$R80*'Fish metrics'!F$164,$S80*'Fish metrics'!F$165,$T80*'Fish metrics'!F$166,$U80*'Fish metrics'!F$167,$V80*'Fish metrics'!F$168,$W80*'Fish metrics'!F$169,$X80*'Fish metrics'!F$170,$Y80*'Fish metrics'!F$171)</f>
        <v>#VALUE!</v>
      </c>
      <c r="AF80" s="49" t="e">
        <f>SUM($P80*'Fish metrics'!G$162,$Q80*'Fish metrics'!G$163,$R80*'Fish metrics'!G$164,$S80*'Fish metrics'!G$165,$T80*'Fish metrics'!G$166,$U80*'Fish metrics'!G$167,$V80*'Fish metrics'!G$168,$W80*'Fish metrics'!G$169,$X80*'Fish metrics'!G$170,$Y80*'Fish metrics'!G$171)</f>
        <v>#VALUE!</v>
      </c>
      <c r="AG80" s="49" t="e">
        <f>SUM($P80*'Fish metrics'!H$162,$Q80*'Fish metrics'!H$163,$R80*'Fish metrics'!H$164,$S80*'Fish metrics'!H$165,$T80*'Fish metrics'!H$166,$U80*'Fish metrics'!H$167,$V80*'Fish metrics'!H$168,$W80*'Fish metrics'!H$169,$X80*'Fish metrics'!H$170,$Y80*'Fish metrics'!H$171)</f>
        <v>#VALUE!</v>
      </c>
      <c r="AH80" s="49" t="e">
        <f>SUM($P80*'Fish metrics'!I$162,$Q80*'Fish metrics'!I$163,$R80*'Fish metrics'!I$164,$S80*'Fish metrics'!I$165,$T80*'Fish metrics'!I$166,$U80*'Fish metrics'!I$167,$V80*'Fish metrics'!I$168,$W80*'Fish metrics'!I$169,$X80*'Fish metrics'!I$170,$Y80*'Fish metrics'!I$171)</f>
        <v>#VALUE!</v>
      </c>
      <c r="AI80" s="49" t="e">
        <f>SUM($P80*'Fish metrics'!J$162,$Q80*'Fish metrics'!J$163,$R80*'Fish metrics'!J$164,$S80*'Fish metrics'!J$165,$T80*'Fish metrics'!J$166,$U80*'Fish metrics'!J$167,$V80*'Fish metrics'!J$168,$W80*'Fish metrics'!J$169,$X80*'Fish metrics'!J$170,$Y80*'Fish metrics'!J$171)</f>
        <v>#VALUE!</v>
      </c>
      <c r="AJ80" s="49" t="e">
        <f>SUM($P80*'Fish metrics'!K$162,$Q80*'Fish metrics'!K$163,$R80*'Fish metrics'!K$164,$S80*'Fish metrics'!K$165,$T80*'Fish metrics'!K$166,$U80*'Fish metrics'!K$167,$V80*'Fish metrics'!K$168,$W80*'Fish metrics'!K$169,$X80*'Fish metrics'!K$170,$Y80*'Fish metrics'!K$171)</f>
        <v>#VALUE!</v>
      </c>
      <c r="AK80" s="49" t="e">
        <f>SUM($P80*'Fish metrics'!L$162,$Q80*'Fish metrics'!L$163,$R80*'Fish metrics'!L$164,$S80*'Fish metrics'!L$165,$T80*'Fish metrics'!L$166,$U80*'Fish metrics'!L$167,$V80*'Fish metrics'!L$168,$W80*'Fish metrics'!L$169,$X80*'Fish metrics'!L$170,$Y80*'Fish metrics'!L$171)</f>
        <v>#VALUE!</v>
      </c>
      <c r="AL80" s="49" t="e">
        <f>SUM($P80*'Fish metrics'!M$162,$Q80*'Fish metrics'!M$163,$R80*'Fish metrics'!M$164,$S80*'Fish metrics'!M$165,$T80*'Fish metrics'!M$166,$U80*'Fish metrics'!M$167,$V80*'Fish metrics'!M$168,$W80*'Fish metrics'!M$169,$X80*'Fish metrics'!M$170,$Y80*'Fish metrics'!M$171)</f>
        <v>#VALUE!</v>
      </c>
      <c r="AM80" s="49" t="e">
        <f>SUM($P80*'Fish metrics'!N$162,$Q80*'Fish metrics'!N$163,$R80*'Fish metrics'!N$164,$S80*'Fish metrics'!N$165,$T80*'Fish metrics'!N$166,$U80*'Fish metrics'!N$167,$V80*'Fish metrics'!N$168,$W80*'Fish metrics'!N$169,$X80*'Fish metrics'!N$170,$Y80*'Fish metrics'!N$171)</f>
        <v>#VALUE!</v>
      </c>
      <c r="AN80" s="49" t="e">
        <f>SUM($P80*'Fish metrics'!O$162,$Q80*'Fish metrics'!O$163,$R80*'Fish metrics'!O$164,$S80*'Fish metrics'!O$165,$T80*'Fish metrics'!O$166,$U80*'Fish metrics'!O$167,$V80*'Fish metrics'!O$168,$W80*'Fish metrics'!O$169,$X80*'Fish metrics'!O$170,$Y80*'Fish metrics'!O$171)</f>
        <v>#VALUE!</v>
      </c>
      <c r="AO80" s="39" t="e">
        <f t="shared" si="25"/>
        <v>#VALUE!</v>
      </c>
    </row>
    <row r="81" spans="1:41" x14ac:dyDescent="0.25">
      <c r="A81" s="64" t="s">
        <v>24</v>
      </c>
      <c r="B81" s="315"/>
      <c r="C81" s="328"/>
      <c r="D81" s="329"/>
      <c r="E81" s="329"/>
      <c r="F81" s="332"/>
      <c r="G81" s="328"/>
      <c r="H81" s="329"/>
      <c r="I81" s="329"/>
      <c r="J81" s="329"/>
      <c r="K81" s="329"/>
      <c r="L81" s="332"/>
      <c r="N81" s="64" t="s">
        <v>24</v>
      </c>
      <c r="O81" s="44" t="str">
        <f t="shared" si="24"/>
        <v/>
      </c>
      <c r="P81" s="67" t="str">
        <f>IF(C81&gt;0,C81*'Fish metrics'!D$27/$B$5,IF($N$57&lt;=$B$4,0,""))</f>
        <v/>
      </c>
      <c r="Q81" s="68" t="str">
        <f>IF(D81&gt;0,D81*'Fish metrics'!E$27/$B$5,IF($N$57&lt;=$B$4,0,""))</f>
        <v/>
      </c>
      <c r="R81" s="68" t="str">
        <f>IF(E81&gt;0,E81*'Fish metrics'!F$27/$B$5,IF($N$57&lt;=$B$4,0,""))</f>
        <v/>
      </c>
      <c r="S81" s="69" t="str">
        <f>IF(F81&gt;0,F81*'Fish metrics'!G$27/$B$5,IF($N$57&lt;=$B$4,0,""))</f>
        <v/>
      </c>
      <c r="T81" s="67" t="str">
        <f>IF(G81&gt;0,G81*'Fish metrics'!H$27/$B$5,IF($N$57&lt;=$B$4,0,""))</f>
        <v/>
      </c>
      <c r="U81" s="68" t="str">
        <f>IF(H81&gt;0,H81*'Fish metrics'!I$27/$B$5,IF($N$57&lt;=$B$4,0,""))</f>
        <v/>
      </c>
      <c r="V81" s="68" t="str">
        <f>IF(I81&gt;0,I81*'Fish metrics'!J$27/$B$5,IF($N$57&lt;=$B$4,0,""))</f>
        <v/>
      </c>
      <c r="W81" s="68" t="str">
        <f>IF(J81&gt;0,J81*'Fish metrics'!K$27/$B$5,IF($N$57&lt;=$B$4,0,""))</f>
        <v/>
      </c>
      <c r="X81" s="68" t="str">
        <f>IF(K81&gt;0,K81*'Fish metrics'!L$27/$B$5,IF($N$57&lt;=$B$4,0,""))</f>
        <v/>
      </c>
      <c r="Y81" s="69" t="str">
        <f>IF(L81&gt;0,L81*'Fish metrics'!M$27/$B$5,IF($N$57&lt;=$B$4,0,""))</f>
        <v/>
      </c>
      <c r="Z81" s="39">
        <f t="shared" si="26"/>
        <v>0</v>
      </c>
      <c r="AB81" s="70" t="s">
        <v>24</v>
      </c>
      <c r="AC81" s="49" t="e">
        <f>SUM($P81*'Fish metrics'!D$173,$Q81*'Fish metrics'!D$174,$R81*'Fish metrics'!D$175,$S81*'Fish metrics'!D$176,$T81*'Fish metrics'!D$177,$U81*'Fish metrics'!D$178,$V81*'Fish metrics'!D$179,$W81*'Fish metrics'!D$180,$X81*'Fish metrics'!D$181,$Y81*'Fish metrics'!D$182)</f>
        <v>#VALUE!</v>
      </c>
      <c r="AD81" s="49" t="e">
        <f>SUM($P81*'Fish metrics'!E$173,$Q81*'Fish metrics'!E$174,$R81*'Fish metrics'!E$175,$S81*'Fish metrics'!E$176,$T81*'Fish metrics'!E$177,$U81*'Fish metrics'!E$178,$V81*'Fish metrics'!E$179,$W81*'Fish metrics'!E$180,$X81*'Fish metrics'!E$181,$Y81*'Fish metrics'!E$182)</f>
        <v>#VALUE!</v>
      </c>
      <c r="AE81" s="49" t="e">
        <f>SUM($P81*'Fish metrics'!F$173,$Q81*'Fish metrics'!F$174,$R81*'Fish metrics'!F$175,$S81*'Fish metrics'!F$176,$T81*'Fish metrics'!F$177,$U81*'Fish metrics'!F$178,$V81*'Fish metrics'!F$179,$W81*'Fish metrics'!F$180,$X81*'Fish metrics'!F$181,$Y81*'Fish metrics'!F$182)</f>
        <v>#VALUE!</v>
      </c>
      <c r="AF81" s="49" t="e">
        <f>SUM($P81*'Fish metrics'!G$173,$Q81*'Fish metrics'!G$174,$R81*'Fish metrics'!G$175,$S81*'Fish metrics'!G$176,$T81*'Fish metrics'!G$177,$U81*'Fish metrics'!G$178,$V81*'Fish metrics'!G$179,$W81*'Fish metrics'!G$180,$X81*'Fish metrics'!G$181,$Y81*'Fish metrics'!G$182)</f>
        <v>#VALUE!</v>
      </c>
      <c r="AG81" s="49" t="e">
        <f>SUM($P81*'Fish metrics'!H$173,$Q81*'Fish metrics'!H$174,$R81*'Fish metrics'!H$175,$S81*'Fish metrics'!H$176,$T81*'Fish metrics'!H$177,$U81*'Fish metrics'!H$178,$V81*'Fish metrics'!H$179,$W81*'Fish metrics'!H$180,$X81*'Fish metrics'!H$181,$Y81*'Fish metrics'!H$182)</f>
        <v>#VALUE!</v>
      </c>
      <c r="AH81" s="49" t="e">
        <f>SUM($P81*'Fish metrics'!I$173,$Q81*'Fish metrics'!I$174,$R81*'Fish metrics'!I$175,$S81*'Fish metrics'!I$176,$T81*'Fish metrics'!I$177,$U81*'Fish metrics'!I$178,$V81*'Fish metrics'!I$179,$W81*'Fish metrics'!I$180,$X81*'Fish metrics'!I$181,$Y81*'Fish metrics'!I$182)</f>
        <v>#VALUE!</v>
      </c>
      <c r="AI81" s="49" t="e">
        <f>SUM($P81*'Fish metrics'!J$173,$Q81*'Fish metrics'!J$174,$R81*'Fish metrics'!J$175,$S81*'Fish metrics'!J$176,$T81*'Fish metrics'!J$177,$U81*'Fish metrics'!J$178,$V81*'Fish metrics'!J$179,$W81*'Fish metrics'!J$180,$X81*'Fish metrics'!J$181,$Y81*'Fish metrics'!J$182)</f>
        <v>#VALUE!</v>
      </c>
      <c r="AJ81" s="49" t="e">
        <f>SUM($P81*'Fish metrics'!K$173,$Q81*'Fish metrics'!K$174,$R81*'Fish metrics'!K$175,$S81*'Fish metrics'!K$176,$T81*'Fish metrics'!K$177,$U81*'Fish metrics'!K$178,$V81*'Fish metrics'!K$179,$W81*'Fish metrics'!K$180,$X81*'Fish metrics'!K$181,$Y81*'Fish metrics'!K$182)</f>
        <v>#VALUE!</v>
      </c>
      <c r="AK81" s="49" t="e">
        <f>SUM($P81*'Fish metrics'!L$173,$Q81*'Fish metrics'!L$174,$R81*'Fish metrics'!L$175,$S81*'Fish metrics'!L$176,$T81*'Fish metrics'!L$177,$U81*'Fish metrics'!L$178,$V81*'Fish metrics'!L$179,$W81*'Fish metrics'!L$180,$X81*'Fish metrics'!L$181,$Y81*'Fish metrics'!L$182)</f>
        <v>#VALUE!</v>
      </c>
      <c r="AL81" s="49" t="e">
        <f>SUM($P81*'Fish metrics'!M$173,$Q81*'Fish metrics'!M$174,$R81*'Fish metrics'!M$175,$S81*'Fish metrics'!M$176,$T81*'Fish metrics'!M$177,$U81*'Fish metrics'!M$178,$V81*'Fish metrics'!M$179,$W81*'Fish metrics'!M$180,$X81*'Fish metrics'!M$181,$Y81*'Fish metrics'!M$182)</f>
        <v>#VALUE!</v>
      </c>
      <c r="AM81" s="49" t="e">
        <f>SUM($P81*'Fish metrics'!N$173,$Q81*'Fish metrics'!N$174,$R81*'Fish metrics'!N$175,$S81*'Fish metrics'!N$176,$T81*'Fish metrics'!N$177,$U81*'Fish metrics'!N$178,$V81*'Fish metrics'!N$179,$W81*'Fish metrics'!N$180,$X81*'Fish metrics'!N$181,$Y81*'Fish metrics'!N$182)</f>
        <v>#VALUE!</v>
      </c>
      <c r="AN81" s="49" t="e">
        <f>SUM($P81*'Fish metrics'!O$173,$Q81*'Fish metrics'!O$174,$R81*'Fish metrics'!O$175,$S81*'Fish metrics'!O$176,$T81*'Fish metrics'!O$177,$U81*'Fish metrics'!O$178,$V81*'Fish metrics'!O$179,$W81*'Fish metrics'!O$180,$X81*'Fish metrics'!O$181,$Y81*'Fish metrics'!O$182)</f>
        <v>#VALUE!</v>
      </c>
      <c r="AO81" s="39" t="e">
        <f t="shared" si="25"/>
        <v>#VALUE!</v>
      </c>
    </row>
    <row r="82" spans="1:41" x14ac:dyDescent="0.25">
      <c r="A82" s="64" t="s">
        <v>25</v>
      </c>
      <c r="B82" s="315"/>
      <c r="C82" s="328"/>
      <c r="D82" s="329"/>
      <c r="E82" s="329"/>
      <c r="F82" s="332"/>
      <c r="G82" s="328"/>
      <c r="H82" s="329"/>
      <c r="I82" s="329"/>
      <c r="J82" s="329"/>
      <c r="K82" s="330"/>
      <c r="L82" s="331"/>
      <c r="N82" s="64" t="s">
        <v>25</v>
      </c>
      <c r="O82" s="44" t="str">
        <f t="shared" si="24"/>
        <v/>
      </c>
      <c r="P82" s="67" t="str">
        <f>IF(C82&gt;0,C82*'Fish metrics'!D$28/$B$5,IF($N$57&lt;=$B$4,0,""))</f>
        <v/>
      </c>
      <c r="Q82" s="68" t="str">
        <f>IF(D82&gt;0,D82*'Fish metrics'!E$28/$B$5,IF($N$57&lt;=$B$4,0,""))</f>
        <v/>
      </c>
      <c r="R82" s="68" t="str">
        <f>IF(E82&gt;0,E82*'Fish metrics'!F$28/$B$5,IF($N$57&lt;=$B$4,0,""))</f>
        <v/>
      </c>
      <c r="S82" s="69" t="str">
        <f>IF(F82&gt;0,F82*'Fish metrics'!G$28/$B$5,IF($N$57&lt;=$B$4,0,""))</f>
        <v/>
      </c>
      <c r="T82" s="67" t="str">
        <f>IF(G82&gt;0,G82*'Fish metrics'!H$28/$B$5,IF($N$57&lt;=$B$4,0,""))</f>
        <v/>
      </c>
      <c r="U82" s="68" t="str">
        <f>IF(H82&gt;0,H82*'Fish metrics'!I$28/$B$5,IF($N$57&lt;=$B$4,0,""))</f>
        <v/>
      </c>
      <c r="V82" s="68" t="str">
        <f>IF(I82&gt;0,I82*'Fish metrics'!J$28/$B$5,IF($N$57&lt;=$B$4,0,""))</f>
        <v/>
      </c>
      <c r="W82" s="68" t="str">
        <f>IF(J82&gt;0,J82*'Fish metrics'!K$28/$B$5,IF($N$57&lt;=$B$4,0,""))</f>
        <v/>
      </c>
      <c r="X82" s="68" t="str">
        <f>IF(K82&gt;0,K82*'Fish metrics'!L$28/$B$5,IF($N$57&lt;=$B$4,0,""))</f>
        <v/>
      </c>
      <c r="Y82" s="69" t="str">
        <f>IF(L82&gt;0,L82*'Fish metrics'!M$28/$B$5,IF($N$57&lt;=$B$4,0,""))</f>
        <v/>
      </c>
      <c r="Z82" s="39">
        <f t="shared" si="26"/>
        <v>0</v>
      </c>
      <c r="AB82" s="70" t="s">
        <v>25</v>
      </c>
      <c r="AC82" s="49" t="e">
        <f>SUM($P82*'Fish metrics'!D$206,$Q82*'Fish metrics'!D$207,$R82*'Fish metrics'!D$208,$S82*'Fish metrics'!D$209,$T82*'Fish metrics'!D$210,$U82*'Fish metrics'!D$211,$V82*'Fish metrics'!D$212,$W82*'Fish metrics'!D$213,$X82*'Fish metrics'!D$214,$Y82*'Fish metrics'!D$215)</f>
        <v>#VALUE!</v>
      </c>
      <c r="AD82" s="49" t="e">
        <f>SUM($P82*'Fish metrics'!E$206,$Q82*'Fish metrics'!E$207,$R82*'Fish metrics'!E$208,$S82*'Fish metrics'!E$209,$T82*'Fish metrics'!E$210,$U82*'Fish metrics'!E$211,$V82*'Fish metrics'!E$212,$W82*'Fish metrics'!E$213,$X82*'Fish metrics'!E$214,$Y82*'Fish metrics'!E$215)</f>
        <v>#VALUE!</v>
      </c>
      <c r="AE82" s="49" t="e">
        <f>SUM($P82*'Fish metrics'!F$206,$Q82*'Fish metrics'!F$207,$R82*'Fish metrics'!F$208,$S82*'Fish metrics'!F$209,$T82*'Fish metrics'!F$210,$U82*'Fish metrics'!F$211,$V82*'Fish metrics'!F$212,$W82*'Fish metrics'!F$213,$X82*'Fish metrics'!F$214,$Y82*'Fish metrics'!F$215)</f>
        <v>#VALUE!</v>
      </c>
      <c r="AF82" s="49" t="e">
        <f>SUM($P82*'Fish metrics'!G$206,$Q82*'Fish metrics'!G$207,$R82*'Fish metrics'!G$208,$S82*'Fish metrics'!G$209,$T82*'Fish metrics'!G$210,$U82*'Fish metrics'!G$211,$V82*'Fish metrics'!G$212,$W82*'Fish metrics'!G$213,$X82*'Fish metrics'!G$214,$Y82*'Fish metrics'!G$215)</f>
        <v>#VALUE!</v>
      </c>
      <c r="AG82" s="49" t="e">
        <f>SUM($P82*'Fish metrics'!H$206,$Q82*'Fish metrics'!H$207,$R82*'Fish metrics'!H$208,$S82*'Fish metrics'!H$209,$T82*'Fish metrics'!H$210,$U82*'Fish metrics'!H$211,$V82*'Fish metrics'!H$212,$W82*'Fish metrics'!H$213,$X82*'Fish metrics'!H$214,$Y82*'Fish metrics'!H$215)</f>
        <v>#VALUE!</v>
      </c>
      <c r="AH82" s="49" t="e">
        <f>SUM($P82*'Fish metrics'!I$206,$Q82*'Fish metrics'!I$207,$R82*'Fish metrics'!I$208,$S82*'Fish metrics'!I$209,$T82*'Fish metrics'!I$210,$U82*'Fish metrics'!I$211,$V82*'Fish metrics'!I$212,$W82*'Fish metrics'!I$213,$X82*'Fish metrics'!I$214,$Y82*'Fish metrics'!I$215)</f>
        <v>#VALUE!</v>
      </c>
      <c r="AI82" s="49" t="e">
        <f>SUM($P82*'Fish metrics'!J$206,$Q82*'Fish metrics'!J$207,$R82*'Fish metrics'!J$208,$S82*'Fish metrics'!J$209,$T82*'Fish metrics'!J$210,$U82*'Fish metrics'!J$211,$V82*'Fish metrics'!J$212,$W82*'Fish metrics'!J$213,$X82*'Fish metrics'!J$214,$Y82*'Fish metrics'!J$215)</f>
        <v>#VALUE!</v>
      </c>
      <c r="AJ82" s="49" t="e">
        <f>SUM($P82*'Fish metrics'!K$206,$Q82*'Fish metrics'!K$207,$R82*'Fish metrics'!K$208,$S82*'Fish metrics'!K$209,$T82*'Fish metrics'!K$210,$U82*'Fish metrics'!K$211,$V82*'Fish metrics'!K$212,$W82*'Fish metrics'!K$213,$X82*'Fish metrics'!K$214,$Y82*'Fish metrics'!K$215)</f>
        <v>#VALUE!</v>
      </c>
      <c r="AK82" s="49" t="e">
        <f>SUM($P82*'Fish metrics'!L$206,$Q82*'Fish metrics'!L$207,$R82*'Fish metrics'!L$208,$S82*'Fish metrics'!L$209,$T82*'Fish metrics'!L$210,$U82*'Fish metrics'!L$211,$V82*'Fish metrics'!L$212,$W82*'Fish metrics'!L$213,$X82*'Fish metrics'!L$214,$Y82*'Fish metrics'!L$215)</f>
        <v>#VALUE!</v>
      </c>
      <c r="AL82" s="49" t="e">
        <f>SUM($P82*'Fish metrics'!M$206,$Q82*'Fish metrics'!M$207,$R82*'Fish metrics'!M$208,$S82*'Fish metrics'!M$209,$T82*'Fish metrics'!M$210,$U82*'Fish metrics'!M$211,$V82*'Fish metrics'!M$212,$W82*'Fish metrics'!M$213,$X82*'Fish metrics'!M$214,$Y82*'Fish metrics'!M$215)</f>
        <v>#VALUE!</v>
      </c>
      <c r="AM82" s="49" t="e">
        <f>SUM($P82*'Fish metrics'!N$206,$Q82*'Fish metrics'!N$207,$R82*'Fish metrics'!N$208,$S82*'Fish metrics'!N$209,$T82*'Fish metrics'!N$210,$U82*'Fish metrics'!N$211,$V82*'Fish metrics'!N$212,$W82*'Fish metrics'!N$213,$X82*'Fish metrics'!N$214,$Y82*'Fish metrics'!N$215)</f>
        <v>#VALUE!</v>
      </c>
      <c r="AN82" s="49" t="e">
        <f>SUM($P82*'Fish metrics'!O$206,$Q82*'Fish metrics'!O$207,$R82*'Fish metrics'!O$208,$S82*'Fish metrics'!O$209,$T82*'Fish metrics'!O$210,$U82*'Fish metrics'!O$211,$V82*'Fish metrics'!O$212,$W82*'Fish metrics'!O$213,$X82*'Fish metrics'!O$214,$Y82*'Fish metrics'!O$215)</f>
        <v>#VALUE!</v>
      </c>
      <c r="AO82" s="39" t="e">
        <f t="shared" si="25"/>
        <v>#VALUE!</v>
      </c>
    </row>
    <row r="83" spans="1:41" x14ac:dyDescent="0.25">
      <c r="A83" s="64" t="s">
        <v>26</v>
      </c>
      <c r="B83" s="315"/>
      <c r="C83" s="328"/>
      <c r="D83" s="329"/>
      <c r="E83" s="329"/>
      <c r="F83" s="332"/>
      <c r="G83" s="328"/>
      <c r="H83" s="329"/>
      <c r="I83" s="329"/>
      <c r="J83" s="329"/>
      <c r="K83" s="330"/>
      <c r="L83" s="331"/>
      <c r="N83" s="64" t="s">
        <v>26</v>
      </c>
      <c r="O83" s="44" t="str">
        <f t="shared" si="24"/>
        <v/>
      </c>
      <c r="P83" s="67" t="str">
        <f>IF(C83&gt;0,C83*'Fish metrics'!D$29/$B$5,IF($N$57&lt;=$B$4,0,""))</f>
        <v/>
      </c>
      <c r="Q83" s="68" t="str">
        <f>IF(D83&gt;0,D83*'Fish metrics'!E$29/$B$5,IF($N$57&lt;=$B$4,0,""))</f>
        <v/>
      </c>
      <c r="R83" s="68" t="str">
        <f>IF(E83&gt;0,E83*'Fish metrics'!F$29/$B$5,IF($N$57&lt;=$B$4,0,""))</f>
        <v/>
      </c>
      <c r="S83" s="69" t="str">
        <f>IF(F83&gt;0,F83*'Fish metrics'!G$29/$B$5,IF($N$57&lt;=$B$4,0,""))</f>
        <v/>
      </c>
      <c r="T83" s="67" t="str">
        <f>IF(G83&gt;0,G83*'Fish metrics'!H$29/$B$5,IF($N$57&lt;=$B$4,0,""))</f>
        <v/>
      </c>
      <c r="U83" s="68" t="str">
        <f>IF(H83&gt;0,H83*'Fish metrics'!I$29/$B$5,IF($N$57&lt;=$B$4,0,""))</f>
        <v/>
      </c>
      <c r="V83" s="68" t="str">
        <f>IF(I83&gt;0,I83*'Fish metrics'!J$29/$B$5,IF($N$57&lt;=$B$4,0,""))</f>
        <v/>
      </c>
      <c r="W83" s="68" t="str">
        <f>IF(J83&gt;0,J83*'Fish metrics'!K$29/$B$5,IF($N$57&lt;=$B$4,0,""))</f>
        <v/>
      </c>
      <c r="X83" s="68" t="str">
        <f>IF(K83&gt;0,K83*'Fish metrics'!L$29/$B$5,IF($N$57&lt;=$B$4,0,""))</f>
        <v/>
      </c>
      <c r="Y83" s="69" t="str">
        <f>IF(L83&gt;0,L83*'Fish metrics'!M$29/$B$5,IF($N$57&lt;=$B$4,0,""))</f>
        <v/>
      </c>
      <c r="Z83" s="39">
        <f t="shared" si="26"/>
        <v>0</v>
      </c>
      <c r="AB83" s="70" t="s">
        <v>26</v>
      </c>
      <c r="AC83" s="49" t="e">
        <f>SUM($P83*'Fish metrics'!D$151,$Q83*'Fish metrics'!D$152,$R83*'Fish metrics'!D$153,$S83*'Fish metrics'!D$154,$T83*'Fish metrics'!D$155,$U83*'Fish metrics'!D$156,$V83*'Fish metrics'!D$157,$W83*'Fish metrics'!D$158,$X83*'Fish metrics'!D$159,$Y83*'Fish metrics'!D$160)</f>
        <v>#VALUE!</v>
      </c>
      <c r="AD83" s="49" t="e">
        <f>SUM($P83*'Fish metrics'!E$151,$Q83*'Fish metrics'!E$152,$R83*'Fish metrics'!E$153,$S83*'Fish metrics'!E$154,$T83*'Fish metrics'!E$155,$U83*'Fish metrics'!E$156,$V83*'Fish metrics'!E$157,$W83*'Fish metrics'!E$158,$X83*'Fish metrics'!E$159,$Y83*'Fish metrics'!E$160)</f>
        <v>#VALUE!</v>
      </c>
      <c r="AE83" s="49" t="e">
        <f>SUM($P83*'Fish metrics'!F$151,$Q83*'Fish metrics'!F$152,$R83*'Fish metrics'!F$153,$S83*'Fish metrics'!F$154,$T83*'Fish metrics'!F$155,$U83*'Fish metrics'!F$156,$V83*'Fish metrics'!F$157,$W83*'Fish metrics'!F$158,$X83*'Fish metrics'!F$159,$Y83*'Fish metrics'!F$160)</f>
        <v>#VALUE!</v>
      </c>
      <c r="AF83" s="49" t="e">
        <f>SUM($P83*'Fish metrics'!G$151,$Q83*'Fish metrics'!G$152,$R83*'Fish metrics'!G$153,$S83*'Fish metrics'!G$154,$T83*'Fish metrics'!G$155,$U83*'Fish metrics'!G$156,$V83*'Fish metrics'!G$157,$W83*'Fish metrics'!G$158,$X83*'Fish metrics'!G$159,$Y83*'Fish metrics'!G$160)</f>
        <v>#VALUE!</v>
      </c>
      <c r="AG83" s="49" t="e">
        <f>SUM($P83*'Fish metrics'!H$151,$Q83*'Fish metrics'!H$152,$R83*'Fish metrics'!H$153,$S83*'Fish metrics'!H$154,$T83*'Fish metrics'!H$155,$U83*'Fish metrics'!H$156,$V83*'Fish metrics'!H$157,$W83*'Fish metrics'!H$158,$X83*'Fish metrics'!H$159,$Y83*'Fish metrics'!H$160)</f>
        <v>#VALUE!</v>
      </c>
      <c r="AH83" s="49" t="e">
        <f>SUM($P83*'Fish metrics'!I$151,$Q83*'Fish metrics'!I$152,$R83*'Fish metrics'!I$153,$S83*'Fish metrics'!I$154,$T83*'Fish metrics'!I$155,$U83*'Fish metrics'!I$156,$V83*'Fish metrics'!I$157,$W83*'Fish metrics'!I$158,$X83*'Fish metrics'!I$159,$Y83*'Fish metrics'!I$160)</f>
        <v>#VALUE!</v>
      </c>
      <c r="AI83" s="49" t="e">
        <f>SUM($P83*'Fish metrics'!J$151,$Q83*'Fish metrics'!J$152,$R83*'Fish metrics'!J$153,$S83*'Fish metrics'!J$154,$T83*'Fish metrics'!J$155,$U83*'Fish metrics'!J$156,$V83*'Fish metrics'!J$157,$W83*'Fish metrics'!J$158,$X83*'Fish metrics'!J$159,$Y83*'Fish metrics'!J$160)</f>
        <v>#VALUE!</v>
      </c>
      <c r="AJ83" s="49" t="e">
        <f>SUM($P83*'Fish metrics'!K$151,$Q83*'Fish metrics'!K$152,$R83*'Fish metrics'!K$153,$S83*'Fish metrics'!K$154,$T83*'Fish metrics'!K$155,$U83*'Fish metrics'!K$156,$V83*'Fish metrics'!K$157,$W83*'Fish metrics'!K$158,$X83*'Fish metrics'!K$159,$Y83*'Fish metrics'!K$160)</f>
        <v>#VALUE!</v>
      </c>
      <c r="AK83" s="49" t="e">
        <f>SUM($P83*'Fish metrics'!L$151,$Q83*'Fish metrics'!L$152,$R83*'Fish metrics'!L$153,$S83*'Fish metrics'!L$154,$T83*'Fish metrics'!L$155,$U83*'Fish metrics'!L$156,$V83*'Fish metrics'!L$157,$W83*'Fish metrics'!L$158,$X83*'Fish metrics'!L$159,$Y83*'Fish metrics'!L$160)</f>
        <v>#VALUE!</v>
      </c>
      <c r="AL83" s="49" t="e">
        <f>SUM($P83*'Fish metrics'!M$151,$Q83*'Fish metrics'!M$152,$R83*'Fish metrics'!M$153,$S83*'Fish metrics'!M$154,$T83*'Fish metrics'!M$155,$U83*'Fish metrics'!M$156,$V83*'Fish metrics'!M$157,$W83*'Fish metrics'!M$158,$X83*'Fish metrics'!M$159,$Y83*'Fish metrics'!M$160)</f>
        <v>#VALUE!</v>
      </c>
      <c r="AM83" s="49" t="e">
        <f>SUM($P83*'Fish metrics'!N$151,$Q83*'Fish metrics'!N$152,$R83*'Fish metrics'!N$153,$S83*'Fish metrics'!N$154,$T83*'Fish metrics'!N$155,$U83*'Fish metrics'!N$156,$V83*'Fish metrics'!N$157,$W83*'Fish metrics'!N$158,$X83*'Fish metrics'!N$159,$Y83*'Fish metrics'!N$160)</f>
        <v>#VALUE!</v>
      </c>
      <c r="AN83" s="49" t="e">
        <f>SUM($P83*'Fish metrics'!O$151,$Q83*'Fish metrics'!O$152,$R83*'Fish metrics'!O$153,$S83*'Fish metrics'!O$154,$T83*'Fish metrics'!O$155,$U83*'Fish metrics'!O$156,$V83*'Fish metrics'!O$157,$W83*'Fish metrics'!O$158,$X83*'Fish metrics'!O$159,$Y83*'Fish metrics'!O$160)</f>
        <v>#VALUE!</v>
      </c>
      <c r="AO83" s="39" t="e">
        <f t="shared" si="25"/>
        <v>#VALUE!</v>
      </c>
    </row>
    <row r="84" spans="1:41" x14ac:dyDescent="0.25">
      <c r="A84" s="64" t="s">
        <v>186</v>
      </c>
      <c r="B84" s="315"/>
      <c r="C84" s="328"/>
      <c r="D84" s="329"/>
      <c r="E84" s="329"/>
      <c r="F84" s="331"/>
      <c r="G84" s="328"/>
      <c r="H84" s="329"/>
      <c r="I84" s="329"/>
      <c r="J84" s="330"/>
      <c r="K84" s="330"/>
      <c r="L84" s="331"/>
      <c r="N84" s="64" t="s">
        <v>186</v>
      </c>
      <c r="O84" s="44" t="str">
        <f t="shared" si="24"/>
        <v/>
      </c>
      <c r="P84" s="67" t="str">
        <f>IF(C84&gt;0,C84*'Fish metrics'!D$30/$B$5,IF($N$57&lt;=$B$4,0,""))</f>
        <v/>
      </c>
      <c r="Q84" s="68" t="str">
        <f>IF(D84&gt;0,D84*'Fish metrics'!E$30/$B$5,IF($N$57&lt;=$B$4,0,""))</f>
        <v/>
      </c>
      <c r="R84" s="68" t="str">
        <f>IF(E84&gt;0,E84*'Fish metrics'!F$30/$B$5,IF($N$57&lt;=$B$4,0,""))</f>
        <v/>
      </c>
      <c r="S84" s="69" t="str">
        <f>IF(F84&gt;0,F84*'Fish metrics'!G$30/$B$5,IF($N$57&lt;=$B$4,0,""))</f>
        <v/>
      </c>
      <c r="T84" s="67" t="str">
        <f>IF(G84&gt;0,G84*'Fish metrics'!H$30/$B$5,IF($N$57&lt;=$B$4,0,""))</f>
        <v/>
      </c>
      <c r="U84" s="68" t="str">
        <f>IF(H84&gt;0,H84*'Fish metrics'!I$30/$B$5,IF($N$57&lt;=$B$4,0,""))</f>
        <v/>
      </c>
      <c r="V84" s="68" t="str">
        <f>IF(I84&gt;0,I84*'Fish metrics'!J$30/$B$5,IF($N$57&lt;=$B$4,0,""))</f>
        <v/>
      </c>
      <c r="W84" s="68" t="str">
        <f>IF(J84&gt;0,J84*'Fish metrics'!K$30/$B$5,IF($N$57&lt;=$B$4,0,""))</f>
        <v/>
      </c>
      <c r="X84" s="68" t="str">
        <f>IF(K84&gt;0,K84*'Fish metrics'!L$30/$B$5,IF($N$57&lt;=$B$4,0,""))</f>
        <v/>
      </c>
      <c r="Y84" s="69" t="str">
        <f>IF(L84&gt;0,L84*'Fish metrics'!M$30/$B$5,IF($N$57&lt;=$B$4,0,""))</f>
        <v/>
      </c>
      <c r="Z84" s="39">
        <f t="shared" si="26"/>
        <v>0</v>
      </c>
      <c r="AB84" s="70" t="s">
        <v>186</v>
      </c>
      <c r="AC84" s="49" t="e">
        <f>SUM($P84*'Fish metrics'!D$173,$Q84*'Fish metrics'!D$174,$R84*'Fish metrics'!D$175,$S84*'Fish metrics'!D$176,$T84*'Fish metrics'!D$177,$U84*'Fish metrics'!D$178,$V84*'Fish metrics'!D$179,$W84*'Fish metrics'!D$180,$X84*'Fish metrics'!D$181,$Y84*'Fish metrics'!D$182)</f>
        <v>#VALUE!</v>
      </c>
      <c r="AD84" s="49" t="e">
        <f>SUM($P84*'Fish metrics'!E$173,$Q84*'Fish metrics'!E$174,$R84*'Fish metrics'!E$175,$S84*'Fish metrics'!E$176,$T84*'Fish metrics'!E$177,$U84*'Fish metrics'!E$178,$V84*'Fish metrics'!E$179,$W84*'Fish metrics'!E$180,$X84*'Fish metrics'!E$181,$Y84*'Fish metrics'!E$182)</f>
        <v>#VALUE!</v>
      </c>
      <c r="AE84" s="49" t="e">
        <f>SUM($P84*'Fish metrics'!F$173,$Q84*'Fish metrics'!F$174,$R84*'Fish metrics'!F$175,$S84*'Fish metrics'!F$176,$T84*'Fish metrics'!F$177,$U84*'Fish metrics'!F$178,$V84*'Fish metrics'!F$179,$W84*'Fish metrics'!F$180,$X84*'Fish metrics'!F$181,$Y84*'Fish metrics'!F$182)</f>
        <v>#VALUE!</v>
      </c>
      <c r="AF84" s="49" t="e">
        <f>SUM($P84*'Fish metrics'!G$173,$Q84*'Fish metrics'!G$174,$R84*'Fish metrics'!G$175,$S84*'Fish metrics'!G$176,$T84*'Fish metrics'!G$177,$U84*'Fish metrics'!G$178,$V84*'Fish metrics'!G$179,$W84*'Fish metrics'!G$180,$X84*'Fish metrics'!G$181,$Y84*'Fish metrics'!G$182)</f>
        <v>#VALUE!</v>
      </c>
      <c r="AG84" s="49" t="e">
        <f>SUM($P84*'Fish metrics'!H$173,$Q84*'Fish metrics'!H$174,$R84*'Fish metrics'!H$175,$S84*'Fish metrics'!H$176,$T84*'Fish metrics'!H$177,$U84*'Fish metrics'!H$178,$V84*'Fish metrics'!H$179,$W84*'Fish metrics'!H$180,$X84*'Fish metrics'!H$181,$Y84*'Fish metrics'!H$182)</f>
        <v>#VALUE!</v>
      </c>
      <c r="AH84" s="49" t="e">
        <f>SUM($P84*'Fish metrics'!I$173,$Q84*'Fish metrics'!I$174,$R84*'Fish metrics'!I$175,$S84*'Fish metrics'!I$176,$T84*'Fish metrics'!I$177,$U84*'Fish metrics'!I$178,$V84*'Fish metrics'!I$179,$W84*'Fish metrics'!I$180,$X84*'Fish metrics'!I$181,$Y84*'Fish metrics'!I$182)</f>
        <v>#VALUE!</v>
      </c>
      <c r="AI84" s="49" t="e">
        <f>SUM($P84*'Fish metrics'!J$173,$Q84*'Fish metrics'!J$174,$R84*'Fish metrics'!J$175,$S84*'Fish metrics'!J$176,$T84*'Fish metrics'!J$177,$U84*'Fish metrics'!J$178,$V84*'Fish metrics'!J$179,$W84*'Fish metrics'!J$180,$X84*'Fish metrics'!J$181,$Y84*'Fish metrics'!J$182)</f>
        <v>#VALUE!</v>
      </c>
      <c r="AJ84" s="49" t="e">
        <f>SUM($P84*'Fish metrics'!K$173,$Q84*'Fish metrics'!K$174,$R84*'Fish metrics'!K$175,$S84*'Fish metrics'!K$176,$T84*'Fish metrics'!K$177,$U84*'Fish metrics'!K$178,$V84*'Fish metrics'!K$179,$W84*'Fish metrics'!K$180,$X84*'Fish metrics'!K$181,$Y84*'Fish metrics'!K$182)</f>
        <v>#VALUE!</v>
      </c>
      <c r="AK84" s="49" t="e">
        <f>SUM($P84*'Fish metrics'!L$173,$Q84*'Fish metrics'!L$174,$R84*'Fish metrics'!L$175,$S84*'Fish metrics'!L$176,$T84*'Fish metrics'!L$177,$U84*'Fish metrics'!L$178,$V84*'Fish metrics'!L$179,$W84*'Fish metrics'!L$180,$X84*'Fish metrics'!L$181,$Y84*'Fish metrics'!L$182)</f>
        <v>#VALUE!</v>
      </c>
      <c r="AL84" s="49" t="e">
        <f>SUM($P84*'Fish metrics'!M$173,$Q84*'Fish metrics'!M$174,$R84*'Fish metrics'!M$175,$S84*'Fish metrics'!M$176,$T84*'Fish metrics'!M$177,$U84*'Fish metrics'!M$178,$V84*'Fish metrics'!M$179,$W84*'Fish metrics'!M$180,$X84*'Fish metrics'!M$181,$Y84*'Fish metrics'!M$182)</f>
        <v>#VALUE!</v>
      </c>
      <c r="AM84" s="49" t="e">
        <f>SUM($P84*'Fish metrics'!N$173,$Q84*'Fish metrics'!N$174,$R84*'Fish metrics'!N$175,$S84*'Fish metrics'!N$176,$T84*'Fish metrics'!N$177,$U84*'Fish metrics'!N$178,$V84*'Fish metrics'!N$179,$W84*'Fish metrics'!N$180,$X84*'Fish metrics'!N$181,$Y84*'Fish metrics'!N$182)</f>
        <v>#VALUE!</v>
      </c>
      <c r="AN84" s="49" t="e">
        <f>SUM($P84*'Fish metrics'!O$173,$Q84*'Fish metrics'!O$174,$R84*'Fish metrics'!O$175,$S84*'Fish metrics'!O$176,$T84*'Fish metrics'!O$177,$U84*'Fish metrics'!O$178,$V84*'Fish metrics'!O$179,$W84*'Fish metrics'!O$180,$X84*'Fish metrics'!O$181,$Y84*'Fish metrics'!O$182)</f>
        <v>#VALUE!</v>
      </c>
      <c r="AO84" s="39" t="e">
        <f t="shared" si="25"/>
        <v>#VALUE!</v>
      </c>
    </row>
    <row r="85" spans="1:41" x14ac:dyDescent="0.25">
      <c r="A85" s="64" t="s">
        <v>132</v>
      </c>
      <c r="B85" s="315"/>
      <c r="C85" s="328"/>
      <c r="D85" s="329"/>
      <c r="E85" s="329"/>
      <c r="F85" s="332"/>
      <c r="G85" s="328"/>
      <c r="H85" s="329"/>
      <c r="I85" s="329"/>
      <c r="J85" s="329"/>
      <c r="K85" s="329"/>
      <c r="L85" s="332"/>
      <c r="N85" s="64" t="s">
        <v>132</v>
      </c>
      <c r="O85" s="44" t="str">
        <f t="shared" si="24"/>
        <v/>
      </c>
      <c r="P85" s="67" t="str">
        <f>IF(C85&gt;0,C85*'Fish metrics'!D$31/$B$5,IF($N$57&lt;=$B$4,0,""))</f>
        <v/>
      </c>
      <c r="Q85" s="68" t="str">
        <f>IF(D85&gt;0,D85*'Fish metrics'!E$31/$B$5,IF($N$57&lt;=$B$4,0,""))</f>
        <v/>
      </c>
      <c r="R85" s="68" t="str">
        <f>IF(E85&gt;0,E85*'Fish metrics'!F$31/$B$5,IF($N$57&lt;=$B$4,0,""))</f>
        <v/>
      </c>
      <c r="S85" s="69" t="str">
        <f>IF(F85&gt;0,F85*'Fish metrics'!G$31/$B$5,IF($N$57&lt;=$B$4,0,""))</f>
        <v/>
      </c>
      <c r="T85" s="67" t="str">
        <f>IF(G85&gt;0,G85*'Fish metrics'!H$31/$B$5,IF($N$57&lt;=$B$4,0,""))</f>
        <v/>
      </c>
      <c r="U85" s="68" t="str">
        <f>IF(H85&gt;0,H85*'Fish metrics'!I$31/$B$5,IF($N$57&lt;=$B$4,0,""))</f>
        <v/>
      </c>
      <c r="V85" s="68" t="str">
        <f>IF(I85&gt;0,I85*'Fish metrics'!J$31/$B$5,IF($N$57&lt;=$B$4,0,""))</f>
        <v/>
      </c>
      <c r="W85" s="68" t="str">
        <f>IF(J85&gt;0,J85*'Fish metrics'!K$31/$B$5,IF($N$57&lt;=$B$4,0,""))</f>
        <v/>
      </c>
      <c r="X85" s="68" t="str">
        <f>IF(K85&gt;0,K85*'Fish metrics'!L$31/$B$5,IF($N$57&lt;=$B$4,0,""))</f>
        <v/>
      </c>
      <c r="Y85" s="69" t="str">
        <f>IF(L85&gt;0,L85*'Fish metrics'!M$31/$B$5,IF($N$57&lt;=$B$4,0,""))</f>
        <v/>
      </c>
      <c r="Z85" s="39">
        <f t="shared" si="26"/>
        <v>0</v>
      </c>
      <c r="AB85" s="70" t="s">
        <v>132</v>
      </c>
      <c r="AC85" s="49" t="e">
        <f>SUM($P85*'Fish metrics'!D$151,$Q85*'Fish metrics'!D$152,$R85*'Fish metrics'!D$153,$S85*'Fish metrics'!D$154,$T85*'Fish metrics'!D$155,$U85*'Fish metrics'!D$156,$V85*'Fish metrics'!D$157,$W85*'Fish metrics'!D$158,$X85*'Fish metrics'!D$159,$Y85*'Fish metrics'!D$160)</f>
        <v>#VALUE!</v>
      </c>
      <c r="AD85" s="49" t="e">
        <f>SUM($P85*'Fish metrics'!E$151,$Q85*'Fish metrics'!E$152,$R85*'Fish metrics'!E$153,$S85*'Fish metrics'!E$154,$T85*'Fish metrics'!E$155,$U85*'Fish metrics'!E$156,$V85*'Fish metrics'!E$157,$W85*'Fish metrics'!E$158,$X85*'Fish metrics'!E$159,$Y85*'Fish metrics'!E$160)</f>
        <v>#VALUE!</v>
      </c>
      <c r="AE85" s="49" t="e">
        <f>SUM($P85*'Fish metrics'!F$151,$Q85*'Fish metrics'!F$152,$R85*'Fish metrics'!F$153,$S85*'Fish metrics'!F$154,$T85*'Fish metrics'!F$155,$U85*'Fish metrics'!F$156,$V85*'Fish metrics'!F$157,$W85*'Fish metrics'!F$158,$X85*'Fish metrics'!F$159,$Y85*'Fish metrics'!F$160)</f>
        <v>#VALUE!</v>
      </c>
      <c r="AF85" s="49" t="e">
        <f>SUM($P85*'Fish metrics'!G$151,$Q85*'Fish metrics'!G$152,$R85*'Fish metrics'!G$153,$S85*'Fish metrics'!G$154,$T85*'Fish metrics'!G$155,$U85*'Fish metrics'!G$156,$V85*'Fish metrics'!G$157,$W85*'Fish metrics'!G$158,$X85*'Fish metrics'!G$159,$Y85*'Fish metrics'!G$160)</f>
        <v>#VALUE!</v>
      </c>
      <c r="AG85" s="49" t="e">
        <f>SUM($P85*'Fish metrics'!H$151,$Q85*'Fish metrics'!H$152,$R85*'Fish metrics'!H$153,$S85*'Fish metrics'!H$154,$T85*'Fish metrics'!H$155,$U85*'Fish metrics'!H$156,$V85*'Fish metrics'!H$157,$W85*'Fish metrics'!H$158,$X85*'Fish metrics'!H$159,$Y85*'Fish metrics'!H$160)</f>
        <v>#VALUE!</v>
      </c>
      <c r="AH85" s="49" t="e">
        <f>SUM($P85*'Fish metrics'!I$151,$Q85*'Fish metrics'!I$152,$R85*'Fish metrics'!I$153,$S85*'Fish metrics'!I$154,$T85*'Fish metrics'!I$155,$U85*'Fish metrics'!I$156,$V85*'Fish metrics'!I$157,$W85*'Fish metrics'!I$158,$X85*'Fish metrics'!I$159,$Y85*'Fish metrics'!I$160)</f>
        <v>#VALUE!</v>
      </c>
      <c r="AI85" s="49" t="e">
        <f>SUM($P85*'Fish metrics'!J$151,$Q85*'Fish metrics'!J$152,$R85*'Fish metrics'!J$153,$S85*'Fish metrics'!J$154,$T85*'Fish metrics'!J$155,$U85*'Fish metrics'!J$156,$V85*'Fish metrics'!J$157,$W85*'Fish metrics'!J$158,$X85*'Fish metrics'!J$159,$Y85*'Fish metrics'!J$160)</f>
        <v>#VALUE!</v>
      </c>
      <c r="AJ85" s="49" t="e">
        <f>SUM($P85*'Fish metrics'!K$151,$Q85*'Fish metrics'!K$152,$R85*'Fish metrics'!K$153,$S85*'Fish metrics'!K$154,$T85*'Fish metrics'!K$155,$U85*'Fish metrics'!K$156,$V85*'Fish metrics'!K$157,$W85*'Fish metrics'!K$158,$X85*'Fish metrics'!K$159,$Y85*'Fish metrics'!K$160)</f>
        <v>#VALUE!</v>
      </c>
      <c r="AK85" s="49" t="e">
        <f>SUM($P85*'Fish metrics'!L$151,$Q85*'Fish metrics'!L$152,$R85*'Fish metrics'!L$153,$S85*'Fish metrics'!L$154,$T85*'Fish metrics'!L$155,$U85*'Fish metrics'!L$156,$V85*'Fish metrics'!L$157,$W85*'Fish metrics'!L$158,$X85*'Fish metrics'!L$159,$Y85*'Fish metrics'!L$160)</f>
        <v>#VALUE!</v>
      </c>
      <c r="AL85" s="49" t="e">
        <f>SUM($P85*'Fish metrics'!M$151,$Q85*'Fish metrics'!M$152,$R85*'Fish metrics'!M$153,$S85*'Fish metrics'!M$154,$T85*'Fish metrics'!M$155,$U85*'Fish metrics'!M$156,$V85*'Fish metrics'!M$157,$W85*'Fish metrics'!M$158,$X85*'Fish metrics'!M$159,$Y85*'Fish metrics'!M$160)</f>
        <v>#VALUE!</v>
      </c>
      <c r="AM85" s="49" t="e">
        <f>SUM($P85*'Fish metrics'!N$151,$Q85*'Fish metrics'!N$152,$R85*'Fish metrics'!N$153,$S85*'Fish metrics'!N$154,$T85*'Fish metrics'!N$155,$U85*'Fish metrics'!N$156,$V85*'Fish metrics'!N$157,$W85*'Fish metrics'!N$158,$X85*'Fish metrics'!N$159,$Y85*'Fish metrics'!N$160)</f>
        <v>#VALUE!</v>
      </c>
      <c r="AN85" s="49" t="e">
        <f>SUM($P85*'Fish metrics'!O$151,$Q85*'Fish metrics'!O$152,$R85*'Fish metrics'!O$153,$S85*'Fish metrics'!O$154,$T85*'Fish metrics'!O$155,$U85*'Fish metrics'!O$156,$V85*'Fish metrics'!O$157,$W85*'Fish metrics'!O$158,$X85*'Fish metrics'!O$159,$Y85*'Fish metrics'!O$160)</f>
        <v>#VALUE!</v>
      </c>
      <c r="AO85" s="39" t="e">
        <f t="shared" si="25"/>
        <v>#VALUE!</v>
      </c>
    </row>
    <row r="86" spans="1:41" x14ac:dyDescent="0.25">
      <c r="A86" s="64" t="s">
        <v>27</v>
      </c>
      <c r="B86" s="315"/>
      <c r="C86" s="328"/>
      <c r="D86" s="329"/>
      <c r="E86" s="330"/>
      <c r="F86" s="331"/>
      <c r="G86" s="328"/>
      <c r="H86" s="329"/>
      <c r="I86" s="329"/>
      <c r="J86" s="330"/>
      <c r="K86" s="330"/>
      <c r="L86" s="331"/>
      <c r="N86" s="64" t="s">
        <v>27</v>
      </c>
      <c r="O86" s="44" t="str">
        <f t="shared" si="24"/>
        <v/>
      </c>
      <c r="P86" s="67" t="str">
        <f>IF(C86&gt;0,C86*'Fish metrics'!D$32/$B$5,IF($N$57&lt;=$B$4,0,""))</f>
        <v/>
      </c>
      <c r="Q86" s="68" t="str">
        <f>IF(D86&gt;0,D86*'Fish metrics'!E$32/$B$5,IF($N$57&lt;=$B$4,0,""))</f>
        <v/>
      </c>
      <c r="R86" s="68" t="str">
        <f>IF(E86&gt;0,E86*'Fish metrics'!F$32/$B$5,IF($N$57&lt;=$B$4,0,""))</f>
        <v/>
      </c>
      <c r="S86" s="69" t="str">
        <f>IF(F86&gt;0,F86*'Fish metrics'!G$32/$B$5,IF($N$57&lt;=$B$4,0,""))</f>
        <v/>
      </c>
      <c r="T86" s="67" t="str">
        <f>IF(G86&gt;0,G86*'Fish metrics'!H$32/$B$5,IF($N$57&lt;=$B$4,0,""))</f>
        <v/>
      </c>
      <c r="U86" s="68" t="str">
        <f>IF(H86&gt;0,H86*'Fish metrics'!I$32/$B$5,IF($N$57&lt;=$B$4,0,""))</f>
        <v/>
      </c>
      <c r="V86" s="68" t="str">
        <f>IF(I86&gt;0,I86*'Fish metrics'!J$32/$B$5,IF($N$57&lt;=$B$4,0,""))</f>
        <v/>
      </c>
      <c r="W86" s="68" t="str">
        <f>IF(J86&gt;0,J86*'Fish metrics'!K$32/$B$5,IF($N$57&lt;=$B$4,0,""))</f>
        <v/>
      </c>
      <c r="X86" s="68" t="str">
        <f>IF(K86&gt;0,K86*'Fish metrics'!L$32/$B$5,IF($N$57&lt;=$B$4,0,""))</f>
        <v/>
      </c>
      <c r="Y86" s="69" t="str">
        <f>IF(L86&gt;0,L86*'Fish metrics'!M$32/$B$5,IF($N$57&lt;=$B$4,0,""))</f>
        <v/>
      </c>
      <c r="Z86" s="39">
        <f t="shared" si="26"/>
        <v>0</v>
      </c>
      <c r="AB86" s="70" t="s">
        <v>27</v>
      </c>
      <c r="AC86" s="49" t="e">
        <f>SUM($P86*'Fish metrics'!D$162,$Q86*'Fish metrics'!D$163,$R86*'Fish metrics'!D$164,$S86*'Fish metrics'!D$165,$T86*'Fish metrics'!D$166,$U86*'Fish metrics'!D$167,$V86*'Fish metrics'!D$168,$W86*'Fish metrics'!D$169,$X86*'Fish metrics'!D$170,$Y86*'Fish metrics'!D$171)</f>
        <v>#VALUE!</v>
      </c>
      <c r="AD86" s="49" t="e">
        <f>SUM($P86*'Fish metrics'!E$162,$Q86*'Fish metrics'!E$163,$R86*'Fish metrics'!E$164,$S86*'Fish metrics'!E$165,$T86*'Fish metrics'!E$166,$U86*'Fish metrics'!E$167,$V86*'Fish metrics'!E$168,$W86*'Fish metrics'!E$169,$X86*'Fish metrics'!E$170,$Y86*'Fish metrics'!E$171)</f>
        <v>#VALUE!</v>
      </c>
      <c r="AE86" s="49" t="e">
        <f>SUM($P86*'Fish metrics'!F$162,$Q86*'Fish metrics'!F$163,$R86*'Fish metrics'!F$164,$S86*'Fish metrics'!F$165,$T86*'Fish metrics'!F$166,$U86*'Fish metrics'!F$167,$V86*'Fish metrics'!F$168,$W86*'Fish metrics'!F$169,$X86*'Fish metrics'!F$170,$Y86*'Fish metrics'!F$171)</f>
        <v>#VALUE!</v>
      </c>
      <c r="AF86" s="49" t="e">
        <f>SUM($P86*'Fish metrics'!G$162,$Q86*'Fish metrics'!G$163,$R86*'Fish metrics'!G$164,$S86*'Fish metrics'!G$165,$T86*'Fish metrics'!G$166,$U86*'Fish metrics'!G$167,$V86*'Fish metrics'!G$168,$W86*'Fish metrics'!G$169,$X86*'Fish metrics'!G$170,$Y86*'Fish metrics'!G$171)</f>
        <v>#VALUE!</v>
      </c>
      <c r="AG86" s="49" t="e">
        <f>SUM($P86*'Fish metrics'!H$162,$Q86*'Fish metrics'!H$163,$R86*'Fish metrics'!H$164,$S86*'Fish metrics'!H$165,$T86*'Fish metrics'!H$166,$U86*'Fish metrics'!H$167,$V86*'Fish metrics'!H$168,$W86*'Fish metrics'!H$169,$X86*'Fish metrics'!H$170,$Y86*'Fish metrics'!H$171)</f>
        <v>#VALUE!</v>
      </c>
      <c r="AH86" s="49" t="e">
        <f>SUM($P86*'Fish metrics'!I$162,$Q86*'Fish metrics'!I$163,$R86*'Fish metrics'!I$164,$S86*'Fish metrics'!I$165,$T86*'Fish metrics'!I$166,$U86*'Fish metrics'!I$167,$V86*'Fish metrics'!I$168,$W86*'Fish metrics'!I$169,$X86*'Fish metrics'!I$170,$Y86*'Fish metrics'!I$171)</f>
        <v>#VALUE!</v>
      </c>
      <c r="AI86" s="49" t="e">
        <f>SUM($P86*'Fish metrics'!J$162,$Q86*'Fish metrics'!J$163,$R86*'Fish metrics'!J$164,$S86*'Fish metrics'!J$165,$T86*'Fish metrics'!J$166,$U86*'Fish metrics'!J$167,$V86*'Fish metrics'!J$168,$W86*'Fish metrics'!J$169,$X86*'Fish metrics'!J$170,$Y86*'Fish metrics'!J$171)</f>
        <v>#VALUE!</v>
      </c>
      <c r="AJ86" s="49" t="e">
        <f>SUM($P86*'Fish metrics'!K$162,$Q86*'Fish metrics'!K$163,$R86*'Fish metrics'!K$164,$S86*'Fish metrics'!K$165,$T86*'Fish metrics'!K$166,$U86*'Fish metrics'!K$167,$V86*'Fish metrics'!K$168,$W86*'Fish metrics'!K$169,$X86*'Fish metrics'!K$170,$Y86*'Fish metrics'!K$171)</f>
        <v>#VALUE!</v>
      </c>
      <c r="AK86" s="49" t="e">
        <f>SUM($P86*'Fish metrics'!L$162,$Q86*'Fish metrics'!L$163,$R86*'Fish metrics'!L$164,$S86*'Fish metrics'!L$165,$T86*'Fish metrics'!L$166,$U86*'Fish metrics'!L$167,$V86*'Fish metrics'!L$168,$W86*'Fish metrics'!L$169,$X86*'Fish metrics'!L$170,$Y86*'Fish metrics'!L$171)</f>
        <v>#VALUE!</v>
      </c>
      <c r="AL86" s="49" t="e">
        <f>SUM($P86*'Fish metrics'!M$162,$Q86*'Fish metrics'!M$163,$R86*'Fish metrics'!M$164,$S86*'Fish metrics'!M$165,$T86*'Fish metrics'!M$166,$U86*'Fish metrics'!M$167,$V86*'Fish metrics'!M$168,$W86*'Fish metrics'!M$169,$X86*'Fish metrics'!M$170,$Y86*'Fish metrics'!M$171)</f>
        <v>#VALUE!</v>
      </c>
      <c r="AM86" s="49" t="e">
        <f>SUM($P86*'Fish metrics'!N$162,$Q86*'Fish metrics'!N$163,$R86*'Fish metrics'!N$164,$S86*'Fish metrics'!N$165,$T86*'Fish metrics'!N$166,$U86*'Fish metrics'!N$167,$V86*'Fish metrics'!N$168,$W86*'Fish metrics'!N$169,$X86*'Fish metrics'!N$170,$Y86*'Fish metrics'!N$171)</f>
        <v>#VALUE!</v>
      </c>
      <c r="AN86" s="49" t="e">
        <f>SUM($P86*'Fish metrics'!O$162,$Q86*'Fish metrics'!O$163,$R86*'Fish metrics'!O$164,$S86*'Fish metrics'!O$165,$T86*'Fish metrics'!O$166,$U86*'Fish metrics'!O$167,$V86*'Fish metrics'!O$168,$W86*'Fish metrics'!O$169,$X86*'Fish metrics'!O$170,$Y86*'Fish metrics'!O$171)</f>
        <v>#VALUE!</v>
      </c>
      <c r="AO86" s="39" t="e">
        <f t="shared" si="25"/>
        <v>#VALUE!</v>
      </c>
    </row>
    <row r="87" spans="1:41" x14ac:dyDescent="0.25">
      <c r="A87" s="64" t="s">
        <v>28</v>
      </c>
      <c r="B87" s="315"/>
      <c r="C87" s="328"/>
      <c r="D87" s="329"/>
      <c r="E87" s="329"/>
      <c r="F87" s="331"/>
      <c r="G87" s="328"/>
      <c r="H87" s="329"/>
      <c r="I87" s="329"/>
      <c r="J87" s="329"/>
      <c r="K87" s="330"/>
      <c r="L87" s="331"/>
      <c r="N87" s="64" t="s">
        <v>28</v>
      </c>
      <c r="O87" s="44" t="str">
        <f t="shared" si="24"/>
        <v/>
      </c>
      <c r="P87" s="67" t="str">
        <f>IF(C87&gt;0,C87*'Fish metrics'!D$33/$B$5,IF($N$57&lt;=$B$4,0,""))</f>
        <v/>
      </c>
      <c r="Q87" s="68" t="str">
        <f>IF(D87&gt;0,D87*'Fish metrics'!E$33/$B$5,IF($N$57&lt;=$B$4,0,""))</f>
        <v/>
      </c>
      <c r="R87" s="68" t="str">
        <f>IF(E87&gt;0,E87*'Fish metrics'!F$33/$B$5,IF($N$57&lt;=$B$4,0,""))</f>
        <v/>
      </c>
      <c r="S87" s="69" t="str">
        <f>IF(F87&gt;0,F87*'Fish metrics'!G$33/$B$5,IF($N$57&lt;=$B$4,0,""))</f>
        <v/>
      </c>
      <c r="T87" s="67" t="str">
        <f>IF(G87&gt;0,G87*'Fish metrics'!H$33/$B$5,IF($N$57&lt;=$B$4,0,""))</f>
        <v/>
      </c>
      <c r="U87" s="68" t="str">
        <f>IF(H87&gt;0,H87*'Fish metrics'!I$33/$B$5,IF($N$57&lt;=$B$4,0,""))</f>
        <v/>
      </c>
      <c r="V87" s="68" t="str">
        <f>IF(I87&gt;0,I87*'Fish metrics'!J$33/$B$5,IF($N$57&lt;=$B$4,0,""))</f>
        <v/>
      </c>
      <c r="W87" s="68" t="str">
        <f>IF(J87&gt;0,J87*'Fish metrics'!K$33/$B$5,IF($N$57&lt;=$B$4,0,""))</f>
        <v/>
      </c>
      <c r="X87" s="68" t="str">
        <f>IF(K87&gt;0,K87*'Fish metrics'!L$33/$B$5,IF($N$57&lt;=$B$4,0,""))</f>
        <v/>
      </c>
      <c r="Y87" s="69" t="str">
        <f>IF(L87&gt;0,L87*'Fish metrics'!M$33/$B$5,IF($N$57&lt;=$B$4,0,""))</f>
        <v/>
      </c>
      <c r="Z87" s="39">
        <f t="shared" si="26"/>
        <v>0</v>
      </c>
      <c r="AB87" s="70" t="s">
        <v>28</v>
      </c>
      <c r="AC87" s="49" t="e">
        <f>SUM($P87*'Fish metrics'!D$206,$Q87*'Fish metrics'!D$207,$R87*'Fish metrics'!D$208,$S87*'Fish metrics'!D$209,$T87*'Fish metrics'!D$210,$U87*'Fish metrics'!D$211,$V87*'Fish metrics'!D$212,$W87*'Fish metrics'!D$213,$X87*'Fish metrics'!D$214,$Y87*'Fish metrics'!D$215)</f>
        <v>#VALUE!</v>
      </c>
      <c r="AD87" s="49" t="e">
        <f>SUM($P87*'Fish metrics'!E$206,$Q87*'Fish metrics'!E$207,$R87*'Fish metrics'!E$208,$S87*'Fish metrics'!E$209,$T87*'Fish metrics'!E$210,$U87*'Fish metrics'!E$211,$V87*'Fish metrics'!E$212,$W87*'Fish metrics'!E$213,$X87*'Fish metrics'!E$214,$Y87*'Fish metrics'!E$215)</f>
        <v>#VALUE!</v>
      </c>
      <c r="AE87" s="49" t="e">
        <f>SUM($P87*'Fish metrics'!F$206,$Q87*'Fish metrics'!F$207,$R87*'Fish metrics'!F$208,$S87*'Fish metrics'!F$209,$T87*'Fish metrics'!F$210,$U87*'Fish metrics'!F$211,$V87*'Fish metrics'!F$212,$W87*'Fish metrics'!F$213,$X87*'Fish metrics'!F$214,$Y87*'Fish metrics'!F$215)</f>
        <v>#VALUE!</v>
      </c>
      <c r="AF87" s="49" t="e">
        <f>SUM($P87*'Fish metrics'!G$206,$Q87*'Fish metrics'!G$207,$R87*'Fish metrics'!G$208,$S87*'Fish metrics'!G$209,$T87*'Fish metrics'!G$210,$U87*'Fish metrics'!G$211,$V87*'Fish metrics'!G$212,$W87*'Fish metrics'!G$213,$X87*'Fish metrics'!G$214,$Y87*'Fish metrics'!G$215)</f>
        <v>#VALUE!</v>
      </c>
      <c r="AG87" s="49" t="e">
        <f>SUM($P87*'Fish metrics'!H$206,$Q87*'Fish metrics'!H$207,$R87*'Fish metrics'!H$208,$S87*'Fish metrics'!H$209,$T87*'Fish metrics'!H$210,$U87*'Fish metrics'!H$211,$V87*'Fish metrics'!H$212,$W87*'Fish metrics'!H$213,$X87*'Fish metrics'!H$214,$Y87*'Fish metrics'!H$215)</f>
        <v>#VALUE!</v>
      </c>
      <c r="AH87" s="49" t="e">
        <f>SUM($P87*'Fish metrics'!I$206,$Q87*'Fish metrics'!I$207,$R87*'Fish metrics'!I$208,$S87*'Fish metrics'!I$209,$T87*'Fish metrics'!I$210,$U87*'Fish metrics'!I$211,$V87*'Fish metrics'!I$212,$W87*'Fish metrics'!I$213,$X87*'Fish metrics'!I$214,$Y87*'Fish metrics'!I$215)</f>
        <v>#VALUE!</v>
      </c>
      <c r="AI87" s="49" t="e">
        <f>SUM($P87*'Fish metrics'!J$206,$Q87*'Fish metrics'!J$207,$R87*'Fish metrics'!J$208,$S87*'Fish metrics'!J$209,$T87*'Fish metrics'!J$210,$U87*'Fish metrics'!J$211,$V87*'Fish metrics'!J$212,$W87*'Fish metrics'!J$213,$X87*'Fish metrics'!J$214,$Y87*'Fish metrics'!J$215)</f>
        <v>#VALUE!</v>
      </c>
      <c r="AJ87" s="49" t="e">
        <f>SUM($P87*'Fish metrics'!K$206,$Q87*'Fish metrics'!K$207,$R87*'Fish metrics'!K$208,$S87*'Fish metrics'!K$209,$T87*'Fish metrics'!K$210,$U87*'Fish metrics'!K$211,$V87*'Fish metrics'!K$212,$W87*'Fish metrics'!K$213,$X87*'Fish metrics'!K$214,$Y87*'Fish metrics'!K$215)</f>
        <v>#VALUE!</v>
      </c>
      <c r="AK87" s="49" t="e">
        <f>SUM($P87*'Fish metrics'!L$206,$Q87*'Fish metrics'!L$207,$R87*'Fish metrics'!L$208,$S87*'Fish metrics'!L$209,$T87*'Fish metrics'!L$210,$U87*'Fish metrics'!L$211,$V87*'Fish metrics'!L$212,$W87*'Fish metrics'!L$213,$X87*'Fish metrics'!L$214,$Y87*'Fish metrics'!L$215)</f>
        <v>#VALUE!</v>
      </c>
      <c r="AL87" s="49" t="e">
        <f>SUM($P87*'Fish metrics'!M$206,$Q87*'Fish metrics'!M$207,$R87*'Fish metrics'!M$208,$S87*'Fish metrics'!M$209,$T87*'Fish metrics'!M$210,$U87*'Fish metrics'!M$211,$V87*'Fish metrics'!M$212,$W87*'Fish metrics'!M$213,$X87*'Fish metrics'!M$214,$Y87*'Fish metrics'!M$215)</f>
        <v>#VALUE!</v>
      </c>
      <c r="AM87" s="49" t="e">
        <f>SUM($P87*'Fish metrics'!N$206,$Q87*'Fish metrics'!N$207,$R87*'Fish metrics'!N$208,$S87*'Fish metrics'!N$209,$T87*'Fish metrics'!N$210,$U87*'Fish metrics'!N$211,$V87*'Fish metrics'!N$212,$W87*'Fish metrics'!N$213,$X87*'Fish metrics'!N$214,$Y87*'Fish metrics'!N$215)</f>
        <v>#VALUE!</v>
      </c>
      <c r="AN87" s="49" t="e">
        <f>SUM($P87*'Fish metrics'!O$206,$Q87*'Fish metrics'!O$207,$R87*'Fish metrics'!O$208,$S87*'Fish metrics'!O$209,$T87*'Fish metrics'!O$210,$U87*'Fish metrics'!O$211,$V87*'Fish metrics'!O$212,$W87*'Fish metrics'!O$213,$X87*'Fish metrics'!O$214,$Y87*'Fish metrics'!O$215)</f>
        <v>#VALUE!</v>
      </c>
      <c r="AO87" s="39" t="e">
        <f t="shared" si="25"/>
        <v>#VALUE!</v>
      </c>
    </row>
    <row r="88" spans="1:41" x14ac:dyDescent="0.25">
      <c r="A88" s="64" t="s">
        <v>29</v>
      </c>
      <c r="B88" s="315"/>
      <c r="C88" s="328"/>
      <c r="D88" s="329"/>
      <c r="E88" s="329"/>
      <c r="F88" s="332"/>
      <c r="G88" s="328"/>
      <c r="H88" s="329"/>
      <c r="I88" s="329"/>
      <c r="J88" s="329"/>
      <c r="K88" s="329"/>
      <c r="L88" s="332"/>
      <c r="N88" s="64" t="s">
        <v>29</v>
      </c>
      <c r="O88" s="44" t="str">
        <f t="shared" si="24"/>
        <v/>
      </c>
      <c r="P88" s="67" t="str">
        <f>IF(C88&gt;0,C88*'Fish metrics'!D$34/$B$5,IF($N$57&lt;=$B$4,0,""))</f>
        <v/>
      </c>
      <c r="Q88" s="68" t="str">
        <f>IF(D88&gt;0,D88*'Fish metrics'!E$34/$B$5,IF($N$57&lt;=$B$4,0,""))</f>
        <v/>
      </c>
      <c r="R88" s="68" t="str">
        <f>IF(E88&gt;0,E88*'Fish metrics'!F$34/$B$5,IF($N$57&lt;=$B$4,0,""))</f>
        <v/>
      </c>
      <c r="S88" s="69" t="str">
        <f>IF(F88&gt;0,F88*'Fish metrics'!G$34/$B$5,IF($N$57&lt;=$B$4,0,""))</f>
        <v/>
      </c>
      <c r="T88" s="67" t="str">
        <f>IF(G88&gt;0,G88*'Fish metrics'!H$34/$B$5,IF($N$57&lt;=$B$4,0,""))</f>
        <v/>
      </c>
      <c r="U88" s="68" t="str">
        <f>IF(H88&gt;0,H88*'Fish metrics'!I$34/$B$5,IF($N$57&lt;=$B$4,0,""))</f>
        <v/>
      </c>
      <c r="V88" s="68" t="str">
        <f>IF(I88&gt;0,I88*'Fish metrics'!J$34/$B$5,IF($N$57&lt;=$B$4,0,""))</f>
        <v/>
      </c>
      <c r="W88" s="68" t="str">
        <f>IF(J88&gt;0,J88*'Fish metrics'!K$34/$B$5,IF($N$57&lt;=$B$4,0,""))</f>
        <v/>
      </c>
      <c r="X88" s="68" t="str">
        <f>IF(K88&gt;0,K88*'Fish metrics'!L$34/$B$5,IF($N$57&lt;=$B$4,0,""))</f>
        <v/>
      </c>
      <c r="Y88" s="69" t="str">
        <f>IF(L88&gt;0,L88*'Fish metrics'!M$34/$B$5,IF($N$57&lt;=$B$4,0,""))</f>
        <v/>
      </c>
      <c r="Z88" s="39">
        <f t="shared" si="26"/>
        <v>0</v>
      </c>
      <c r="AB88" s="70" t="s">
        <v>29</v>
      </c>
      <c r="AC88" s="49" t="e">
        <f>SUM($P88*'Fish metrics'!D$173,$Q88*'Fish metrics'!D$174,$R88*'Fish metrics'!D$175,$S88*'Fish metrics'!D$176,$T88*'Fish metrics'!D$177,$U88*'Fish metrics'!D$178,$V88*'Fish metrics'!D$179,$W88*'Fish metrics'!D$180,$X88*'Fish metrics'!D$181,$Y88*'Fish metrics'!D$182)</f>
        <v>#VALUE!</v>
      </c>
      <c r="AD88" s="49" t="e">
        <f>SUM($P88*'Fish metrics'!E$173,$Q88*'Fish metrics'!E$174,$R88*'Fish metrics'!E$175,$S88*'Fish metrics'!E$176,$T88*'Fish metrics'!E$177,$U88*'Fish metrics'!E$178,$V88*'Fish metrics'!E$179,$W88*'Fish metrics'!E$180,$X88*'Fish metrics'!E$181,$Y88*'Fish metrics'!E$182)</f>
        <v>#VALUE!</v>
      </c>
      <c r="AE88" s="49" t="e">
        <f>SUM($P88*'Fish metrics'!F$173,$Q88*'Fish metrics'!F$174,$R88*'Fish metrics'!F$175,$S88*'Fish metrics'!F$176,$T88*'Fish metrics'!F$177,$U88*'Fish metrics'!F$178,$V88*'Fish metrics'!F$179,$W88*'Fish metrics'!F$180,$X88*'Fish metrics'!F$181,$Y88*'Fish metrics'!F$182)</f>
        <v>#VALUE!</v>
      </c>
      <c r="AF88" s="49" t="e">
        <f>SUM($P88*'Fish metrics'!G$173,$Q88*'Fish metrics'!G$174,$R88*'Fish metrics'!G$175,$S88*'Fish metrics'!G$176,$T88*'Fish metrics'!G$177,$U88*'Fish metrics'!G$178,$V88*'Fish metrics'!G$179,$W88*'Fish metrics'!G$180,$X88*'Fish metrics'!G$181,$Y88*'Fish metrics'!G$182)</f>
        <v>#VALUE!</v>
      </c>
      <c r="AG88" s="49" t="e">
        <f>SUM($P88*'Fish metrics'!H$173,$Q88*'Fish metrics'!H$174,$R88*'Fish metrics'!H$175,$S88*'Fish metrics'!H$176,$T88*'Fish metrics'!H$177,$U88*'Fish metrics'!H$178,$V88*'Fish metrics'!H$179,$W88*'Fish metrics'!H$180,$X88*'Fish metrics'!H$181,$Y88*'Fish metrics'!H$182)</f>
        <v>#VALUE!</v>
      </c>
      <c r="AH88" s="49" t="e">
        <f>SUM($P88*'Fish metrics'!I$173,$Q88*'Fish metrics'!I$174,$R88*'Fish metrics'!I$175,$S88*'Fish metrics'!I$176,$T88*'Fish metrics'!I$177,$U88*'Fish metrics'!I$178,$V88*'Fish metrics'!I$179,$W88*'Fish metrics'!I$180,$X88*'Fish metrics'!I$181,$Y88*'Fish metrics'!I$182)</f>
        <v>#VALUE!</v>
      </c>
      <c r="AI88" s="49" t="e">
        <f>SUM($P88*'Fish metrics'!J$173,$Q88*'Fish metrics'!J$174,$R88*'Fish metrics'!J$175,$S88*'Fish metrics'!J$176,$T88*'Fish metrics'!J$177,$U88*'Fish metrics'!J$178,$V88*'Fish metrics'!J$179,$W88*'Fish metrics'!J$180,$X88*'Fish metrics'!J$181,$Y88*'Fish metrics'!J$182)</f>
        <v>#VALUE!</v>
      </c>
      <c r="AJ88" s="49" t="e">
        <f>SUM($P88*'Fish metrics'!K$173,$Q88*'Fish metrics'!K$174,$R88*'Fish metrics'!K$175,$S88*'Fish metrics'!K$176,$T88*'Fish metrics'!K$177,$U88*'Fish metrics'!K$178,$V88*'Fish metrics'!K$179,$W88*'Fish metrics'!K$180,$X88*'Fish metrics'!K$181,$Y88*'Fish metrics'!K$182)</f>
        <v>#VALUE!</v>
      </c>
      <c r="AK88" s="49" t="e">
        <f>SUM($P88*'Fish metrics'!L$173,$Q88*'Fish metrics'!L$174,$R88*'Fish metrics'!L$175,$S88*'Fish metrics'!L$176,$T88*'Fish metrics'!L$177,$U88*'Fish metrics'!L$178,$V88*'Fish metrics'!L$179,$W88*'Fish metrics'!L$180,$X88*'Fish metrics'!L$181,$Y88*'Fish metrics'!L$182)</f>
        <v>#VALUE!</v>
      </c>
      <c r="AL88" s="49" t="e">
        <f>SUM($P88*'Fish metrics'!M$173,$Q88*'Fish metrics'!M$174,$R88*'Fish metrics'!M$175,$S88*'Fish metrics'!M$176,$T88*'Fish metrics'!M$177,$U88*'Fish metrics'!M$178,$V88*'Fish metrics'!M$179,$W88*'Fish metrics'!M$180,$X88*'Fish metrics'!M$181,$Y88*'Fish metrics'!M$182)</f>
        <v>#VALUE!</v>
      </c>
      <c r="AM88" s="49" t="e">
        <f>SUM($P88*'Fish metrics'!N$173,$Q88*'Fish metrics'!N$174,$R88*'Fish metrics'!N$175,$S88*'Fish metrics'!N$176,$T88*'Fish metrics'!N$177,$U88*'Fish metrics'!N$178,$V88*'Fish metrics'!N$179,$W88*'Fish metrics'!N$180,$X88*'Fish metrics'!N$181,$Y88*'Fish metrics'!N$182)</f>
        <v>#VALUE!</v>
      </c>
      <c r="AN88" s="49" t="e">
        <f>SUM($P88*'Fish metrics'!O$173,$Q88*'Fish metrics'!O$174,$R88*'Fish metrics'!O$175,$S88*'Fish metrics'!O$176,$T88*'Fish metrics'!O$177,$U88*'Fish metrics'!O$178,$V88*'Fish metrics'!O$179,$W88*'Fish metrics'!O$180,$X88*'Fish metrics'!O$181,$Y88*'Fish metrics'!O$182)</f>
        <v>#VALUE!</v>
      </c>
      <c r="AO88" s="39" t="e">
        <f t="shared" si="25"/>
        <v>#VALUE!</v>
      </c>
    </row>
    <row r="89" spans="1:41" x14ac:dyDescent="0.25">
      <c r="A89" s="64" t="s">
        <v>155</v>
      </c>
      <c r="B89" s="315"/>
      <c r="C89" s="328"/>
      <c r="D89" s="329"/>
      <c r="E89" s="329"/>
      <c r="F89" s="332"/>
      <c r="G89" s="328"/>
      <c r="H89" s="329"/>
      <c r="I89" s="329"/>
      <c r="J89" s="329"/>
      <c r="K89" s="330"/>
      <c r="L89" s="331"/>
      <c r="N89" s="64" t="s">
        <v>155</v>
      </c>
      <c r="O89" s="44" t="str">
        <f t="shared" si="24"/>
        <v/>
      </c>
      <c r="P89" s="67" t="str">
        <f>IF(C89&gt;0,C89*'Fish metrics'!D$35/$B$5,IF($N$57&lt;=$B$4,0,""))</f>
        <v/>
      </c>
      <c r="Q89" s="68" t="str">
        <f>IF(D89&gt;0,D89*'Fish metrics'!E$35/$B$5,IF($N$57&lt;=$B$4,0,""))</f>
        <v/>
      </c>
      <c r="R89" s="68" t="str">
        <f>IF(E89&gt;0,E89*'Fish metrics'!F$35/$B$5,IF($N$57&lt;=$B$4,0,""))</f>
        <v/>
      </c>
      <c r="S89" s="69" t="str">
        <f>IF(F89&gt;0,F89*'Fish metrics'!G$35/$B$5,IF($N$57&lt;=$B$4,0,""))</f>
        <v/>
      </c>
      <c r="T89" s="67" t="str">
        <f>IF(G89&gt;0,G89*'Fish metrics'!H$35/$B$5,IF($N$57&lt;=$B$4,0,""))</f>
        <v/>
      </c>
      <c r="U89" s="68" t="str">
        <f>IF(H89&gt;0,H89*'Fish metrics'!I$35/$B$5,IF($N$57&lt;=$B$4,0,""))</f>
        <v/>
      </c>
      <c r="V89" s="68" t="str">
        <f>IF(I89&gt;0,I89*'Fish metrics'!J$35/$B$5,IF($N$57&lt;=$B$4,0,""))</f>
        <v/>
      </c>
      <c r="W89" s="68" t="str">
        <f>IF(J89&gt;0,J89*'Fish metrics'!K$35/$B$5,IF($N$57&lt;=$B$4,0,""))</f>
        <v/>
      </c>
      <c r="X89" s="68" t="str">
        <f>IF(K89&gt;0,K89*'Fish metrics'!L$35/$B$5,IF($N$57&lt;=$B$4,0,""))</f>
        <v/>
      </c>
      <c r="Y89" s="69" t="str">
        <f>IF(L89&gt;0,L89*'Fish metrics'!M$35/$B$5,IF($N$57&lt;=$B$4,0,""))</f>
        <v/>
      </c>
      <c r="Z89" s="39">
        <f t="shared" si="26"/>
        <v>0</v>
      </c>
      <c r="AB89" s="70" t="s">
        <v>155</v>
      </c>
      <c r="AC89" s="49" t="e">
        <f>SUM($P89*'Fish metrics'!D$162,$Q89*'Fish metrics'!D$163,$R89*'Fish metrics'!D$164,$S89*'Fish metrics'!D$165,$T89*'Fish metrics'!D$166,$U89*'Fish metrics'!D$167,$V89*'Fish metrics'!D$168,$W89*'Fish metrics'!D$169,$X89*'Fish metrics'!D$170,$Y89*'Fish metrics'!D$171)</f>
        <v>#VALUE!</v>
      </c>
      <c r="AD89" s="49" t="e">
        <f>SUM($P89*'Fish metrics'!E$162,$Q89*'Fish metrics'!E$163,$R89*'Fish metrics'!E$164,$S89*'Fish metrics'!E$165,$T89*'Fish metrics'!E$166,$U89*'Fish metrics'!E$167,$V89*'Fish metrics'!E$168,$W89*'Fish metrics'!E$169,$X89*'Fish metrics'!E$170,$Y89*'Fish metrics'!E$171)</f>
        <v>#VALUE!</v>
      </c>
      <c r="AE89" s="49" t="e">
        <f>SUM($P89*'Fish metrics'!F$162,$Q89*'Fish metrics'!F$163,$R89*'Fish metrics'!F$164,$S89*'Fish metrics'!F$165,$T89*'Fish metrics'!F$166,$U89*'Fish metrics'!F$167,$V89*'Fish metrics'!F$168,$W89*'Fish metrics'!F$169,$X89*'Fish metrics'!F$170,$Y89*'Fish metrics'!F$171)</f>
        <v>#VALUE!</v>
      </c>
      <c r="AF89" s="49" t="e">
        <f>SUM($P89*'Fish metrics'!G$162,$Q89*'Fish metrics'!G$163,$R89*'Fish metrics'!G$164,$S89*'Fish metrics'!G$165,$T89*'Fish metrics'!G$166,$U89*'Fish metrics'!G$167,$V89*'Fish metrics'!G$168,$W89*'Fish metrics'!G$169,$X89*'Fish metrics'!G$170,$Y89*'Fish metrics'!G$171)</f>
        <v>#VALUE!</v>
      </c>
      <c r="AG89" s="49" t="e">
        <f>SUM($P89*'Fish metrics'!H$162,$Q89*'Fish metrics'!H$163,$R89*'Fish metrics'!H$164,$S89*'Fish metrics'!H$165,$T89*'Fish metrics'!H$166,$U89*'Fish metrics'!H$167,$V89*'Fish metrics'!H$168,$W89*'Fish metrics'!H$169,$X89*'Fish metrics'!H$170,$Y89*'Fish metrics'!H$171)</f>
        <v>#VALUE!</v>
      </c>
      <c r="AH89" s="49" t="e">
        <f>SUM($P89*'Fish metrics'!I$162,$Q89*'Fish metrics'!I$163,$R89*'Fish metrics'!I$164,$S89*'Fish metrics'!I$165,$T89*'Fish metrics'!I$166,$U89*'Fish metrics'!I$167,$V89*'Fish metrics'!I$168,$W89*'Fish metrics'!I$169,$X89*'Fish metrics'!I$170,$Y89*'Fish metrics'!I$171)</f>
        <v>#VALUE!</v>
      </c>
      <c r="AI89" s="49" t="e">
        <f>SUM($P89*'Fish metrics'!J$162,$Q89*'Fish metrics'!J$163,$R89*'Fish metrics'!J$164,$S89*'Fish metrics'!J$165,$T89*'Fish metrics'!J$166,$U89*'Fish metrics'!J$167,$V89*'Fish metrics'!J$168,$W89*'Fish metrics'!J$169,$X89*'Fish metrics'!J$170,$Y89*'Fish metrics'!J$171)</f>
        <v>#VALUE!</v>
      </c>
      <c r="AJ89" s="49" t="e">
        <f>SUM($P89*'Fish metrics'!K$162,$Q89*'Fish metrics'!K$163,$R89*'Fish metrics'!K$164,$S89*'Fish metrics'!K$165,$T89*'Fish metrics'!K$166,$U89*'Fish metrics'!K$167,$V89*'Fish metrics'!K$168,$W89*'Fish metrics'!K$169,$X89*'Fish metrics'!K$170,$Y89*'Fish metrics'!K$171)</f>
        <v>#VALUE!</v>
      </c>
      <c r="AK89" s="49" t="e">
        <f>SUM($P89*'Fish metrics'!L$162,$Q89*'Fish metrics'!L$163,$R89*'Fish metrics'!L$164,$S89*'Fish metrics'!L$165,$T89*'Fish metrics'!L$166,$U89*'Fish metrics'!L$167,$V89*'Fish metrics'!L$168,$W89*'Fish metrics'!L$169,$X89*'Fish metrics'!L$170,$Y89*'Fish metrics'!L$171)</f>
        <v>#VALUE!</v>
      </c>
      <c r="AL89" s="49" t="e">
        <f>SUM($P89*'Fish metrics'!M$162,$Q89*'Fish metrics'!M$163,$R89*'Fish metrics'!M$164,$S89*'Fish metrics'!M$165,$T89*'Fish metrics'!M$166,$U89*'Fish metrics'!M$167,$V89*'Fish metrics'!M$168,$W89*'Fish metrics'!M$169,$X89*'Fish metrics'!M$170,$Y89*'Fish metrics'!M$171)</f>
        <v>#VALUE!</v>
      </c>
      <c r="AM89" s="49" t="e">
        <f>SUM($P89*'Fish metrics'!N$162,$Q89*'Fish metrics'!N$163,$R89*'Fish metrics'!N$164,$S89*'Fish metrics'!N$165,$T89*'Fish metrics'!N$166,$U89*'Fish metrics'!N$167,$V89*'Fish metrics'!N$168,$W89*'Fish metrics'!N$169,$X89*'Fish metrics'!N$170,$Y89*'Fish metrics'!N$171)</f>
        <v>#VALUE!</v>
      </c>
      <c r="AN89" s="49" t="e">
        <f>SUM($P89*'Fish metrics'!O$162,$Q89*'Fish metrics'!O$163,$R89*'Fish metrics'!O$164,$S89*'Fish metrics'!O$165,$T89*'Fish metrics'!O$166,$U89*'Fish metrics'!O$167,$V89*'Fish metrics'!O$168,$W89*'Fish metrics'!O$169,$X89*'Fish metrics'!O$170,$Y89*'Fish metrics'!O$171)</f>
        <v>#VALUE!</v>
      </c>
      <c r="AO89" s="39" t="e">
        <f t="shared" si="25"/>
        <v>#VALUE!</v>
      </c>
    </row>
    <row r="90" spans="1:41" x14ac:dyDescent="0.25">
      <c r="A90" s="64" t="s">
        <v>30</v>
      </c>
      <c r="B90" s="315"/>
      <c r="C90" s="328"/>
      <c r="D90" s="329"/>
      <c r="E90" s="329"/>
      <c r="F90" s="331"/>
      <c r="G90" s="328"/>
      <c r="H90" s="329"/>
      <c r="I90" s="329"/>
      <c r="J90" s="330"/>
      <c r="K90" s="330"/>
      <c r="L90" s="331"/>
      <c r="N90" s="64" t="s">
        <v>30</v>
      </c>
      <c r="O90" s="44" t="str">
        <f t="shared" si="24"/>
        <v/>
      </c>
      <c r="P90" s="67" t="str">
        <f>IF(C90&gt;0,C90*'Fish metrics'!D$36/$B$5,IF($N$57&lt;=$B$4,0,""))</f>
        <v/>
      </c>
      <c r="Q90" s="68" t="str">
        <f>IF(D90&gt;0,D90*'Fish metrics'!E$36/$B$5,IF($N$57&lt;=$B$4,0,""))</f>
        <v/>
      </c>
      <c r="R90" s="68" t="str">
        <f>IF(E90&gt;0,E90*'Fish metrics'!F$36/$B$5,IF($N$57&lt;=$B$4,0,""))</f>
        <v/>
      </c>
      <c r="S90" s="69" t="str">
        <f>IF(F90&gt;0,F90*'Fish metrics'!G$36/$B$5,IF($N$57&lt;=$B$4,0,""))</f>
        <v/>
      </c>
      <c r="T90" s="67" t="str">
        <f>IF(G90&gt;0,G90*'Fish metrics'!H$36/$B$5,IF($N$57&lt;=$B$4,0,""))</f>
        <v/>
      </c>
      <c r="U90" s="68" t="str">
        <f>IF(H90&gt;0,H90*'Fish metrics'!I$36/$B$5,IF($N$57&lt;=$B$4,0,""))</f>
        <v/>
      </c>
      <c r="V90" s="68" t="str">
        <f>IF(I90&gt;0,I90*'Fish metrics'!J$36/$B$5,IF($N$57&lt;=$B$4,0,""))</f>
        <v/>
      </c>
      <c r="W90" s="68" t="str">
        <f>IF(J90&gt;0,J90*'Fish metrics'!K$36/$B$5,IF($N$57&lt;=$B$4,0,""))</f>
        <v/>
      </c>
      <c r="X90" s="68" t="str">
        <f>IF(K90&gt;0,K90*'Fish metrics'!L$36/$B$5,IF($N$57&lt;=$B$4,0,""))</f>
        <v/>
      </c>
      <c r="Y90" s="69" t="str">
        <f>IF(L90&gt;0,L90*'Fish metrics'!M$36/$B$5,IF($N$57&lt;=$B$4,0,""))</f>
        <v/>
      </c>
      <c r="Z90" s="39">
        <f t="shared" si="26"/>
        <v>0</v>
      </c>
      <c r="AB90" s="70" t="s">
        <v>30</v>
      </c>
      <c r="AC90" s="49" t="e">
        <f>SUM($P90*'Fish metrics'!D$140,$Q90*'Fish metrics'!D$141,$R90*'Fish metrics'!D$142,$S90*'Fish metrics'!D$143,$T90*'Fish metrics'!D$144,$U90*'Fish metrics'!D$145,$V90*'Fish metrics'!D$146,$W90*'Fish metrics'!D$147,$X90*'Fish metrics'!D$148,$Y90*'Fish metrics'!D$149)</f>
        <v>#VALUE!</v>
      </c>
      <c r="AD90" s="49" t="e">
        <f>SUM($P90*'Fish metrics'!E$140,$Q90*'Fish metrics'!E$141,$R90*'Fish metrics'!E$142,$S90*'Fish metrics'!E$143,$T90*'Fish metrics'!E$144,$U90*'Fish metrics'!E$145,$V90*'Fish metrics'!E$146,$W90*'Fish metrics'!E$147,$X90*'Fish metrics'!E$148,$Y90*'Fish metrics'!E$149)</f>
        <v>#VALUE!</v>
      </c>
      <c r="AE90" s="49" t="e">
        <f>SUM($P90*'Fish metrics'!F$140,$Q90*'Fish metrics'!F$141,$R90*'Fish metrics'!F$142,$S90*'Fish metrics'!F$143,$T90*'Fish metrics'!F$144,$U90*'Fish metrics'!F$145,$V90*'Fish metrics'!F$146,$W90*'Fish metrics'!F$147,$X90*'Fish metrics'!F$148,$Y90*'Fish metrics'!F$149)</f>
        <v>#VALUE!</v>
      </c>
      <c r="AF90" s="49" t="e">
        <f>SUM($P90*'Fish metrics'!G$140,$Q90*'Fish metrics'!G$141,$R90*'Fish metrics'!G$142,$S90*'Fish metrics'!G$143,$T90*'Fish metrics'!G$144,$U90*'Fish metrics'!G$145,$V90*'Fish metrics'!G$146,$W90*'Fish metrics'!G$147,$X90*'Fish metrics'!G$148,$Y90*'Fish metrics'!G$149)</f>
        <v>#VALUE!</v>
      </c>
      <c r="AG90" s="49" t="e">
        <f>SUM($P90*'Fish metrics'!H$140,$Q90*'Fish metrics'!H$141,$R90*'Fish metrics'!H$142,$S90*'Fish metrics'!H$143,$T90*'Fish metrics'!H$144,$U90*'Fish metrics'!H$145,$V90*'Fish metrics'!H$146,$W90*'Fish metrics'!H$147,$X90*'Fish metrics'!H$148,$Y90*'Fish metrics'!H$149)</f>
        <v>#VALUE!</v>
      </c>
      <c r="AH90" s="49" t="e">
        <f>SUM($P90*'Fish metrics'!I$140,$Q90*'Fish metrics'!I$141,$R90*'Fish metrics'!I$142,$S90*'Fish metrics'!I$143,$T90*'Fish metrics'!I$144,$U90*'Fish metrics'!I$145,$V90*'Fish metrics'!I$146,$W90*'Fish metrics'!I$147,$X90*'Fish metrics'!I$148,$Y90*'Fish metrics'!I$149)</f>
        <v>#VALUE!</v>
      </c>
      <c r="AI90" s="49" t="e">
        <f>SUM($P90*'Fish metrics'!J$140,$Q90*'Fish metrics'!J$141,$R90*'Fish metrics'!J$142,$S90*'Fish metrics'!J$143,$T90*'Fish metrics'!J$144,$U90*'Fish metrics'!J$145,$V90*'Fish metrics'!J$146,$W90*'Fish metrics'!J$147,$X90*'Fish metrics'!J$148,$Y90*'Fish metrics'!J$149)</f>
        <v>#VALUE!</v>
      </c>
      <c r="AJ90" s="49" t="e">
        <f>SUM($P90*'Fish metrics'!K$140,$Q90*'Fish metrics'!K$141,$R90*'Fish metrics'!K$142,$S90*'Fish metrics'!K$143,$T90*'Fish metrics'!K$144,$U90*'Fish metrics'!K$145,$V90*'Fish metrics'!K$146,$W90*'Fish metrics'!K$147,$X90*'Fish metrics'!K$148,$Y90*'Fish metrics'!K$149)</f>
        <v>#VALUE!</v>
      </c>
      <c r="AK90" s="49" t="e">
        <f>SUM($P90*'Fish metrics'!L$140,$Q90*'Fish metrics'!L$141,$R90*'Fish metrics'!L$142,$S90*'Fish metrics'!L$143,$T90*'Fish metrics'!L$144,$U90*'Fish metrics'!L$145,$V90*'Fish metrics'!L$146,$W90*'Fish metrics'!L$147,$X90*'Fish metrics'!L$148,$Y90*'Fish metrics'!L$149)</f>
        <v>#VALUE!</v>
      </c>
      <c r="AL90" s="49" t="e">
        <f>SUM($P90*'Fish metrics'!M$140,$Q90*'Fish metrics'!M$141,$R90*'Fish metrics'!M$142,$S90*'Fish metrics'!M$143,$T90*'Fish metrics'!M$144,$U90*'Fish metrics'!M$145,$V90*'Fish metrics'!M$146,$W90*'Fish metrics'!M$147,$X90*'Fish metrics'!M$148,$Y90*'Fish metrics'!M$149)</f>
        <v>#VALUE!</v>
      </c>
      <c r="AM90" s="49" t="e">
        <f>SUM($P90*'Fish metrics'!N$140,$Q90*'Fish metrics'!N$141,$R90*'Fish metrics'!N$142,$S90*'Fish metrics'!N$143,$T90*'Fish metrics'!N$144,$U90*'Fish metrics'!N$145,$V90*'Fish metrics'!N$146,$W90*'Fish metrics'!N$147,$X90*'Fish metrics'!N$148,$Y90*'Fish metrics'!N$149)</f>
        <v>#VALUE!</v>
      </c>
      <c r="AN90" s="49" t="e">
        <f>SUM($P90*'Fish metrics'!O$140,$Q90*'Fish metrics'!O$141,$R90*'Fish metrics'!O$142,$S90*'Fish metrics'!O$143,$T90*'Fish metrics'!O$144,$U90*'Fish metrics'!O$145,$V90*'Fish metrics'!O$146,$W90*'Fish metrics'!O$147,$X90*'Fish metrics'!O$148,$Y90*'Fish metrics'!O$149)</f>
        <v>#VALUE!</v>
      </c>
      <c r="AO90" s="39" t="e">
        <f t="shared" si="25"/>
        <v>#VALUE!</v>
      </c>
    </row>
    <row r="91" spans="1:41" x14ac:dyDescent="0.25">
      <c r="A91" s="64" t="s">
        <v>31</v>
      </c>
      <c r="B91" s="315"/>
      <c r="C91" s="328"/>
      <c r="D91" s="329"/>
      <c r="E91" s="329"/>
      <c r="F91" s="332"/>
      <c r="G91" s="328"/>
      <c r="H91" s="329"/>
      <c r="I91" s="329"/>
      <c r="J91" s="329"/>
      <c r="K91" s="330"/>
      <c r="L91" s="331"/>
      <c r="N91" s="64" t="s">
        <v>31</v>
      </c>
      <c r="O91" s="44" t="str">
        <f t="shared" si="24"/>
        <v/>
      </c>
      <c r="P91" s="67" t="str">
        <f>IF(C91&gt;0,C91*'Fish metrics'!D$37/$B$5,IF($N$57&lt;=$B$4,0,""))</f>
        <v/>
      </c>
      <c r="Q91" s="68" t="str">
        <f>IF(D91&gt;0,D91*'Fish metrics'!E$37/$B$5,IF($N$57&lt;=$B$4,0,""))</f>
        <v/>
      </c>
      <c r="R91" s="68" t="str">
        <f>IF(E91&gt;0,E91*'Fish metrics'!F$37/$B$5,IF($N$57&lt;=$B$4,0,""))</f>
        <v/>
      </c>
      <c r="S91" s="69" t="str">
        <f>IF(F91&gt;0,F91*'Fish metrics'!G$37/$B$5,IF($N$57&lt;=$B$4,0,""))</f>
        <v/>
      </c>
      <c r="T91" s="67" t="str">
        <f>IF(G91&gt;0,G91*'Fish metrics'!H$37/$B$5,IF($N$57&lt;=$B$4,0,""))</f>
        <v/>
      </c>
      <c r="U91" s="68" t="str">
        <f>IF(H91&gt;0,H91*'Fish metrics'!I$37/$B$5,IF($N$57&lt;=$B$4,0,""))</f>
        <v/>
      </c>
      <c r="V91" s="68" t="str">
        <f>IF(I91&gt;0,I91*'Fish metrics'!J$37/$B$5,IF($N$57&lt;=$B$4,0,""))</f>
        <v/>
      </c>
      <c r="W91" s="68" t="str">
        <f>IF(J91&gt;0,J91*'Fish metrics'!K$37/$B$5,IF($N$57&lt;=$B$4,0,""))</f>
        <v/>
      </c>
      <c r="X91" s="68" t="str">
        <f>IF(K91&gt;0,K91*'Fish metrics'!L$37/$B$5,IF($N$57&lt;=$B$4,0,""))</f>
        <v/>
      </c>
      <c r="Y91" s="69" t="str">
        <f>IF(L91&gt;0,L91*'Fish metrics'!M$37/$B$5,IF($N$57&lt;=$B$4,0,""))</f>
        <v/>
      </c>
      <c r="Z91" s="39">
        <f t="shared" si="26"/>
        <v>0</v>
      </c>
      <c r="AB91" s="70" t="s">
        <v>31</v>
      </c>
      <c r="AC91" s="49" t="e">
        <f>SUM($P91*'Fish metrics'!D$151,$Q91*'Fish metrics'!D$152,$R91*'Fish metrics'!D$153,$S91*'Fish metrics'!D$154,$T91*'Fish metrics'!D$155,$U91*'Fish metrics'!D$156,$V91*'Fish metrics'!D$157,$W91*'Fish metrics'!D$158,$X91*'Fish metrics'!D$159,$Y91*'Fish metrics'!D$160)</f>
        <v>#VALUE!</v>
      </c>
      <c r="AD91" s="49" t="e">
        <f>SUM($P91*'Fish metrics'!E$151,$Q91*'Fish metrics'!E$152,$R91*'Fish metrics'!E$153,$S91*'Fish metrics'!E$154,$T91*'Fish metrics'!E$155,$U91*'Fish metrics'!E$156,$V91*'Fish metrics'!E$157,$W91*'Fish metrics'!E$158,$X91*'Fish metrics'!E$159,$Y91*'Fish metrics'!E$160)</f>
        <v>#VALUE!</v>
      </c>
      <c r="AE91" s="49" t="e">
        <f>SUM($P91*'Fish metrics'!F$151,$Q91*'Fish metrics'!F$152,$R91*'Fish metrics'!F$153,$S91*'Fish metrics'!F$154,$T91*'Fish metrics'!F$155,$U91*'Fish metrics'!F$156,$V91*'Fish metrics'!F$157,$W91*'Fish metrics'!F$158,$X91*'Fish metrics'!F$159,$Y91*'Fish metrics'!F$160)</f>
        <v>#VALUE!</v>
      </c>
      <c r="AF91" s="49" t="e">
        <f>SUM($P91*'Fish metrics'!G$151,$Q91*'Fish metrics'!G$152,$R91*'Fish metrics'!G$153,$S91*'Fish metrics'!G$154,$T91*'Fish metrics'!G$155,$U91*'Fish metrics'!G$156,$V91*'Fish metrics'!G$157,$W91*'Fish metrics'!G$158,$X91*'Fish metrics'!G$159,$Y91*'Fish metrics'!G$160)</f>
        <v>#VALUE!</v>
      </c>
      <c r="AG91" s="49" t="e">
        <f>SUM($P91*'Fish metrics'!H$151,$Q91*'Fish metrics'!H$152,$R91*'Fish metrics'!H$153,$S91*'Fish metrics'!H$154,$T91*'Fish metrics'!H$155,$U91*'Fish metrics'!H$156,$V91*'Fish metrics'!H$157,$W91*'Fish metrics'!H$158,$X91*'Fish metrics'!H$159,$Y91*'Fish metrics'!H$160)</f>
        <v>#VALUE!</v>
      </c>
      <c r="AH91" s="49" t="e">
        <f>SUM($P91*'Fish metrics'!I$151,$Q91*'Fish metrics'!I$152,$R91*'Fish metrics'!I$153,$S91*'Fish metrics'!I$154,$T91*'Fish metrics'!I$155,$U91*'Fish metrics'!I$156,$V91*'Fish metrics'!I$157,$W91*'Fish metrics'!I$158,$X91*'Fish metrics'!I$159,$Y91*'Fish metrics'!I$160)</f>
        <v>#VALUE!</v>
      </c>
      <c r="AI91" s="49" t="e">
        <f>SUM($P91*'Fish metrics'!J$151,$Q91*'Fish metrics'!J$152,$R91*'Fish metrics'!J$153,$S91*'Fish metrics'!J$154,$T91*'Fish metrics'!J$155,$U91*'Fish metrics'!J$156,$V91*'Fish metrics'!J$157,$W91*'Fish metrics'!J$158,$X91*'Fish metrics'!J$159,$Y91*'Fish metrics'!J$160)</f>
        <v>#VALUE!</v>
      </c>
      <c r="AJ91" s="49" t="e">
        <f>SUM($P91*'Fish metrics'!K$151,$Q91*'Fish metrics'!K$152,$R91*'Fish metrics'!K$153,$S91*'Fish metrics'!K$154,$T91*'Fish metrics'!K$155,$U91*'Fish metrics'!K$156,$V91*'Fish metrics'!K$157,$W91*'Fish metrics'!K$158,$X91*'Fish metrics'!K$159,$Y91*'Fish metrics'!K$160)</f>
        <v>#VALUE!</v>
      </c>
      <c r="AK91" s="49" t="e">
        <f>SUM($P91*'Fish metrics'!L$151,$Q91*'Fish metrics'!L$152,$R91*'Fish metrics'!L$153,$S91*'Fish metrics'!L$154,$T91*'Fish metrics'!L$155,$U91*'Fish metrics'!L$156,$V91*'Fish metrics'!L$157,$W91*'Fish metrics'!L$158,$X91*'Fish metrics'!L$159,$Y91*'Fish metrics'!L$160)</f>
        <v>#VALUE!</v>
      </c>
      <c r="AL91" s="49" t="e">
        <f>SUM($P91*'Fish metrics'!M$151,$Q91*'Fish metrics'!M$152,$R91*'Fish metrics'!M$153,$S91*'Fish metrics'!M$154,$T91*'Fish metrics'!M$155,$U91*'Fish metrics'!M$156,$V91*'Fish metrics'!M$157,$W91*'Fish metrics'!M$158,$X91*'Fish metrics'!M$159,$Y91*'Fish metrics'!M$160)</f>
        <v>#VALUE!</v>
      </c>
      <c r="AM91" s="49" t="e">
        <f>SUM($P91*'Fish metrics'!N$151,$Q91*'Fish metrics'!N$152,$R91*'Fish metrics'!N$153,$S91*'Fish metrics'!N$154,$T91*'Fish metrics'!N$155,$U91*'Fish metrics'!N$156,$V91*'Fish metrics'!N$157,$W91*'Fish metrics'!N$158,$X91*'Fish metrics'!N$159,$Y91*'Fish metrics'!N$160)</f>
        <v>#VALUE!</v>
      </c>
      <c r="AN91" s="49" t="e">
        <f>SUM($P91*'Fish metrics'!O$151,$Q91*'Fish metrics'!O$152,$R91*'Fish metrics'!O$153,$S91*'Fish metrics'!O$154,$T91*'Fish metrics'!O$155,$U91*'Fish metrics'!O$156,$V91*'Fish metrics'!O$157,$W91*'Fish metrics'!O$158,$X91*'Fish metrics'!O$159,$Y91*'Fish metrics'!O$160)</f>
        <v>#VALUE!</v>
      </c>
      <c r="AO91" s="39" t="e">
        <f t="shared" si="25"/>
        <v>#VALUE!</v>
      </c>
    </row>
    <row r="92" spans="1:41" x14ac:dyDescent="0.25">
      <c r="A92" s="71" t="s">
        <v>32</v>
      </c>
      <c r="B92" s="319"/>
      <c r="C92" s="334"/>
      <c r="D92" s="335"/>
      <c r="E92" s="335"/>
      <c r="F92" s="336"/>
      <c r="G92" s="334"/>
      <c r="H92" s="335"/>
      <c r="I92" s="335"/>
      <c r="J92" s="335"/>
      <c r="K92" s="338"/>
      <c r="L92" s="339"/>
      <c r="N92" s="71" t="s">
        <v>32</v>
      </c>
      <c r="O92" s="51" t="str">
        <f t="shared" si="24"/>
        <v/>
      </c>
      <c r="P92" s="72" t="str">
        <f>IF(C92&gt;0,C92*'Fish metrics'!D$38/$B$5,IF($N$57&lt;=$B$4,0,""))</f>
        <v/>
      </c>
      <c r="Q92" s="73" t="str">
        <f>IF(D92&gt;0,D92*'Fish metrics'!E$38/$B$5,IF($N$57&lt;=$B$4,0,""))</f>
        <v/>
      </c>
      <c r="R92" s="73" t="str">
        <f>IF(E92&gt;0,E92*'Fish metrics'!F$38/$B$5,IF($N$57&lt;=$B$4,0,""))</f>
        <v/>
      </c>
      <c r="S92" s="74" t="str">
        <f>IF(F92&gt;0,F92*'Fish metrics'!G$38/$B$5,IF($N$57&lt;=$B$4,0,""))</f>
        <v/>
      </c>
      <c r="T92" s="72" t="str">
        <f>IF(G92&gt;0,G92*'Fish metrics'!H$38/$B$5,IF($N$57&lt;=$B$4,0,""))</f>
        <v/>
      </c>
      <c r="U92" s="73" t="str">
        <f>IF(H92&gt;0,H92*'Fish metrics'!I$38/$B$5,IF($N$57&lt;=$B$4,0,""))</f>
        <v/>
      </c>
      <c r="V92" s="73" t="str">
        <f>IF(I92&gt;0,I92*'Fish metrics'!J$38/$B$5,IF($N$57&lt;=$B$4,0,""))</f>
        <v/>
      </c>
      <c r="W92" s="73" t="str">
        <f>IF(J92&gt;0,J92*'Fish metrics'!K$38/$B$5,IF($N$57&lt;=$B$4,0,""))</f>
        <v/>
      </c>
      <c r="X92" s="73" t="str">
        <f>IF(K92&gt;0,K92*'Fish metrics'!L$38/$B$5,IF($N$57&lt;=$B$4,0,""))</f>
        <v/>
      </c>
      <c r="Y92" s="74" t="str">
        <f>IF(L92&gt;0,L92*'Fish metrics'!M$38/$B$5,IF($N$57&lt;=$B$4,0,""))</f>
        <v/>
      </c>
      <c r="Z92" s="39">
        <f t="shared" si="26"/>
        <v>0</v>
      </c>
      <c r="AB92" s="75" t="s">
        <v>32</v>
      </c>
      <c r="AC92" s="56" t="e">
        <f>SUM($P92*'Fish metrics'!D$206,$Q92*'Fish metrics'!D$207,$R92*'Fish metrics'!D$208,$S92*'Fish metrics'!D$209,$T92*'Fish metrics'!D$210,$U92*'Fish metrics'!D$211,$V92*'Fish metrics'!D$212,$W92*'Fish metrics'!D$213,$X92*'Fish metrics'!D$214,$Y92*'Fish metrics'!D$215)</f>
        <v>#VALUE!</v>
      </c>
      <c r="AD92" s="56" t="e">
        <f>SUM($P92*'Fish metrics'!E$206,$Q92*'Fish metrics'!E$207,$R92*'Fish metrics'!E$208,$S92*'Fish metrics'!E$209,$T92*'Fish metrics'!E$210,$U92*'Fish metrics'!E$211,$V92*'Fish metrics'!E$212,$W92*'Fish metrics'!E$213,$X92*'Fish metrics'!E$214,$Y92*'Fish metrics'!E$215)</f>
        <v>#VALUE!</v>
      </c>
      <c r="AE92" s="56" t="e">
        <f>SUM($P92*'Fish metrics'!F$206,$Q92*'Fish metrics'!F$207,$R92*'Fish metrics'!F$208,$S92*'Fish metrics'!F$209,$T92*'Fish metrics'!F$210,$U92*'Fish metrics'!F$211,$V92*'Fish metrics'!F$212,$W92*'Fish metrics'!F$213,$X92*'Fish metrics'!F$214,$Y92*'Fish metrics'!F$215)</f>
        <v>#VALUE!</v>
      </c>
      <c r="AF92" s="56" t="e">
        <f>SUM($P92*'Fish metrics'!G$206,$Q92*'Fish metrics'!G$207,$R92*'Fish metrics'!G$208,$S92*'Fish metrics'!G$209,$T92*'Fish metrics'!G$210,$U92*'Fish metrics'!G$211,$V92*'Fish metrics'!G$212,$W92*'Fish metrics'!G$213,$X92*'Fish metrics'!G$214,$Y92*'Fish metrics'!G$215)</f>
        <v>#VALUE!</v>
      </c>
      <c r="AG92" s="56" t="e">
        <f>SUM($P92*'Fish metrics'!H$206,$Q92*'Fish metrics'!H$207,$R92*'Fish metrics'!H$208,$S92*'Fish metrics'!H$209,$T92*'Fish metrics'!H$210,$U92*'Fish metrics'!H$211,$V92*'Fish metrics'!H$212,$W92*'Fish metrics'!H$213,$X92*'Fish metrics'!H$214,$Y92*'Fish metrics'!H$215)</f>
        <v>#VALUE!</v>
      </c>
      <c r="AH92" s="56" t="e">
        <f>SUM($P92*'Fish metrics'!I$206,$Q92*'Fish metrics'!I$207,$R92*'Fish metrics'!I$208,$S92*'Fish metrics'!I$209,$T92*'Fish metrics'!I$210,$U92*'Fish metrics'!I$211,$V92*'Fish metrics'!I$212,$W92*'Fish metrics'!I$213,$X92*'Fish metrics'!I$214,$Y92*'Fish metrics'!I$215)</f>
        <v>#VALUE!</v>
      </c>
      <c r="AI92" s="56" t="e">
        <f>SUM($P92*'Fish metrics'!J$206,$Q92*'Fish metrics'!J$207,$R92*'Fish metrics'!J$208,$S92*'Fish metrics'!J$209,$T92*'Fish metrics'!J$210,$U92*'Fish metrics'!J$211,$V92*'Fish metrics'!J$212,$W92*'Fish metrics'!J$213,$X92*'Fish metrics'!J$214,$Y92*'Fish metrics'!J$215)</f>
        <v>#VALUE!</v>
      </c>
      <c r="AJ92" s="56" t="e">
        <f>SUM($P92*'Fish metrics'!K$206,$Q92*'Fish metrics'!K$207,$R92*'Fish metrics'!K$208,$S92*'Fish metrics'!K$209,$T92*'Fish metrics'!K$210,$U92*'Fish metrics'!K$211,$V92*'Fish metrics'!K$212,$W92*'Fish metrics'!K$213,$X92*'Fish metrics'!K$214,$Y92*'Fish metrics'!K$215)</f>
        <v>#VALUE!</v>
      </c>
      <c r="AK92" s="56" t="e">
        <f>SUM($P92*'Fish metrics'!L$206,$Q92*'Fish metrics'!L$207,$R92*'Fish metrics'!L$208,$S92*'Fish metrics'!L$209,$T92*'Fish metrics'!L$210,$U92*'Fish metrics'!L$211,$V92*'Fish metrics'!L$212,$W92*'Fish metrics'!L$213,$X92*'Fish metrics'!L$214,$Y92*'Fish metrics'!L$215)</f>
        <v>#VALUE!</v>
      </c>
      <c r="AL92" s="56" t="e">
        <f>SUM($P92*'Fish metrics'!M$206,$Q92*'Fish metrics'!M$207,$R92*'Fish metrics'!M$208,$S92*'Fish metrics'!M$209,$T92*'Fish metrics'!M$210,$U92*'Fish metrics'!M$211,$V92*'Fish metrics'!M$212,$W92*'Fish metrics'!M$213,$X92*'Fish metrics'!M$214,$Y92*'Fish metrics'!M$215)</f>
        <v>#VALUE!</v>
      </c>
      <c r="AM92" s="56" t="e">
        <f>SUM($P92*'Fish metrics'!N$206,$Q92*'Fish metrics'!N$207,$R92*'Fish metrics'!N$208,$S92*'Fish metrics'!N$209,$T92*'Fish metrics'!N$210,$U92*'Fish metrics'!N$211,$V92*'Fish metrics'!N$212,$W92*'Fish metrics'!N$213,$X92*'Fish metrics'!N$214,$Y92*'Fish metrics'!N$215)</f>
        <v>#VALUE!</v>
      </c>
      <c r="AN92" s="56" t="e">
        <f>SUM($P92*'Fish metrics'!O$206,$Q92*'Fish metrics'!O$207,$R92*'Fish metrics'!O$208,$S92*'Fish metrics'!O$209,$T92*'Fish metrics'!O$210,$U92*'Fish metrics'!O$211,$V92*'Fish metrics'!O$212,$W92*'Fish metrics'!O$213,$X92*'Fish metrics'!O$214,$Y92*'Fish metrics'!O$215)</f>
        <v>#VALUE!</v>
      </c>
      <c r="AO92" s="39" t="e">
        <f t="shared" si="25"/>
        <v>#VALUE!</v>
      </c>
    </row>
    <row r="93" spans="1:41" x14ac:dyDescent="0.25">
      <c r="A93" s="64"/>
      <c r="B93" s="324"/>
      <c r="C93" s="337"/>
      <c r="D93" s="330"/>
      <c r="E93" s="330"/>
      <c r="F93" s="331"/>
      <c r="G93" s="337"/>
      <c r="H93" s="330"/>
      <c r="I93" s="330"/>
      <c r="J93" s="330"/>
      <c r="K93" s="330"/>
      <c r="L93" s="331"/>
      <c r="N93" s="64"/>
      <c r="O93" s="44"/>
      <c r="P93" s="67"/>
      <c r="Q93" s="68"/>
      <c r="R93" s="68"/>
      <c r="S93" s="69"/>
      <c r="T93" s="67"/>
      <c r="U93" s="68"/>
      <c r="V93" s="68"/>
      <c r="W93" s="68"/>
      <c r="X93" s="68"/>
      <c r="Y93" s="69"/>
      <c r="Z93" s="39"/>
      <c r="AB93" s="70"/>
      <c r="AC93" s="59"/>
      <c r="AD93" s="59"/>
      <c r="AE93" s="59"/>
      <c r="AF93" s="59"/>
      <c r="AG93" s="59"/>
      <c r="AH93" s="59"/>
      <c r="AI93" s="59"/>
      <c r="AJ93" s="59"/>
      <c r="AK93" s="59"/>
      <c r="AL93" s="59"/>
      <c r="AM93" s="59"/>
      <c r="AN93" s="59"/>
      <c r="AO93" s="39"/>
    </row>
    <row r="94" spans="1:41" x14ac:dyDescent="0.25">
      <c r="A94" s="79" t="s">
        <v>190</v>
      </c>
      <c r="B94" s="324"/>
      <c r="C94" s="337"/>
      <c r="D94" s="330"/>
      <c r="E94" s="330"/>
      <c r="F94" s="331"/>
      <c r="G94" s="337"/>
      <c r="H94" s="330"/>
      <c r="I94" s="330"/>
      <c r="J94" s="330"/>
      <c r="K94" s="330"/>
      <c r="L94" s="331"/>
      <c r="N94" s="79" t="s">
        <v>190</v>
      </c>
      <c r="O94" s="44" t="str">
        <f>IF(B94&gt;0,0,IF($N$57&lt;=$B$4,0,""))</f>
        <v/>
      </c>
      <c r="P94" s="67"/>
      <c r="Q94" s="68"/>
      <c r="R94" s="68"/>
      <c r="S94" s="69"/>
      <c r="T94" s="67" t="str">
        <f>IF(G94&gt;0,G94*'Fish metrics'!H$40/$B$5,IF($N$57&lt;=$B$4,0,""))</f>
        <v/>
      </c>
      <c r="U94" s="68" t="str">
        <f>IF(H94&gt;0,H94*'Fish metrics'!I$40/$B$5,IF($N$57&lt;=$B$4,0,""))</f>
        <v/>
      </c>
      <c r="V94" s="68" t="str">
        <f>IF(I94&gt;0,I94*'Fish metrics'!J$40/$B$5,IF($N$57&lt;=$B$4,0,""))</f>
        <v/>
      </c>
      <c r="W94" s="68" t="str">
        <f>IF(J94&gt;0,J94*'Fish metrics'!K$40/$B$5,IF($N$57&lt;=$B$4,0,""))</f>
        <v/>
      </c>
      <c r="X94" s="68" t="str">
        <f>IF(K94&gt;0,K94*'Fish metrics'!L$40/$B$5,IF($N$57&lt;=$B$4,0,""))</f>
        <v/>
      </c>
      <c r="Y94" s="69" t="str">
        <f>IF(L94&gt;0,L94*'Fish metrics'!M$40/$B$5,IF($N$57&lt;=$B$4,0,""))</f>
        <v/>
      </c>
      <c r="Z94" s="39"/>
      <c r="AB94" s="80" t="s">
        <v>190</v>
      </c>
      <c r="AC94" s="41" t="str">
        <f>IFERROR(SUM(AC95:AC96),"")</f>
        <v/>
      </c>
      <c r="AD94" s="41" t="str">
        <f t="shared" ref="AD94" si="27">IFERROR(SUM(AD95:AD96),"")</f>
        <v/>
      </c>
      <c r="AE94" s="41" t="str">
        <f t="shared" ref="AE94" si="28">IFERROR(SUM(AE95:AE96),"")</f>
        <v/>
      </c>
      <c r="AF94" s="41" t="str">
        <f t="shared" ref="AF94" si="29">IFERROR(SUM(AF95:AF96),"")</f>
        <v/>
      </c>
      <c r="AG94" s="41" t="str">
        <f t="shared" ref="AG94" si="30">IFERROR(SUM(AG95:AG96),"")</f>
        <v/>
      </c>
      <c r="AH94" s="41" t="str">
        <f t="shared" ref="AH94" si="31">IFERROR(SUM(AH95:AH96),"")</f>
        <v/>
      </c>
      <c r="AI94" s="41" t="str">
        <f t="shared" ref="AI94" si="32">IFERROR(SUM(AI95:AI96),"")</f>
        <v/>
      </c>
      <c r="AJ94" s="41" t="str">
        <f t="shared" ref="AJ94" si="33">IFERROR(SUM(AJ95:AJ96),"")</f>
        <v/>
      </c>
      <c r="AK94" s="41" t="str">
        <f t="shared" ref="AK94" si="34">IFERROR(SUM(AK95:AK96),"")</f>
        <v/>
      </c>
      <c r="AL94" s="41" t="str">
        <f t="shared" ref="AL94" si="35">IFERROR(SUM(AL95:AL96),"")</f>
        <v/>
      </c>
      <c r="AM94" s="41" t="str">
        <f t="shared" ref="AM94" si="36">IFERROR(SUM(AM95:AM96),"")</f>
        <v/>
      </c>
      <c r="AN94" s="41" t="str">
        <f t="shared" ref="AN94" si="37">IFERROR(SUM(AN95:AN96),"")</f>
        <v/>
      </c>
      <c r="AO94" s="42">
        <f t="shared" ref="AO94:AO96" si="38">SUM(AC94:AN94)</f>
        <v>0</v>
      </c>
    </row>
    <row r="95" spans="1:41" x14ac:dyDescent="0.25">
      <c r="A95" s="81" t="s">
        <v>134</v>
      </c>
      <c r="B95" s="315"/>
      <c r="C95" s="337"/>
      <c r="D95" s="330"/>
      <c r="E95" s="330"/>
      <c r="F95" s="331"/>
      <c r="G95" s="328"/>
      <c r="H95" s="329"/>
      <c r="I95" s="329"/>
      <c r="J95" s="329"/>
      <c r="K95" s="330"/>
      <c r="L95" s="331"/>
      <c r="N95" s="81" t="s">
        <v>134</v>
      </c>
      <c r="O95" s="44" t="str">
        <f>IF(B95&gt;0,0,IF($N$57&lt;=$B$4,0,""))</f>
        <v/>
      </c>
      <c r="P95" s="67"/>
      <c r="Q95" s="68"/>
      <c r="R95" s="68"/>
      <c r="S95" s="69"/>
      <c r="T95" s="67" t="str">
        <f>IF(G95&gt;0,G95*'Fish metrics'!H$41/$B$5,IF($N$57&lt;=$B$4,0,""))</f>
        <v/>
      </c>
      <c r="U95" s="68" t="str">
        <f>IF(H95&gt;0,H95*'Fish metrics'!I$41/$B$5,IF($N$57&lt;=$B$4,0,""))</f>
        <v/>
      </c>
      <c r="V95" s="68" t="str">
        <f>IF(I95&gt;0,I95*'Fish metrics'!J$41/$B$5,IF($N$57&lt;=$B$4,0,""))</f>
        <v/>
      </c>
      <c r="W95" s="68" t="str">
        <f>IF(J95&gt;0,J95*'Fish metrics'!K$41/$B$5,IF($N$57&lt;=$B$4,0,""))</f>
        <v/>
      </c>
      <c r="X95" s="68" t="str">
        <f>IF(K95&gt;0,K95*'Fish metrics'!L$41/$B$5,IF($N$57&lt;=$B$4,0,""))</f>
        <v/>
      </c>
      <c r="Y95" s="69" t="str">
        <f>IF(L95&gt;0,L95*'Fish metrics'!M$41/$B$5,IF($N$57&lt;=$B$4,0,""))</f>
        <v/>
      </c>
      <c r="Z95" s="39">
        <f>SUM(O95:Y95)</f>
        <v>0</v>
      </c>
      <c r="AB95" s="82" t="s">
        <v>134</v>
      </c>
      <c r="AC95" s="49" t="e">
        <f>SUM($T95*'Fish metrics'!D$231,$U95*'Fish metrics'!D$232,$V95*'Fish metrics'!D$233,$W95*'Fish metrics'!D$234,$X95*'Fish metrics'!D$235,$Y95*'Fish metrics'!D$236)</f>
        <v>#VALUE!</v>
      </c>
      <c r="AD95" s="49" t="e">
        <f>SUM($T95*'Fish metrics'!E$231,$U95*'Fish metrics'!E$232,$V95*'Fish metrics'!E$233,$W95*'Fish metrics'!E$234,$X95*'Fish metrics'!E$235,$Y95*'Fish metrics'!E$236)</f>
        <v>#VALUE!</v>
      </c>
      <c r="AE95" s="49" t="e">
        <f>SUM($T95*'Fish metrics'!F$231,$U95*'Fish metrics'!F$232,$V95*'Fish metrics'!F$233,$W95*'Fish metrics'!F$234,$X95*'Fish metrics'!F$235,$Y95*'Fish metrics'!F$236)</f>
        <v>#VALUE!</v>
      </c>
      <c r="AF95" s="49" t="e">
        <f>SUM($T95*'Fish metrics'!G$231,$U95*'Fish metrics'!G$232,$V95*'Fish metrics'!G$233,$W95*'Fish metrics'!G$234,$X95*'Fish metrics'!G$235,$Y95*'Fish metrics'!G$236)</f>
        <v>#VALUE!</v>
      </c>
      <c r="AG95" s="49" t="e">
        <f>SUM($T95*'Fish metrics'!H$231,$U95*'Fish metrics'!H$232,$V95*'Fish metrics'!H$233,$W95*'Fish metrics'!H$234,$X95*'Fish metrics'!H$235,$Y95*'Fish metrics'!H$236)</f>
        <v>#VALUE!</v>
      </c>
      <c r="AH95" s="49" t="e">
        <f>SUM($T95*'Fish metrics'!I$231,$U95*'Fish metrics'!I$232,$V95*'Fish metrics'!I$233,$W95*'Fish metrics'!I$234,$X95*'Fish metrics'!I$235,$Y95*'Fish metrics'!I$236)</f>
        <v>#VALUE!</v>
      </c>
      <c r="AI95" s="49" t="e">
        <f>SUM($T95*'Fish metrics'!J$231,$U95*'Fish metrics'!J$232,$V95*'Fish metrics'!J$233,$W95*'Fish metrics'!J$234,$X95*'Fish metrics'!J$235,$Y95*'Fish metrics'!J$236)</f>
        <v>#VALUE!</v>
      </c>
      <c r="AJ95" s="49" t="e">
        <f>SUM($T95*'Fish metrics'!K$231,$U95*'Fish metrics'!K$232,$V95*'Fish metrics'!K$233,$W95*'Fish metrics'!K$234,$X95*'Fish metrics'!K$235,$Y95*'Fish metrics'!K$236)</f>
        <v>#VALUE!</v>
      </c>
      <c r="AK95" s="49" t="e">
        <f>SUM($T95*'Fish metrics'!L$231,$U95*'Fish metrics'!L$232,$V95*'Fish metrics'!L$233,$W95*'Fish metrics'!L$234,$X95*'Fish metrics'!L$235,$Y95*'Fish metrics'!L$236)</f>
        <v>#VALUE!</v>
      </c>
      <c r="AL95" s="49" t="e">
        <f>SUM($T95*'Fish metrics'!M$231,$U95*'Fish metrics'!M$232,$V95*'Fish metrics'!M$233,$W95*'Fish metrics'!M$234,$X95*'Fish metrics'!M$235,$Y95*'Fish metrics'!M$236)</f>
        <v>#VALUE!</v>
      </c>
      <c r="AM95" s="49" t="e">
        <f>SUM($T95*'Fish metrics'!N$231,$U95*'Fish metrics'!N$232,$V95*'Fish metrics'!N$233,$W95*'Fish metrics'!N$234,$X95*'Fish metrics'!N$235,$Y95*'Fish metrics'!N$236)</f>
        <v>#VALUE!</v>
      </c>
      <c r="AN95" s="49" t="e">
        <f>SUM($T95*'Fish metrics'!O$231,$U95*'Fish metrics'!O$232,$V95*'Fish metrics'!O$233,$W95*'Fish metrics'!O$234,$X95*'Fish metrics'!O$235,$Y95*'Fish metrics'!O$236)</f>
        <v>#VALUE!</v>
      </c>
      <c r="AO95" s="39" t="e">
        <f t="shared" si="38"/>
        <v>#VALUE!</v>
      </c>
    </row>
    <row r="96" spans="1:41" x14ac:dyDescent="0.25">
      <c r="A96" s="83" t="s">
        <v>135</v>
      </c>
      <c r="B96" s="319"/>
      <c r="C96" s="340"/>
      <c r="D96" s="338"/>
      <c r="E96" s="338"/>
      <c r="F96" s="339"/>
      <c r="G96" s="334"/>
      <c r="H96" s="335"/>
      <c r="I96" s="335"/>
      <c r="J96" s="335"/>
      <c r="K96" s="338"/>
      <c r="L96" s="339"/>
      <c r="N96" s="83" t="s">
        <v>135</v>
      </c>
      <c r="O96" s="51" t="str">
        <f>IF(B96&gt;0,0,IF($N$57&lt;=$B$4,0,""))</f>
        <v/>
      </c>
      <c r="P96" s="72"/>
      <c r="Q96" s="73"/>
      <c r="R96" s="73"/>
      <c r="S96" s="74"/>
      <c r="T96" s="72" t="str">
        <f>IF(G96&gt;0,G96*'Fish metrics'!H$42/$B$5,IF($N$57&lt;=$B$4,0,""))</f>
        <v/>
      </c>
      <c r="U96" s="73" t="str">
        <f>IF(H96&gt;0,H96*'Fish metrics'!I$42/$B$5,IF($N$57&lt;=$B$4,0,""))</f>
        <v/>
      </c>
      <c r="V96" s="73" t="str">
        <f>IF(I96&gt;0,I96*'Fish metrics'!J$42/$B$5,IF($N$57&lt;=$B$4,0,""))</f>
        <v/>
      </c>
      <c r="W96" s="73" t="str">
        <f>IF(J96&gt;0,J96*'Fish metrics'!K$42/$B$5,IF($N$57&lt;=$B$4,0,""))</f>
        <v/>
      </c>
      <c r="X96" s="73" t="str">
        <f>IF(K96&gt;0,K96*'Fish metrics'!L$42/$B$5,IF($N$57&lt;=$B$4,0,""))</f>
        <v/>
      </c>
      <c r="Y96" s="74" t="str">
        <f>IF(L96&gt;0,L96*'Fish metrics'!M$42/$B$5,IF($N$57&lt;=$B$4,0,""))</f>
        <v/>
      </c>
      <c r="Z96" s="39">
        <f>SUM(O96:Y96)</f>
        <v>0</v>
      </c>
      <c r="AB96" s="84" t="s">
        <v>135</v>
      </c>
      <c r="AC96" s="56" t="e">
        <f>SUM($T96*'Fish metrics'!D$238,$U96*'Fish metrics'!D$239,$V96*'Fish metrics'!D$240,$W96*'Fish metrics'!D$241,$X96*'Fish metrics'!D$242,$Y96*'Fish metrics'!D$243)</f>
        <v>#VALUE!</v>
      </c>
      <c r="AD96" s="56" t="e">
        <f>SUM($T96*'Fish metrics'!E$238,$U96*'Fish metrics'!E$239,$V96*'Fish metrics'!E$240,$W96*'Fish metrics'!E$241,$X96*'Fish metrics'!E$242,$Y96*'Fish metrics'!E$243)</f>
        <v>#VALUE!</v>
      </c>
      <c r="AE96" s="56" t="e">
        <f>SUM($T96*'Fish metrics'!F$238,$U96*'Fish metrics'!F$239,$V96*'Fish metrics'!F$240,$W96*'Fish metrics'!F$241,$X96*'Fish metrics'!F$242,$Y96*'Fish metrics'!F$243)</f>
        <v>#VALUE!</v>
      </c>
      <c r="AF96" s="56" t="e">
        <f>SUM($T96*'Fish metrics'!G$238,$U96*'Fish metrics'!G$239,$V96*'Fish metrics'!G$240,$W96*'Fish metrics'!G$241,$X96*'Fish metrics'!G$242,$Y96*'Fish metrics'!G$243)</f>
        <v>#VALUE!</v>
      </c>
      <c r="AG96" s="56" t="e">
        <f>SUM($T96*'Fish metrics'!H$238,$U96*'Fish metrics'!H$239,$V96*'Fish metrics'!H$240,$W96*'Fish metrics'!H$241,$X96*'Fish metrics'!H$242,$Y96*'Fish metrics'!H$243)</f>
        <v>#VALUE!</v>
      </c>
      <c r="AH96" s="56" t="e">
        <f>SUM($T96*'Fish metrics'!I$238,$U96*'Fish metrics'!I$239,$V96*'Fish metrics'!I$240,$W96*'Fish metrics'!I$241,$X96*'Fish metrics'!I$242,$Y96*'Fish metrics'!I$243)</f>
        <v>#VALUE!</v>
      </c>
      <c r="AI96" s="56" t="e">
        <f>SUM($T96*'Fish metrics'!J$238,$U96*'Fish metrics'!J$239,$V96*'Fish metrics'!J$240,$W96*'Fish metrics'!J$241,$X96*'Fish metrics'!J$242,$Y96*'Fish metrics'!J$243)</f>
        <v>#VALUE!</v>
      </c>
      <c r="AJ96" s="56" t="e">
        <f>SUM($T96*'Fish metrics'!K$238,$U96*'Fish metrics'!K$239,$V96*'Fish metrics'!K$240,$W96*'Fish metrics'!K$241,$X96*'Fish metrics'!K$242,$Y96*'Fish metrics'!K$243)</f>
        <v>#VALUE!</v>
      </c>
      <c r="AK96" s="56" t="e">
        <f>SUM($T96*'Fish metrics'!L$238,$U96*'Fish metrics'!L$239,$V96*'Fish metrics'!L$240,$W96*'Fish metrics'!L$241,$X96*'Fish metrics'!L$242,$Y96*'Fish metrics'!L$243)</f>
        <v>#VALUE!</v>
      </c>
      <c r="AL96" s="56" t="e">
        <f>SUM($T96*'Fish metrics'!M$238,$U96*'Fish metrics'!M$239,$V96*'Fish metrics'!M$240,$W96*'Fish metrics'!M$241,$X96*'Fish metrics'!M$242,$Y96*'Fish metrics'!M$243)</f>
        <v>#VALUE!</v>
      </c>
      <c r="AM96" s="56" t="e">
        <f>SUM($T96*'Fish metrics'!N$238,$U96*'Fish metrics'!N$239,$V96*'Fish metrics'!N$240,$W96*'Fish metrics'!N$241,$X96*'Fish metrics'!N$242,$Y96*'Fish metrics'!N$243)</f>
        <v>#VALUE!</v>
      </c>
      <c r="AN96" s="56" t="e">
        <f>SUM($T96*'Fish metrics'!O$238,$U96*'Fish metrics'!O$239,$V96*'Fish metrics'!O$240,$W96*'Fish metrics'!O$241,$X96*'Fish metrics'!O$242,$Y96*'Fish metrics'!O$243)</f>
        <v>#VALUE!</v>
      </c>
      <c r="AO96" s="39" t="e">
        <f t="shared" si="38"/>
        <v>#VALUE!</v>
      </c>
    </row>
    <row r="97" spans="1:41" x14ac:dyDescent="0.25">
      <c r="A97" s="85"/>
      <c r="B97" s="324"/>
      <c r="C97" s="337"/>
      <c r="D97" s="330"/>
      <c r="E97" s="330"/>
      <c r="F97" s="331"/>
      <c r="G97" s="337"/>
      <c r="H97" s="330"/>
      <c r="I97" s="330"/>
      <c r="J97" s="330"/>
      <c r="K97" s="330"/>
      <c r="L97" s="331"/>
      <c r="N97" s="85"/>
      <c r="O97" s="44"/>
      <c r="P97" s="67"/>
      <c r="Q97" s="68"/>
      <c r="R97" s="68"/>
      <c r="S97" s="69"/>
      <c r="T97" s="67"/>
      <c r="U97" s="68"/>
      <c r="V97" s="68"/>
      <c r="W97" s="68"/>
      <c r="X97" s="68"/>
      <c r="Y97" s="69"/>
      <c r="Z97" s="39"/>
      <c r="AB97" s="86"/>
      <c r="AC97" s="59"/>
      <c r="AD97" s="59"/>
      <c r="AE97" s="59"/>
      <c r="AF97" s="59"/>
      <c r="AG97" s="59"/>
      <c r="AH97" s="59"/>
      <c r="AI97" s="59"/>
      <c r="AJ97" s="59"/>
      <c r="AK97" s="59"/>
      <c r="AL97" s="59"/>
      <c r="AM97" s="59"/>
      <c r="AN97" s="59"/>
      <c r="AO97" s="39"/>
    </row>
    <row r="98" spans="1:41" x14ac:dyDescent="0.25">
      <c r="A98" s="87" t="s">
        <v>191</v>
      </c>
      <c r="B98" s="324"/>
      <c r="C98" s="337"/>
      <c r="D98" s="330"/>
      <c r="E98" s="330"/>
      <c r="F98" s="331"/>
      <c r="G98" s="337"/>
      <c r="H98" s="330"/>
      <c r="I98" s="330"/>
      <c r="J98" s="330"/>
      <c r="K98" s="330"/>
      <c r="L98" s="331"/>
      <c r="N98" s="87" t="s">
        <v>191</v>
      </c>
      <c r="O98" s="44" t="str">
        <f>IF(B98&gt;0,0,IF($N$57&lt;=$B$4,0,""))</f>
        <v/>
      </c>
      <c r="P98" s="67"/>
      <c r="Q98" s="68"/>
      <c r="R98" s="68"/>
      <c r="S98" s="69"/>
      <c r="T98" s="67" t="str">
        <f>IF(G98&gt;0,G98*'Fish metrics'!H$44/$B$5,IF($N$57&lt;=$B$4,0,""))</f>
        <v/>
      </c>
      <c r="U98" s="68" t="str">
        <f>IF(H98&gt;0,H98*'Fish metrics'!I$44/$B$5,IF($N$57&lt;=$B$4,0,""))</f>
        <v/>
      </c>
      <c r="V98" s="68" t="str">
        <f>IF(I98&gt;0,I98*'Fish metrics'!J$44/$B$5,IF($N$57&lt;=$B$4,0,""))</f>
        <v/>
      </c>
      <c r="W98" s="68" t="str">
        <f>IF(J98&gt;0,J98*'Fish metrics'!K$44/$B$5,IF($N$57&lt;=$B$4,0,""))</f>
        <v/>
      </c>
      <c r="X98" s="68" t="str">
        <f>IF(K98&gt;0,K98*'Fish metrics'!L$44/$B$5,IF($N$57&lt;=$B$4,0,""))</f>
        <v/>
      </c>
      <c r="Y98" s="69" t="str">
        <f>IF(L98&gt;0,L98*'Fish metrics'!M$44/$B$5,IF($N$57&lt;=$B$4,0,""))</f>
        <v/>
      </c>
      <c r="Z98" s="39"/>
      <c r="AB98" s="88" t="s">
        <v>191</v>
      </c>
      <c r="AC98" s="41" t="str">
        <f>IFERROR(SUM(AC99:AC102),"")</f>
        <v/>
      </c>
      <c r="AD98" s="41" t="str">
        <f t="shared" ref="AD98" si="39">IFERROR(SUM(AD99:AD102),"")</f>
        <v/>
      </c>
      <c r="AE98" s="41" t="str">
        <f t="shared" ref="AE98" si="40">IFERROR(SUM(AE99:AE102),"")</f>
        <v/>
      </c>
      <c r="AF98" s="41" t="str">
        <f t="shared" ref="AF98" si="41">IFERROR(SUM(AF99:AF102),"")</f>
        <v/>
      </c>
      <c r="AG98" s="41" t="str">
        <f t="shared" ref="AG98" si="42">IFERROR(SUM(AG99:AG102),"")</f>
        <v/>
      </c>
      <c r="AH98" s="41" t="str">
        <f t="shared" ref="AH98" si="43">IFERROR(SUM(AH99:AH102),"")</f>
        <v/>
      </c>
      <c r="AI98" s="41" t="str">
        <f t="shared" ref="AI98" si="44">IFERROR(SUM(AI99:AI102),"")</f>
        <v/>
      </c>
      <c r="AJ98" s="41" t="str">
        <f t="shared" ref="AJ98" si="45">IFERROR(SUM(AJ99:AJ102),"")</f>
        <v/>
      </c>
      <c r="AK98" s="41" t="str">
        <f t="shared" ref="AK98" si="46">IFERROR(SUM(AK99:AK102),"")</f>
        <v/>
      </c>
      <c r="AL98" s="41" t="str">
        <f t="shared" ref="AL98" si="47">IFERROR(SUM(AL99:AL102),"")</f>
        <v/>
      </c>
      <c r="AM98" s="41" t="str">
        <f t="shared" ref="AM98" si="48">IFERROR(SUM(AM99:AM102),"")</f>
        <v/>
      </c>
      <c r="AN98" s="41" t="str">
        <f t="shared" ref="AN98" si="49">IFERROR(SUM(AN99:AN102),"")</f>
        <v/>
      </c>
      <c r="AO98" s="42">
        <f t="shared" ref="AO98:AO102" si="50">SUM(AC98:AN98)</f>
        <v>0</v>
      </c>
    </row>
    <row r="99" spans="1:41" x14ac:dyDescent="0.25">
      <c r="A99" s="81" t="s">
        <v>136</v>
      </c>
      <c r="B99" s="315"/>
      <c r="C99" s="337"/>
      <c r="D99" s="330"/>
      <c r="E99" s="330"/>
      <c r="F99" s="331"/>
      <c r="G99" s="328"/>
      <c r="H99" s="329"/>
      <c r="I99" s="329"/>
      <c r="J99" s="330"/>
      <c r="K99" s="330"/>
      <c r="L99" s="331"/>
      <c r="N99" s="81" t="s">
        <v>136</v>
      </c>
      <c r="O99" s="44" t="str">
        <f>IF(B99&gt;0,0,IF($N$57&lt;=$B$4,0,""))</f>
        <v/>
      </c>
      <c r="P99" s="67"/>
      <c r="Q99" s="68"/>
      <c r="R99" s="68"/>
      <c r="S99" s="69"/>
      <c r="T99" s="67" t="str">
        <f>IF(G99&gt;0,G99*'Fish metrics'!H$45/$B$5,IF($N$57&lt;=$B$4,0,""))</f>
        <v/>
      </c>
      <c r="U99" s="68" t="str">
        <f>IF(H99&gt;0,H99*'Fish metrics'!I$45/$B$5,IF($N$57&lt;=$B$4,0,""))</f>
        <v/>
      </c>
      <c r="V99" s="68" t="str">
        <f>IF(I99&gt;0,I99*'Fish metrics'!J$45/$B$5,IF($N$57&lt;=$B$4,0,""))</f>
        <v/>
      </c>
      <c r="W99" s="68" t="str">
        <f>IF(J99&gt;0,J99*'Fish metrics'!K$45/$B$5,IF($N$57&lt;=$B$4,0,""))</f>
        <v/>
      </c>
      <c r="X99" s="68" t="str">
        <f>IF(K99&gt;0,K99*'Fish metrics'!L$45/$B$5,IF($N$57&lt;=$B$4,0,""))</f>
        <v/>
      </c>
      <c r="Y99" s="69" t="str">
        <f>IF(L99&gt;0,L99*'Fish metrics'!M$45/$B$5,IF($N$57&lt;=$B$4,0,""))</f>
        <v/>
      </c>
      <c r="Z99" s="39">
        <f>SUM(O99:Y99)</f>
        <v>0</v>
      </c>
      <c r="AB99" s="82" t="s">
        <v>136</v>
      </c>
      <c r="AC99" s="49" t="e">
        <f>SUM($T99*'Fish metrics'!D$245,$U99*'Fish metrics'!D$246,$V99*'Fish metrics'!D$247,$W99*'Fish metrics'!D$248,$X99*'Fish metrics'!D$249,$Y99*'Fish metrics'!D$250)</f>
        <v>#VALUE!</v>
      </c>
      <c r="AD99" s="49" t="e">
        <f>SUM($T99*'Fish metrics'!E$245,$U99*'Fish metrics'!E$246,$V99*'Fish metrics'!E$247,$W99*'Fish metrics'!E$248,$X99*'Fish metrics'!E$249,$Y99*'Fish metrics'!E$250)</f>
        <v>#VALUE!</v>
      </c>
      <c r="AE99" s="49" t="e">
        <f>SUM($T99*'Fish metrics'!F$245,$U99*'Fish metrics'!F$246,$V99*'Fish metrics'!F$247,$W99*'Fish metrics'!F$248,$X99*'Fish metrics'!F$249,$Y99*'Fish metrics'!F$250)</f>
        <v>#VALUE!</v>
      </c>
      <c r="AF99" s="49" t="e">
        <f>SUM($T99*'Fish metrics'!G$245,$U99*'Fish metrics'!G$246,$V99*'Fish metrics'!G$247,$W99*'Fish metrics'!G$248,$X99*'Fish metrics'!G$249,$Y99*'Fish metrics'!G$250)</f>
        <v>#VALUE!</v>
      </c>
      <c r="AG99" s="49" t="e">
        <f>SUM($T99*'Fish metrics'!H$245,$U99*'Fish metrics'!H$246,$V99*'Fish metrics'!H$247,$W99*'Fish metrics'!H$248,$X99*'Fish metrics'!H$249,$Y99*'Fish metrics'!H$250)</f>
        <v>#VALUE!</v>
      </c>
      <c r="AH99" s="49" t="e">
        <f>SUM($T99*'Fish metrics'!I$245,$U99*'Fish metrics'!I$246,$V99*'Fish metrics'!I$247,$W99*'Fish metrics'!I$248,$X99*'Fish metrics'!I$249,$Y99*'Fish metrics'!I$250)</f>
        <v>#VALUE!</v>
      </c>
      <c r="AI99" s="49" t="e">
        <f>SUM($T99*'Fish metrics'!J$245,$U99*'Fish metrics'!J$246,$V99*'Fish metrics'!J$247,$W99*'Fish metrics'!J$248,$X99*'Fish metrics'!J$249,$Y99*'Fish metrics'!J$250)</f>
        <v>#VALUE!</v>
      </c>
      <c r="AJ99" s="49" t="e">
        <f>SUM($T99*'Fish metrics'!K$245,$U99*'Fish metrics'!K$246,$V99*'Fish metrics'!K$247,$W99*'Fish metrics'!K$248,$X99*'Fish metrics'!K$249,$Y99*'Fish metrics'!K$250)</f>
        <v>#VALUE!</v>
      </c>
      <c r="AK99" s="49" t="e">
        <f>SUM($T99*'Fish metrics'!L$245,$U99*'Fish metrics'!L$246,$V99*'Fish metrics'!L$247,$W99*'Fish metrics'!L$248,$X99*'Fish metrics'!L$249,$Y99*'Fish metrics'!L$250)</f>
        <v>#VALUE!</v>
      </c>
      <c r="AL99" s="49" t="e">
        <f>SUM($T99*'Fish metrics'!M$245,$U99*'Fish metrics'!M$246,$V99*'Fish metrics'!M$247,$W99*'Fish metrics'!M$248,$X99*'Fish metrics'!M$249,$Y99*'Fish metrics'!M$250)</f>
        <v>#VALUE!</v>
      </c>
      <c r="AM99" s="49" t="e">
        <f>SUM($T99*'Fish metrics'!N$245,$U99*'Fish metrics'!N$246,$V99*'Fish metrics'!N$247,$W99*'Fish metrics'!N$248,$X99*'Fish metrics'!N$249,$Y99*'Fish metrics'!N$250)</f>
        <v>#VALUE!</v>
      </c>
      <c r="AN99" s="49" t="e">
        <f>SUM($T99*'Fish metrics'!O$245,$U99*'Fish metrics'!O$246,$V99*'Fish metrics'!O$247,$W99*'Fish metrics'!O$248,$X99*'Fish metrics'!O$249,$Y99*'Fish metrics'!O$250)</f>
        <v>#VALUE!</v>
      </c>
      <c r="AO99" s="39" t="e">
        <f t="shared" si="50"/>
        <v>#VALUE!</v>
      </c>
    </row>
    <row r="100" spans="1:41" x14ac:dyDescent="0.25">
      <c r="A100" s="81" t="s">
        <v>137</v>
      </c>
      <c r="B100" s="315"/>
      <c r="C100" s="337"/>
      <c r="D100" s="330"/>
      <c r="E100" s="330"/>
      <c r="F100" s="331"/>
      <c r="G100" s="328"/>
      <c r="H100" s="329"/>
      <c r="I100" s="329"/>
      <c r="J100" s="329"/>
      <c r="K100" s="329"/>
      <c r="L100" s="332"/>
      <c r="N100" s="81" t="s">
        <v>137</v>
      </c>
      <c r="O100" s="44" t="str">
        <f>IF(B100&gt;0,0,IF($N$57&lt;=$B$4,0,""))</f>
        <v/>
      </c>
      <c r="P100" s="67"/>
      <c r="Q100" s="68"/>
      <c r="R100" s="68"/>
      <c r="S100" s="69"/>
      <c r="T100" s="67" t="str">
        <f>IF(G100&gt;0,G100*'Fish metrics'!H$46/$B$5,IF($N$57&lt;=$B$4,0,""))</f>
        <v/>
      </c>
      <c r="U100" s="68" t="str">
        <f>IF(H100&gt;0,H100*'Fish metrics'!I$46/$B$5,IF($N$57&lt;=$B$4,0,""))</f>
        <v/>
      </c>
      <c r="V100" s="68" t="str">
        <f>IF(I100&gt;0,I100*'Fish metrics'!J$46/$B$5,IF($N$57&lt;=$B$4,0,""))</f>
        <v/>
      </c>
      <c r="W100" s="68" t="str">
        <f>IF(J100&gt;0,J100*'Fish metrics'!K$46/$B$5,IF($N$57&lt;=$B$4,0,""))</f>
        <v/>
      </c>
      <c r="X100" s="68" t="str">
        <f>IF(K100&gt;0,K100*'Fish metrics'!L$46/$B$5,IF($N$57&lt;=$B$4,0,""))</f>
        <v/>
      </c>
      <c r="Y100" s="69" t="str">
        <f>IF(L100&gt;0,L100*'Fish metrics'!M$46/$B$5,IF($N$57&lt;=$B$4,0,""))</f>
        <v/>
      </c>
      <c r="Z100" s="39">
        <f t="shared" ref="Z100:Z102" si="51">SUM(O100:Y100)</f>
        <v>0</v>
      </c>
      <c r="AB100" s="82" t="s">
        <v>137</v>
      </c>
      <c r="AC100" s="49" t="e">
        <f>SUM($T100*'Fish metrics'!D$252,$U100*'Fish metrics'!D$253,$V100*'Fish metrics'!D$254,$W100*'Fish metrics'!D$255,$X100*'Fish metrics'!D$256,$Y100*'Fish metrics'!D$257)</f>
        <v>#VALUE!</v>
      </c>
      <c r="AD100" s="49" t="e">
        <f>SUM($T100*'Fish metrics'!E$252,$U100*'Fish metrics'!E$253,$V100*'Fish metrics'!E$254,$W100*'Fish metrics'!E$255,$X100*'Fish metrics'!E$256,$Y100*'Fish metrics'!E$257)</f>
        <v>#VALUE!</v>
      </c>
      <c r="AE100" s="49" t="e">
        <f>SUM($T100*'Fish metrics'!F$252,$U100*'Fish metrics'!F$253,$V100*'Fish metrics'!F$254,$W100*'Fish metrics'!F$255,$X100*'Fish metrics'!F$256,$Y100*'Fish metrics'!F$257)</f>
        <v>#VALUE!</v>
      </c>
      <c r="AF100" s="49" t="e">
        <f>SUM($T100*'Fish metrics'!G$252,$U100*'Fish metrics'!G$253,$V100*'Fish metrics'!G$254,$W100*'Fish metrics'!G$255,$X100*'Fish metrics'!G$256,$Y100*'Fish metrics'!G$257)</f>
        <v>#VALUE!</v>
      </c>
      <c r="AG100" s="49" t="e">
        <f>SUM($T100*'Fish metrics'!H$252,$U100*'Fish metrics'!H$253,$V100*'Fish metrics'!H$254,$W100*'Fish metrics'!H$255,$X100*'Fish metrics'!H$256,$Y100*'Fish metrics'!H$257)</f>
        <v>#VALUE!</v>
      </c>
      <c r="AH100" s="49" t="e">
        <f>SUM($T100*'Fish metrics'!I$252,$U100*'Fish metrics'!I$253,$V100*'Fish metrics'!I$254,$W100*'Fish metrics'!I$255,$X100*'Fish metrics'!I$256,$Y100*'Fish metrics'!I$257)</f>
        <v>#VALUE!</v>
      </c>
      <c r="AI100" s="49" t="e">
        <f>SUM($T100*'Fish metrics'!J$252,$U100*'Fish metrics'!J$253,$V100*'Fish metrics'!J$254,$W100*'Fish metrics'!J$255,$X100*'Fish metrics'!J$256,$Y100*'Fish metrics'!J$257)</f>
        <v>#VALUE!</v>
      </c>
      <c r="AJ100" s="49" t="e">
        <f>SUM($T100*'Fish metrics'!K$252,$U100*'Fish metrics'!K$253,$V100*'Fish metrics'!K$254,$W100*'Fish metrics'!K$255,$X100*'Fish metrics'!K$256,$Y100*'Fish metrics'!K$257)</f>
        <v>#VALUE!</v>
      </c>
      <c r="AK100" s="49" t="e">
        <f>SUM($T100*'Fish metrics'!L$252,$U100*'Fish metrics'!L$253,$V100*'Fish metrics'!L$254,$W100*'Fish metrics'!L$255,$X100*'Fish metrics'!L$256,$Y100*'Fish metrics'!L$257)</f>
        <v>#VALUE!</v>
      </c>
      <c r="AL100" s="49" t="e">
        <f>SUM($T100*'Fish metrics'!M$252,$U100*'Fish metrics'!M$253,$V100*'Fish metrics'!M$254,$W100*'Fish metrics'!M$255,$X100*'Fish metrics'!M$256,$Y100*'Fish metrics'!M$257)</f>
        <v>#VALUE!</v>
      </c>
      <c r="AM100" s="49" t="e">
        <f>SUM($T100*'Fish metrics'!N$252,$U100*'Fish metrics'!N$253,$V100*'Fish metrics'!N$254,$W100*'Fish metrics'!N$255,$X100*'Fish metrics'!N$256,$Y100*'Fish metrics'!N$257)</f>
        <v>#VALUE!</v>
      </c>
      <c r="AN100" s="49" t="e">
        <f>SUM($T100*'Fish metrics'!O$252,$U100*'Fish metrics'!O$253,$V100*'Fish metrics'!O$254,$W100*'Fish metrics'!O$255,$X100*'Fish metrics'!O$256,$Y100*'Fish metrics'!O$257)</f>
        <v>#VALUE!</v>
      </c>
      <c r="AO100" s="39" t="e">
        <f t="shared" si="50"/>
        <v>#VALUE!</v>
      </c>
    </row>
    <row r="101" spans="1:41" x14ac:dyDescent="0.25">
      <c r="A101" s="81" t="s">
        <v>138</v>
      </c>
      <c r="B101" s="315"/>
      <c r="C101" s="337"/>
      <c r="D101" s="330"/>
      <c r="E101" s="330"/>
      <c r="F101" s="331"/>
      <c r="G101" s="328"/>
      <c r="H101" s="329"/>
      <c r="I101" s="329"/>
      <c r="J101" s="329"/>
      <c r="K101" s="330"/>
      <c r="L101" s="331"/>
      <c r="N101" s="81" t="s">
        <v>138</v>
      </c>
      <c r="O101" s="44" t="str">
        <f>IF(B101&gt;0,0,IF($N$57&lt;=$B$4,0,""))</f>
        <v/>
      </c>
      <c r="P101" s="67"/>
      <c r="Q101" s="68"/>
      <c r="R101" s="68"/>
      <c r="S101" s="69"/>
      <c r="T101" s="67" t="str">
        <f>IF(G101&gt;0,G101*'Fish metrics'!H$47/$B$5,IF($N$57&lt;=$B$4,0,""))</f>
        <v/>
      </c>
      <c r="U101" s="68" t="str">
        <f>IF(H101&gt;0,H101*'Fish metrics'!I$47/$B$5,IF($N$57&lt;=$B$4,0,""))</f>
        <v/>
      </c>
      <c r="V101" s="68" t="str">
        <f>IF(I101&gt;0,I101*'Fish metrics'!J$47/$B$5,IF($N$57&lt;=$B$4,0,""))</f>
        <v/>
      </c>
      <c r="W101" s="68" t="str">
        <f>IF(J101&gt;0,J101*'Fish metrics'!K$47/$B$5,IF($N$57&lt;=$B$4,0,""))</f>
        <v/>
      </c>
      <c r="X101" s="68" t="str">
        <f>IF(K101&gt;0,K101*'Fish metrics'!L$47/$B$5,IF($N$57&lt;=$B$4,0,""))</f>
        <v/>
      </c>
      <c r="Y101" s="69" t="str">
        <f>IF(L101&gt;0,L101*'Fish metrics'!M$47/$B$5,IF($N$57&lt;=$B$4,0,""))</f>
        <v/>
      </c>
      <c r="Z101" s="39">
        <f t="shared" si="51"/>
        <v>0</v>
      </c>
      <c r="AB101" s="82" t="s">
        <v>138</v>
      </c>
      <c r="AC101" s="49" t="e">
        <f>SUM($T101*'Fish metrics'!D$259,$U101*'Fish metrics'!D$260,$V101*'Fish metrics'!D$261,$W101*'Fish metrics'!D$262,$X101*'Fish metrics'!D$263,$Y101*'Fish metrics'!D$264)</f>
        <v>#VALUE!</v>
      </c>
      <c r="AD101" s="49" t="e">
        <f>SUM($T101*'Fish metrics'!E$259,$U101*'Fish metrics'!E$260,$V101*'Fish metrics'!E$261,$W101*'Fish metrics'!E$262,$X101*'Fish metrics'!E$263,$Y101*'Fish metrics'!E$264)</f>
        <v>#VALUE!</v>
      </c>
      <c r="AE101" s="49" t="e">
        <f>SUM($T101*'Fish metrics'!F$259,$U101*'Fish metrics'!F$260,$V101*'Fish metrics'!F$261,$W101*'Fish metrics'!F$262,$X101*'Fish metrics'!F$263,$Y101*'Fish metrics'!F$264)</f>
        <v>#VALUE!</v>
      </c>
      <c r="AF101" s="49" t="e">
        <f>SUM($T101*'Fish metrics'!G$259,$U101*'Fish metrics'!G$260,$V101*'Fish metrics'!G$261,$W101*'Fish metrics'!G$262,$X101*'Fish metrics'!G$263,$Y101*'Fish metrics'!G$264)</f>
        <v>#VALUE!</v>
      </c>
      <c r="AG101" s="49" t="e">
        <f>SUM($T101*'Fish metrics'!H$259,$U101*'Fish metrics'!H$260,$V101*'Fish metrics'!H$261,$W101*'Fish metrics'!H$262,$X101*'Fish metrics'!H$263,$Y101*'Fish metrics'!H$264)</f>
        <v>#VALUE!</v>
      </c>
      <c r="AH101" s="49" t="e">
        <f>SUM($T101*'Fish metrics'!I$259,$U101*'Fish metrics'!I$260,$V101*'Fish metrics'!I$261,$W101*'Fish metrics'!I$262,$X101*'Fish metrics'!I$263,$Y101*'Fish metrics'!I$264)</f>
        <v>#VALUE!</v>
      </c>
      <c r="AI101" s="49" t="e">
        <f>SUM($T101*'Fish metrics'!J$259,$U101*'Fish metrics'!J$260,$V101*'Fish metrics'!J$261,$W101*'Fish metrics'!J$262,$X101*'Fish metrics'!J$263,$Y101*'Fish metrics'!J$264)</f>
        <v>#VALUE!</v>
      </c>
      <c r="AJ101" s="49" t="e">
        <f>SUM($T101*'Fish metrics'!K$259,$U101*'Fish metrics'!K$260,$V101*'Fish metrics'!K$261,$W101*'Fish metrics'!K$262,$X101*'Fish metrics'!K$263,$Y101*'Fish metrics'!K$264)</f>
        <v>#VALUE!</v>
      </c>
      <c r="AK101" s="49" t="e">
        <f>SUM($T101*'Fish metrics'!L$259,$U101*'Fish metrics'!L$260,$V101*'Fish metrics'!L$261,$W101*'Fish metrics'!L$262,$X101*'Fish metrics'!L$263,$Y101*'Fish metrics'!L$264)</f>
        <v>#VALUE!</v>
      </c>
      <c r="AL101" s="49" t="e">
        <f>SUM($T101*'Fish metrics'!M$259,$U101*'Fish metrics'!M$260,$V101*'Fish metrics'!M$261,$W101*'Fish metrics'!M$262,$X101*'Fish metrics'!M$263,$Y101*'Fish metrics'!M$264)</f>
        <v>#VALUE!</v>
      </c>
      <c r="AM101" s="49" t="e">
        <f>SUM($T101*'Fish metrics'!N$259,$U101*'Fish metrics'!N$260,$V101*'Fish metrics'!N$261,$W101*'Fish metrics'!N$262,$X101*'Fish metrics'!N$263,$Y101*'Fish metrics'!N$264)</f>
        <v>#VALUE!</v>
      </c>
      <c r="AN101" s="49" t="e">
        <f>SUM($T101*'Fish metrics'!O$259,$U101*'Fish metrics'!O$260,$V101*'Fish metrics'!O$261,$W101*'Fish metrics'!O$262,$X101*'Fish metrics'!O$263,$Y101*'Fish metrics'!O$264)</f>
        <v>#VALUE!</v>
      </c>
      <c r="AO101" s="39" t="e">
        <f t="shared" si="50"/>
        <v>#VALUE!</v>
      </c>
    </row>
    <row r="102" spans="1:41" ht="14.4" thickBot="1" x14ac:dyDescent="0.3">
      <c r="A102" s="89" t="s">
        <v>139</v>
      </c>
      <c r="B102" s="341"/>
      <c r="C102" s="342"/>
      <c r="D102" s="343"/>
      <c r="E102" s="343"/>
      <c r="F102" s="344"/>
      <c r="G102" s="345"/>
      <c r="H102" s="346"/>
      <c r="I102" s="346"/>
      <c r="J102" s="346"/>
      <c r="K102" s="343"/>
      <c r="L102" s="344"/>
      <c r="N102" s="92" t="s">
        <v>139</v>
      </c>
      <c r="O102" s="44" t="str">
        <f>IF(B102&gt;0,0,IF($N$57&lt;=$B$4,0,""))</f>
        <v/>
      </c>
      <c r="P102" s="67"/>
      <c r="Q102" s="68"/>
      <c r="R102" s="68"/>
      <c r="S102" s="69"/>
      <c r="T102" s="67" t="str">
        <f>IF(G102&gt;0,G102*'Fish metrics'!H$48/$B$5,IF($N$57&lt;=$B$4,0,""))</f>
        <v/>
      </c>
      <c r="U102" s="68" t="str">
        <f>IF(H102&gt;0,H102*'Fish metrics'!I$48/$B$5,IF($N$57&lt;=$B$4,0,""))</f>
        <v/>
      </c>
      <c r="V102" s="68" t="str">
        <f>IF(I102&gt;0,I102*'Fish metrics'!J$48/$B$5,IF($N$57&lt;=$B$4,0,""))</f>
        <v/>
      </c>
      <c r="W102" s="68" t="str">
        <f>IF(J102&gt;0,J102*'Fish metrics'!K$48/$B$5,IF($N$57&lt;=$B$4,0,""))</f>
        <v/>
      </c>
      <c r="X102" s="68" t="str">
        <f>IF(K102&gt;0,K102*'Fish metrics'!L$48/$B$5,IF($N$57&lt;=$B$4,0,""))</f>
        <v/>
      </c>
      <c r="Y102" s="69" t="str">
        <f>IF(L102&gt;0,L102*'Fish metrics'!M$48/$B$5,IF($N$57&lt;=$B$4,0,""))</f>
        <v/>
      </c>
      <c r="Z102" s="39">
        <f t="shared" si="51"/>
        <v>0</v>
      </c>
      <c r="AB102" s="93" t="s">
        <v>139</v>
      </c>
      <c r="AC102" s="49" t="e">
        <f>SUM($T102*'Fish metrics'!D$266,$U102*'Fish metrics'!D$267,$V102*'Fish metrics'!D$268,$W102*'Fish metrics'!D$269,$X102*'Fish metrics'!D$270,$Y102*'Fish metrics'!D$271)</f>
        <v>#VALUE!</v>
      </c>
      <c r="AD102" s="49" t="e">
        <f>SUM($T102*'Fish metrics'!E$266,$U102*'Fish metrics'!E$267,$V102*'Fish metrics'!E$268,$W102*'Fish metrics'!E$269,$X102*'Fish metrics'!E$270,$Y102*'Fish metrics'!E$271)</f>
        <v>#VALUE!</v>
      </c>
      <c r="AE102" s="49" t="e">
        <f>SUM($T102*'Fish metrics'!F$266,$U102*'Fish metrics'!F$267,$V102*'Fish metrics'!F$268,$W102*'Fish metrics'!F$269,$X102*'Fish metrics'!F$270,$Y102*'Fish metrics'!F$271)</f>
        <v>#VALUE!</v>
      </c>
      <c r="AF102" s="49" t="e">
        <f>SUM($T102*'Fish metrics'!G$266,$U102*'Fish metrics'!G$267,$V102*'Fish metrics'!G$268,$W102*'Fish metrics'!G$269,$X102*'Fish metrics'!G$270,$Y102*'Fish metrics'!G$271)</f>
        <v>#VALUE!</v>
      </c>
      <c r="AG102" s="49" t="e">
        <f>SUM($T102*'Fish metrics'!H$266,$U102*'Fish metrics'!H$267,$V102*'Fish metrics'!H$268,$W102*'Fish metrics'!H$269,$X102*'Fish metrics'!H$270,$Y102*'Fish metrics'!H$271)</f>
        <v>#VALUE!</v>
      </c>
      <c r="AH102" s="49" t="e">
        <f>SUM($T102*'Fish metrics'!I$266,$U102*'Fish metrics'!I$267,$V102*'Fish metrics'!I$268,$W102*'Fish metrics'!I$269,$X102*'Fish metrics'!I$270,$Y102*'Fish metrics'!I$271)</f>
        <v>#VALUE!</v>
      </c>
      <c r="AI102" s="49" t="e">
        <f>SUM($T102*'Fish metrics'!J$266,$U102*'Fish metrics'!J$267,$V102*'Fish metrics'!J$268,$W102*'Fish metrics'!J$269,$X102*'Fish metrics'!J$270,$Y102*'Fish metrics'!J$271)</f>
        <v>#VALUE!</v>
      </c>
      <c r="AJ102" s="49" t="e">
        <f>SUM($T102*'Fish metrics'!K$266,$U102*'Fish metrics'!K$267,$V102*'Fish metrics'!K$268,$W102*'Fish metrics'!K$269,$X102*'Fish metrics'!K$270,$Y102*'Fish metrics'!K$271)</f>
        <v>#VALUE!</v>
      </c>
      <c r="AK102" s="49" t="e">
        <f>SUM($T102*'Fish metrics'!L$266,$U102*'Fish metrics'!L$267,$V102*'Fish metrics'!L$268,$W102*'Fish metrics'!L$269,$X102*'Fish metrics'!L$270,$Y102*'Fish metrics'!L$271)</f>
        <v>#VALUE!</v>
      </c>
      <c r="AL102" s="49" t="e">
        <f>SUM($T102*'Fish metrics'!M$266,$U102*'Fish metrics'!M$267,$V102*'Fish metrics'!M$268,$W102*'Fish metrics'!M$269,$X102*'Fish metrics'!M$270,$Y102*'Fish metrics'!M$271)</f>
        <v>#VALUE!</v>
      </c>
      <c r="AM102" s="49" t="e">
        <f>SUM($T102*'Fish metrics'!N$266,$U102*'Fish metrics'!N$267,$V102*'Fish metrics'!N$268,$W102*'Fish metrics'!N$269,$X102*'Fish metrics'!N$270,$Y102*'Fish metrics'!N$271)</f>
        <v>#VALUE!</v>
      </c>
      <c r="AN102" s="49" t="e">
        <f>SUM($T102*'Fish metrics'!O$266,$U102*'Fish metrics'!O$267,$V102*'Fish metrics'!O$268,$W102*'Fish metrics'!O$269,$X102*'Fish metrics'!O$270,$Y102*'Fish metrics'!O$271)</f>
        <v>#VALUE!</v>
      </c>
      <c r="AO102" s="39" t="e">
        <f t="shared" si="50"/>
        <v>#VALUE!</v>
      </c>
    </row>
    <row r="103" spans="1:41" ht="16.8" thickBot="1" x14ac:dyDescent="0.3">
      <c r="N103" s="95" t="s">
        <v>243</v>
      </c>
      <c r="O103" s="96">
        <f>SUM(O60:O102)</f>
        <v>0</v>
      </c>
      <c r="P103" s="97">
        <f t="shared" ref="P103" si="52">SUM(P60:P102)</f>
        <v>0</v>
      </c>
      <c r="Q103" s="98">
        <f t="shared" ref="Q103" si="53">SUM(Q60:Q102)</f>
        <v>0</v>
      </c>
      <c r="R103" s="98">
        <f t="shared" ref="R103" si="54">SUM(R60:R102)</f>
        <v>0</v>
      </c>
      <c r="S103" s="99">
        <f t="shared" ref="S103" si="55">SUM(S60:S102)</f>
        <v>0</v>
      </c>
      <c r="T103" s="97">
        <f t="shared" ref="T103" si="56">SUM(T60:T102)</f>
        <v>0</v>
      </c>
      <c r="U103" s="98">
        <f t="shared" ref="U103" si="57">SUM(U60:U102)</f>
        <v>0</v>
      </c>
      <c r="V103" s="98">
        <f t="shared" ref="V103" si="58">SUM(V60:V102)</f>
        <v>0</v>
      </c>
      <c r="W103" s="98">
        <f t="shared" ref="W103" si="59">SUM(W60:W102)</f>
        <v>0</v>
      </c>
      <c r="X103" s="98">
        <f t="shared" ref="X103" si="60">SUM(X60:X102)</f>
        <v>0</v>
      </c>
      <c r="Y103" s="99">
        <f t="shared" ref="Y103" si="61">SUM(Y60:Y102)</f>
        <v>0</v>
      </c>
      <c r="Z103" s="100">
        <f>SUM(Z59:Z102)</f>
        <v>0</v>
      </c>
      <c r="AB103" s="95" t="s">
        <v>244</v>
      </c>
      <c r="AC103" s="98" t="e">
        <f>SUM(AC60:AC61,AC63:AC70,AC72:AC92,AC95:AC96,AC99:AC102)</f>
        <v>#VALUE!</v>
      </c>
      <c r="AD103" s="98" t="e">
        <f t="shared" ref="AD103" si="62">SUM(AD60:AD61,AD63:AD70,AD72:AD92,AD95:AD96,AD99:AD102)</f>
        <v>#VALUE!</v>
      </c>
      <c r="AE103" s="98" t="e">
        <f t="shared" ref="AE103" si="63">SUM(AE60:AE61,AE63:AE70,AE72:AE92,AE95:AE96,AE99:AE102)</f>
        <v>#VALUE!</v>
      </c>
      <c r="AF103" s="98" t="e">
        <f t="shared" ref="AF103" si="64">SUM(AF60:AF61,AF63:AF70,AF72:AF92,AF95:AF96,AF99:AF102)</f>
        <v>#VALUE!</v>
      </c>
      <c r="AG103" s="98" t="e">
        <f t="shared" ref="AG103" si="65">SUM(AG60:AG61,AG63:AG70,AG72:AG92,AG95:AG96,AG99:AG102)</f>
        <v>#VALUE!</v>
      </c>
      <c r="AH103" s="98" t="e">
        <f t="shared" ref="AH103" si="66">SUM(AH60:AH61,AH63:AH70,AH72:AH92,AH95:AH96,AH99:AH102)</f>
        <v>#VALUE!</v>
      </c>
      <c r="AI103" s="98" t="e">
        <f t="shared" ref="AI103" si="67">SUM(AI60:AI61,AI63:AI70,AI72:AI92,AI95:AI96,AI99:AI102)</f>
        <v>#VALUE!</v>
      </c>
      <c r="AJ103" s="98" t="e">
        <f t="shared" ref="AJ103" si="68">SUM(AJ60:AJ61,AJ63:AJ70,AJ72:AJ92,AJ95:AJ96,AJ99:AJ102)</f>
        <v>#VALUE!</v>
      </c>
      <c r="AK103" s="98" t="e">
        <f t="shared" ref="AK103" si="69">SUM(AK60:AK61,AK63:AK70,AK72:AK92,AK95:AK96,AK99:AK102)</f>
        <v>#VALUE!</v>
      </c>
      <c r="AL103" s="98" t="e">
        <f t="shared" ref="AL103" si="70">SUM(AL60:AL61,AL63:AL70,AL72:AL92,AL95:AL96,AL99:AL102)</f>
        <v>#VALUE!</v>
      </c>
      <c r="AM103" s="98" t="e">
        <f t="shared" ref="AM103" si="71">SUM(AM60:AM61,AM63:AM70,AM72:AM92,AM95:AM96,AM99:AM102)</f>
        <v>#VALUE!</v>
      </c>
      <c r="AN103" s="98" t="e">
        <f t="shared" ref="AN103" si="72">SUM(AN60:AN61,AN63:AN70,AN72:AN92,AN95:AN96,AN99:AN102)</f>
        <v>#VALUE!</v>
      </c>
      <c r="AO103" s="100" t="e">
        <f>SUM(AO60:AO61,AO63:AO70,AO72:AO92,AO95:AO96,AO99:AO102)</f>
        <v>#VALUE!</v>
      </c>
    </row>
    <row r="104" spans="1:41" ht="14.4" thickBot="1" x14ac:dyDescent="0.3"/>
    <row r="105" spans="1:41" ht="15" thickBot="1" x14ac:dyDescent="0.35">
      <c r="A105" s="14" t="s">
        <v>157</v>
      </c>
      <c r="B105" s="15"/>
      <c r="C105" s="15"/>
      <c r="D105" s="15"/>
      <c r="E105" s="15"/>
      <c r="F105" s="15"/>
      <c r="G105" s="15"/>
      <c r="H105" s="15"/>
      <c r="I105" s="15"/>
      <c r="J105" s="15"/>
      <c r="K105" s="15"/>
      <c r="L105" s="16"/>
      <c r="N105" s="14" t="s">
        <v>157</v>
      </c>
      <c r="O105" s="15"/>
      <c r="P105" s="15"/>
      <c r="Q105" s="15"/>
      <c r="R105" s="15"/>
      <c r="S105" s="15"/>
      <c r="T105" s="15"/>
      <c r="U105" s="15"/>
      <c r="V105" s="15"/>
      <c r="W105" s="15"/>
      <c r="X105" s="15"/>
      <c r="Y105" s="16"/>
      <c r="Z105" s="353" t="s">
        <v>195</v>
      </c>
      <c r="AB105" s="17" t="s">
        <v>157</v>
      </c>
      <c r="AC105" s="18"/>
      <c r="AD105" s="18"/>
      <c r="AE105" s="18"/>
      <c r="AF105" s="18"/>
      <c r="AG105" s="18"/>
      <c r="AH105" s="18"/>
      <c r="AI105" s="18"/>
      <c r="AJ105" s="18"/>
      <c r="AK105" s="18"/>
      <c r="AL105" s="18"/>
      <c r="AM105" s="18"/>
      <c r="AN105" s="18"/>
      <c r="AO105" s="353" t="s">
        <v>195</v>
      </c>
    </row>
    <row r="106" spans="1:41" ht="14.4" x14ac:dyDescent="0.3">
      <c r="A106" s="19"/>
      <c r="B106" s="20" t="s">
        <v>152</v>
      </c>
      <c r="C106" s="364" t="s">
        <v>2</v>
      </c>
      <c r="D106" s="365"/>
      <c r="E106" s="365"/>
      <c r="F106" s="366"/>
      <c r="G106" s="364" t="s">
        <v>3</v>
      </c>
      <c r="H106" s="365"/>
      <c r="I106" s="365"/>
      <c r="J106" s="365"/>
      <c r="K106" s="365"/>
      <c r="L106" s="366"/>
      <c r="N106" s="19">
        <v>3</v>
      </c>
      <c r="O106" s="20" t="s">
        <v>152</v>
      </c>
      <c r="P106" s="364" t="s">
        <v>2</v>
      </c>
      <c r="Q106" s="365"/>
      <c r="R106" s="365"/>
      <c r="S106" s="366"/>
      <c r="T106" s="364" t="s">
        <v>3</v>
      </c>
      <c r="U106" s="365"/>
      <c r="V106" s="365"/>
      <c r="W106" s="365"/>
      <c r="X106" s="365"/>
      <c r="Y106" s="366"/>
      <c r="Z106" s="354"/>
      <c r="AB106" s="21"/>
      <c r="AC106" s="22" t="s">
        <v>33</v>
      </c>
      <c r="AD106" s="22" t="s">
        <v>34</v>
      </c>
      <c r="AE106" s="23" t="s">
        <v>35</v>
      </c>
      <c r="AF106" s="22" t="s">
        <v>36</v>
      </c>
      <c r="AG106" s="22" t="s">
        <v>37</v>
      </c>
      <c r="AH106" s="22" t="s">
        <v>38</v>
      </c>
      <c r="AI106" s="22" t="s">
        <v>39</v>
      </c>
      <c r="AJ106" s="22" t="s">
        <v>40</v>
      </c>
      <c r="AK106" s="22" t="s">
        <v>41</v>
      </c>
      <c r="AL106" s="22" t="s">
        <v>42</v>
      </c>
      <c r="AM106" s="22" t="s">
        <v>43</v>
      </c>
      <c r="AN106" s="22" t="s">
        <v>44</v>
      </c>
      <c r="AO106" s="354"/>
    </row>
    <row r="107" spans="1:41" ht="16.8" thickBot="1" x14ac:dyDescent="0.3">
      <c r="A107" s="24" t="s">
        <v>181</v>
      </c>
      <c r="B107" s="25" t="s">
        <v>153</v>
      </c>
      <c r="C107" s="26" t="s">
        <v>4</v>
      </c>
      <c r="D107" s="27" t="s">
        <v>5</v>
      </c>
      <c r="E107" s="27" t="s">
        <v>6</v>
      </c>
      <c r="F107" s="28" t="s">
        <v>7</v>
      </c>
      <c r="G107" s="26" t="s">
        <v>4</v>
      </c>
      <c r="H107" s="27" t="s">
        <v>5</v>
      </c>
      <c r="I107" s="27" t="s">
        <v>6</v>
      </c>
      <c r="J107" s="27" t="s">
        <v>7</v>
      </c>
      <c r="K107" s="27" t="s">
        <v>8</v>
      </c>
      <c r="L107" s="28" t="s">
        <v>182</v>
      </c>
      <c r="N107" s="24" t="s">
        <v>181</v>
      </c>
      <c r="O107" s="25" t="s">
        <v>153</v>
      </c>
      <c r="P107" s="26" t="s">
        <v>4</v>
      </c>
      <c r="Q107" s="27" t="s">
        <v>5</v>
      </c>
      <c r="R107" s="27" t="s">
        <v>6</v>
      </c>
      <c r="S107" s="28" t="s">
        <v>7</v>
      </c>
      <c r="T107" s="26" t="s">
        <v>4</v>
      </c>
      <c r="U107" s="27" t="s">
        <v>5</v>
      </c>
      <c r="V107" s="27" t="s">
        <v>6</v>
      </c>
      <c r="W107" s="27" t="s">
        <v>7</v>
      </c>
      <c r="X107" s="27" t="s">
        <v>8</v>
      </c>
      <c r="Y107" s="28" t="s">
        <v>182</v>
      </c>
      <c r="Z107" s="29" t="s">
        <v>241</v>
      </c>
      <c r="AB107" s="24" t="s">
        <v>181</v>
      </c>
      <c r="AC107" s="30" t="s">
        <v>46</v>
      </c>
      <c r="AD107" s="30" t="s">
        <v>47</v>
      </c>
      <c r="AE107" s="30" t="s">
        <v>48</v>
      </c>
      <c r="AF107" s="30" t="s">
        <v>49</v>
      </c>
      <c r="AG107" s="30" t="s">
        <v>50</v>
      </c>
      <c r="AH107" s="30" t="s">
        <v>51</v>
      </c>
      <c r="AI107" s="30" t="s">
        <v>52</v>
      </c>
      <c r="AJ107" s="30" t="s">
        <v>53</v>
      </c>
      <c r="AK107" s="30" t="s">
        <v>54</v>
      </c>
      <c r="AL107" s="30" t="s">
        <v>55</v>
      </c>
      <c r="AM107" s="30" t="s">
        <v>56</v>
      </c>
      <c r="AN107" s="30" t="s">
        <v>57</v>
      </c>
      <c r="AO107" s="29" t="s">
        <v>242</v>
      </c>
    </row>
    <row r="108" spans="1:41" x14ac:dyDescent="0.25">
      <c r="A108" s="31" t="s">
        <v>187</v>
      </c>
      <c r="B108" s="314"/>
      <c r="C108" s="32"/>
      <c r="D108" s="33"/>
      <c r="E108" s="33"/>
      <c r="F108" s="34"/>
      <c r="G108" s="32"/>
      <c r="H108" s="33"/>
      <c r="I108" s="33"/>
      <c r="J108" s="33"/>
      <c r="K108" s="33"/>
      <c r="L108" s="34"/>
      <c r="N108" s="31" t="s">
        <v>187</v>
      </c>
      <c r="O108" s="35"/>
      <c r="P108" s="36"/>
      <c r="Q108" s="37"/>
      <c r="R108" s="37"/>
      <c r="S108" s="38"/>
      <c r="T108" s="36"/>
      <c r="U108" s="37"/>
      <c r="V108" s="37"/>
      <c r="W108" s="37"/>
      <c r="X108" s="37"/>
      <c r="Y108" s="38"/>
      <c r="Z108" s="39"/>
      <c r="AB108" s="40" t="s">
        <v>187</v>
      </c>
      <c r="AC108" s="41" t="str">
        <f>IFERROR(SUM(AC109:AC141),"")</f>
        <v/>
      </c>
      <c r="AD108" s="41" t="str">
        <f t="shared" ref="AD108" si="73">IFERROR(SUM(AD109:AD141),"")</f>
        <v/>
      </c>
      <c r="AE108" s="41" t="str">
        <f t="shared" ref="AE108" si="74">IFERROR(SUM(AE109:AE141),"")</f>
        <v/>
      </c>
      <c r="AF108" s="41" t="str">
        <f t="shared" ref="AF108" si="75">IFERROR(SUM(AF109:AF141),"")</f>
        <v/>
      </c>
      <c r="AG108" s="41" t="str">
        <f t="shared" ref="AG108" si="76">IFERROR(SUM(AG109:AG141),"")</f>
        <v/>
      </c>
      <c r="AH108" s="41" t="str">
        <f t="shared" ref="AH108" si="77">IFERROR(SUM(AH109:AH141),"")</f>
        <v/>
      </c>
      <c r="AI108" s="41" t="str">
        <f t="shared" ref="AI108" si="78">IFERROR(SUM(AI109:AI141),"")</f>
        <v/>
      </c>
      <c r="AJ108" s="41" t="str">
        <f t="shared" ref="AJ108" si="79">IFERROR(SUM(AJ109:AJ141),"")</f>
        <v/>
      </c>
      <c r="AK108" s="41" t="str">
        <f t="shared" ref="AK108" si="80">IFERROR(SUM(AK109:AK141),"")</f>
        <v/>
      </c>
      <c r="AL108" s="41" t="str">
        <f t="shared" ref="AL108" si="81">IFERROR(SUM(AL109:AL141),"")</f>
        <v/>
      </c>
      <c r="AM108" s="41" t="str">
        <f t="shared" ref="AM108" si="82">IFERROR(SUM(AM109:AM141),"")</f>
        <v/>
      </c>
      <c r="AN108" s="41" t="str">
        <f t="shared" ref="AN108" si="83">IFERROR(SUM(AN109:AN141),"")</f>
        <v/>
      </c>
      <c r="AO108" s="42">
        <f>SUM(AC108:AN108)</f>
        <v>0</v>
      </c>
    </row>
    <row r="109" spans="1:41" x14ac:dyDescent="0.25">
      <c r="A109" s="43" t="s">
        <v>10</v>
      </c>
      <c r="B109" s="315"/>
      <c r="C109" s="316"/>
      <c r="D109" s="317"/>
      <c r="E109" s="317"/>
      <c r="F109" s="318"/>
      <c r="G109" s="316"/>
      <c r="H109" s="317"/>
      <c r="I109" s="317"/>
      <c r="J109" s="317"/>
      <c r="K109" s="317"/>
      <c r="L109" s="318"/>
      <c r="N109" s="43" t="s">
        <v>10</v>
      </c>
      <c r="O109" s="44" t="str">
        <f>IF(B109&gt;0,0,IF($N$106&lt;=$B$4,0,""))</f>
        <v/>
      </c>
      <c r="P109" s="45" t="str">
        <f>IF(C109&gt;0,C109*'Fish metrics'!D$6/$B$5,IF($N$106&lt;=$B$4,0,""))</f>
        <v/>
      </c>
      <c r="Q109" s="46" t="str">
        <f>IF(D109&gt;0,D109*'Fish metrics'!E$6/$B$5,IF($N$106&lt;=$B$4,0,""))</f>
        <v/>
      </c>
      <c r="R109" s="46" t="str">
        <f>IF(E109&gt;0,E109*'Fish metrics'!F$6/$B$5,IF($N$106&lt;=$B$4,0,""))</f>
        <v/>
      </c>
      <c r="S109" s="47" t="str">
        <f>IF(F109&gt;0,F109*'Fish metrics'!G$6/$B$5,IF($N$106&lt;=$B$4,0,""))</f>
        <v/>
      </c>
      <c r="T109" s="45" t="str">
        <f>IF(G109&gt;0,G109*'Fish metrics'!H$6/$B$5,IF($N$106&lt;=$B$4,0,""))</f>
        <v/>
      </c>
      <c r="U109" s="46" t="str">
        <f>IF(H109&gt;0,H109*'Fish metrics'!I$6/$B$5,IF($N$106&lt;=$B$4,0,""))</f>
        <v/>
      </c>
      <c r="V109" s="46" t="str">
        <f>IF(I109&gt;0,I109*'Fish metrics'!J$6/$B$5,IF($N$106&lt;=$B$4,0,""))</f>
        <v/>
      </c>
      <c r="W109" s="46" t="str">
        <f>IF(J109&gt;0,J109*'Fish metrics'!K$6/$B$5,IF($N$106&lt;=$B$4,0,""))</f>
        <v/>
      </c>
      <c r="X109" s="46" t="str">
        <f>IF(K109&gt;0,K109*'Fish metrics'!L$6/$B$5,IF($N$106&lt;=$B$4,0,""))</f>
        <v/>
      </c>
      <c r="Y109" s="47" t="str">
        <f>IF(L109&gt;0,L109*'Fish metrics'!M$6/$B$5,IF($N$106&lt;=$B$4,0,""))</f>
        <v/>
      </c>
      <c r="Z109" s="39">
        <f>SUM(O109:Y109)</f>
        <v>0</v>
      </c>
      <c r="AB109" s="48" t="s">
        <v>10</v>
      </c>
      <c r="AC109" s="49"/>
      <c r="AD109" s="49"/>
      <c r="AE109" s="49"/>
      <c r="AF109" s="49"/>
      <c r="AG109" s="49"/>
      <c r="AH109" s="49"/>
      <c r="AI109" s="49"/>
      <c r="AJ109" s="49"/>
      <c r="AK109" s="49"/>
      <c r="AL109" s="49"/>
      <c r="AM109" s="49"/>
      <c r="AN109" s="49"/>
      <c r="AO109" s="39">
        <f>SUM(AC109:AN109)</f>
        <v>0</v>
      </c>
    </row>
    <row r="110" spans="1:41" x14ac:dyDescent="0.25">
      <c r="A110" s="50" t="s">
        <v>154</v>
      </c>
      <c r="B110" s="319"/>
      <c r="C110" s="320"/>
      <c r="D110" s="321"/>
      <c r="E110" s="321"/>
      <c r="F110" s="322"/>
      <c r="G110" s="320"/>
      <c r="H110" s="321"/>
      <c r="I110" s="321"/>
      <c r="J110" s="323"/>
      <c r="K110" s="323"/>
      <c r="L110" s="322"/>
      <c r="N110" s="50" t="s">
        <v>154</v>
      </c>
      <c r="O110" s="51" t="str">
        <f>IF(B110&gt;0,0,IF($N$106&lt;=$B$4,0,""))</f>
        <v/>
      </c>
      <c r="P110" s="52" t="str">
        <f>IF(C110&gt;0,C110*'Fish metrics'!D$7/$B$5,IF($N$106&lt;=$B$4,0,""))</f>
        <v/>
      </c>
      <c r="Q110" s="53" t="str">
        <f>IF(D110&gt;0,D110*'Fish metrics'!E$7/$B$5,IF($N$106&lt;=$B$4,0,""))</f>
        <v/>
      </c>
      <c r="R110" s="53" t="str">
        <f>IF(E110&gt;0,E110*'Fish metrics'!F$7/$B$5,IF($N$106&lt;=$B$4,0,""))</f>
        <v/>
      </c>
      <c r="S110" s="54" t="str">
        <f>IF(F110&gt;0,F110*'Fish metrics'!G$7/$B$5,IF($N$106&lt;=$B$4,0,""))</f>
        <v/>
      </c>
      <c r="T110" s="52" t="str">
        <f>IF(G110&gt;0,G110*'Fish metrics'!H$7/$B$5,IF($N$106&lt;=$B$4,0,""))</f>
        <v/>
      </c>
      <c r="U110" s="53" t="str">
        <f>IF(H110&gt;0,H110*'Fish metrics'!I$7/$B$5,IF($N$106&lt;=$B$4,0,""))</f>
        <v/>
      </c>
      <c r="V110" s="53" t="str">
        <f>IF(I110&gt;0,I110*'Fish metrics'!J$7/$B$5,IF($N$106&lt;=$B$4,0,""))</f>
        <v/>
      </c>
      <c r="W110" s="53" t="str">
        <f>IF(J110&gt;0,J110*'Fish metrics'!K$7/$B$5,IF($N$106&lt;=$B$4,0,""))</f>
        <v/>
      </c>
      <c r="X110" s="53" t="str">
        <f>IF(K110&gt;0,K110*'Fish metrics'!L$7/$B$5,IF($N$106&lt;=$B$4,0,""))</f>
        <v/>
      </c>
      <c r="Y110" s="54" t="str">
        <f>IF(L110&gt;0,L110*'Fish metrics'!M$7/$B$5,IF($N$106&lt;=$B$4,0,""))</f>
        <v/>
      </c>
      <c r="Z110" s="39">
        <f>SUM(O110:Y110)</f>
        <v>0</v>
      </c>
      <c r="AB110" s="55" t="s">
        <v>154</v>
      </c>
      <c r="AC110" s="56"/>
      <c r="AD110" s="56"/>
      <c r="AE110" s="56"/>
      <c r="AF110" s="56"/>
      <c r="AG110" s="56"/>
      <c r="AH110" s="56"/>
      <c r="AI110" s="56"/>
      <c r="AJ110" s="56"/>
      <c r="AK110" s="56"/>
      <c r="AL110" s="56"/>
      <c r="AM110" s="56"/>
      <c r="AN110" s="56"/>
      <c r="AO110" s="39">
        <f>SUM(AC110:AN110)</f>
        <v>0</v>
      </c>
    </row>
    <row r="111" spans="1:41" x14ac:dyDescent="0.25">
      <c r="A111" s="57" t="s">
        <v>188</v>
      </c>
      <c r="B111" s="324"/>
      <c r="C111" s="325"/>
      <c r="D111" s="326"/>
      <c r="E111" s="326"/>
      <c r="F111" s="327"/>
      <c r="G111" s="325"/>
      <c r="H111" s="326"/>
      <c r="I111" s="326"/>
      <c r="J111" s="326"/>
      <c r="K111" s="326"/>
      <c r="L111" s="327"/>
      <c r="N111" s="57" t="s">
        <v>188</v>
      </c>
      <c r="O111" s="44"/>
      <c r="P111" s="45"/>
      <c r="Q111" s="46"/>
      <c r="R111" s="46"/>
      <c r="S111" s="47"/>
      <c r="T111" s="45"/>
      <c r="U111" s="46"/>
      <c r="V111" s="46"/>
      <c r="W111" s="46"/>
      <c r="X111" s="46"/>
      <c r="Y111" s="47"/>
      <c r="Z111" s="39"/>
      <c r="AB111" s="58" t="s">
        <v>188</v>
      </c>
      <c r="AC111" s="59"/>
      <c r="AD111" s="59"/>
      <c r="AE111" s="59"/>
      <c r="AF111" s="59"/>
      <c r="AG111" s="59"/>
      <c r="AH111" s="59"/>
      <c r="AI111" s="59"/>
      <c r="AJ111" s="59"/>
      <c r="AK111" s="59"/>
      <c r="AL111" s="59"/>
      <c r="AM111" s="59"/>
      <c r="AN111" s="59"/>
      <c r="AO111" s="39"/>
    </row>
    <row r="112" spans="1:41" x14ac:dyDescent="0.25">
      <c r="A112" s="60" t="s">
        <v>130</v>
      </c>
      <c r="B112" s="315"/>
      <c r="C112" s="316"/>
      <c r="D112" s="317"/>
      <c r="E112" s="317"/>
      <c r="F112" s="318"/>
      <c r="G112" s="316"/>
      <c r="H112" s="317"/>
      <c r="I112" s="317"/>
      <c r="J112" s="317"/>
      <c r="K112" s="317"/>
      <c r="L112" s="318"/>
      <c r="N112" s="60" t="s">
        <v>130</v>
      </c>
      <c r="O112" s="44" t="str">
        <f t="shared" ref="O112:O119" si="84">IF(B112&gt;0,0,IF($N$106&lt;=$B$4,0,""))</f>
        <v/>
      </c>
      <c r="P112" s="45" t="str">
        <f>IF(C112&gt;0,C112*'Fish metrics'!D$9/$B$5,IF($N$106&lt;=$B$4,0,""))</f>
        <v/>
      </c>
      <c r="Q112" s="46" t="str">
        <f>IF(D112&gt;0,D112*'Fish metrics'!E$9/$B$5,IF($N$106&lt;=$B$4,0,""))</f>
        <v/>
      </c>
      <c r="R112" s="46" t="str">
        <f>IF(E112&gt;0,E112*'Fish metrics'!F$9/$B$5,IF($N$106&lt;=$B$4,0,""))</f>
        <v/>
      </c>
      <c r="S112" s="47" t="str">
        <f>IF(F112&gt;0,F112*'Fish metrics'!G$9/$B$5,IF($N$106&lt;=$B$4,0,""))</f>
        <v/>
      </c>
      <c r="T112" s="45" t="str">
        <f>IF(G112&gt;0,G112*'Fish metrics'!H$9/$B$5,IF($N$106&lt;=$B$4,0,""))</f>
        <v/>
      </c>
      <c r="U112" s="46" t="str">
        <f>IF(H112&gt;0,H112*'Fish metrics'!I$9/$B$5,IF($N$106&lt;=$B$4,0,""))</f>
        <v/>
      </c>
      <c r="V112" s="46" t="str">
        <f>IF(I112&gt;0,I112*'Fish metrics'!J$9/$B$5,IF($N$106&lt;=$B$4,0,""))</f>
        <v/>
      </c>
      <c r="W112" s="46" t="str">
        <f>IF(J112&gt;0,J112*'Fish metrics'!K$9/$B$5,IF($N$106&lt;=$B$4,0,""))</f>
        <v/>
      </c>
      <c r="X112" s="46" t="str">
        <f>IF(K112&gt;0,K112*'Fish metrics'!L$9/$B$5,IF($N$106&lt;=$B$4,0,""))</f>
        <v/>
      </c>
      <c r="Y112" s="47" t="str">
        <f>IF(L112&gt;0,L112*'Fish metrics'!M$9/$B$5,IF($N$106&lt;=$B$4,0,""))</f>
        <v/>
      </c>
      <c r="Z112" s="39">
        <f>SUM(O112:Y112)</f>
        <v>0</v>
      </c>
      <c r="AB112" s="61" t="s">
        <v>130</v>
      </c>
      <c r="AC112" s="49" t="e">
        <f>SUM($P112*'Fish metrics'!D$195,$Q112*'Fish metrics'!D$196,$R112*'Fish metrics'!D$197,$S112*'Fish metrics'!D$198,$T112*'Fish metrics'!D$199,$U112*'Fish metrics'!D$200,$V112*'Fish metrics'!D$201,$W112*'Fish metrics'!D$202,$X112*'Fish metrics'!D$203,$Y112*'Fish metrics'!D$204)</f>
        <v>#VALUE!</v>
      </c>
      <c r="AD112" s="49" t="e">
        <f>SUM($P112*'Fish metrics'!E$195,$Q112*'Fish metrics'!E$196,$R112*'Fish metrics'!E$197,$S112*'Fish metrics'!E$198,$T112*'Fish metrics'!E$199,$U112*'Fish metrics'!E$200,$V112*'Fish metrics'!E$201,$W112*'Fish metrics'!E$202,$X112*'Fish metrics'!E$203,$Y112*'Fish metrics'!E$204)</f>
        <v>#VALUE!</v>
      </c>
      <c r="AE112" s="49" t="e">
        <f>SUM($P112*'Fish metrics'!F$195,$Q112*'Fish metrics'!F$196,$R112*'Fish metrics'!F$197,$S112*'Fish metrics'!F$198,$T112*'Fish metrics'!F$199,$U112*'Fish metrics'!F$200,$V112*'Fish metrics'!F$201,$W112*'Fish metrics'!F$202,$X112*'Fish metrics'!F$203,$Y112*'Fish metrics'!F$204)</f>
        <v>#VALUE!</v>
      </c>
      <c r="AF112" s="49" t="e">
        <f>SUM($P112*'Fish metrics'!G$195,$Q112*'Fish metrics'!G$196,$R112*'Fish metrics'!G$197,$S112*'Fish metrics'!G$198,$T112*'Fish metrics'!G$199,$U112*'Fish metrics'!G$200,$V112*'Fish metrics'!G$201,$W112*'Fish metrics'!G$202,$X112*'Fish metrics'!G$203,$Y112*'Fish metrics'!G$204)</f>
        <v>#VALUE!</v>
      </c>
      <c r="AG112" s="49" t="e">
        <f>SUM($P112*'Fish metrics'!H$195,$Q112*'Fish metrics'!H$196,$R112*'Fish metrics'!H$197,$S112*'Fish metrics'!H$198,$T112*'Fish metrics'!H$199,$U112*'Fish metrics'!H$200,$V112*'Fish metrics'!H$201,$W112*'Fish metrics'!H$202,$X112*'Fish metrics'!H$203,$Y112*'Fish metrics'!H$204)</f>
        <v>#VALUE!</v>
      </c>
      <c r="AH112" s="49" t="e">
        <f>SUM($P112*'Fish metrics'!I$195,$Q112*'Fish metrics'!I$196,$R112*'Fish metrics'!I$197,$S112*'Fish metrics'!I$198,$T112*'Fish metrics'!I$199,$U112*'Fish metrics'!I$200,$V112*'Fish metrics'!I$201,$W112*'Fish metrics'!I$202,$X112*'Fish metrics'!I$203,$Y112*'Fish metrics'!I$204)</f>
        <v>#VALUE!</v>
      </c>
      <c r="AI112" s="49" t="e">
        <f>SUM($P112*'Fish metrics'!J$195,$Q112*'Fish metrics'!J$196,$R112*'Fish metrics'!J$197,$S112*'Fish metrics'!J$198,$T112*'Fish metrics'!J$199,$U112*'Fish metrics'!J$200,$V112*'Fish metrics'!J$201,$W112*'Fish metrics'!J$202,$X112*'Fish metrics'!J$203,$Y112*'Fish metrics'!J$204)</f>
        <v>#VALUE!</v>
      </c>
      <c r="AJ112" s="49" t="e">
        <f>SUM($P112*'Fish metrics'!K$195,$Q112*'Fish metrics'!K$196,$R112*'Fish metrics'!K$197,$S112*'Fish metrics'!K$198,$T112*'Fish metrics'!K$199,$U112*'Fish metrics'!K$200,$V112*'Fish metrics'!K$201,$W112*'Fish metrics'!K$202,$X112*'Fish metrics'!K$203,$Y112*'Fish metrics'!K$204)</f>
        <v>#VALUE!</v>
      </c>
      <c r="AK112" s="49" t="e">
        <f>SUM($P112*'Fish metrics'!L$195,$Q112*'Fish metrics'!L$196,$R112*'Fish metrics'!L$197,$S112*'Fish metrics'!L$198,$T112*'Fish metrics'!L$199,$U112*'Fish metrics'!L$200,$V112*'Fish metrics'!L$201,$W112*'Fish metrics'!L$202,$X112*'Fish metrics'!L$203,$Y112*'Fish metrics'!L$204)</f>
        <v>#VALUE!</v>
      </c>
      <c r="AL112" s="49" t="e">
        <f>SUM($P112*'Fish metrics'!M$195,$Q112*'Fish metrics'!M$196,$R112*'Fish metrics'!M$197,$S112*'Fish metrics'!M$198,$T112*'Fish metrics'!M$199,$U112*'Fish metrics'!M$200,$V112*'Fish metrics'!M$201,$W112*'Fish metrics'!M$202,$X112*'Fish metrics'!M$203,$Y112*'Fish metrics'!M$204)</f>
        <v>#VALUE!</v>
      </c>
      <c r="AM112" s="49" t="e">
        <f>SUM($P112*'Fish metrics'!N$195,$Q112*'Fish metrics'!N$196,$R112*'Fish metrics'!N$197,$S112*'Fish metrics'!N$198,$T112*'Fish metrics'!N$199,$U112*'Fish metrics'!N$200,$V112*'Fish metrics'!N$201,$W112*'Fish metrics'!N$202,$X112*'Fish metrics'!N$203,$Y112*'Fish metrics'!N$204)</f>
        <v>#VALUE!</v>
      </c>
      <c r="AN112" s="49" t="e">
        <f>SUM($P112*'Fish metrics'!O$195,$Q112*'Fish metrics'!O$196,$R112*'Fish metrics'!O$197,$S112*'Fish metrics'!O$198,$T112*'Fish metrics'!O$199,$U112*'Fish metrics'!O$200,$V112*'Fish metrics'!O$201,$W112*'Fish metrics'!O$202,$X112*'Fish metrics'!O$203,$Y112*'Fish metrics'!O$204)</f>
        <v>#VALUE!</v>
      </c>
      <c r="AO112" s="39" t="e">
        <f>SUM(AC112:AN112)</f>
        <v>#VALUE!</v>
      </c>
    </row>
    <row r="113" spans="1:41" x14ac:dyDescent="0.25">
      <c r="A113" s="64" t="s">
        <v>12</v>
      </c>
      <c r="B113" s="315"/>
      <c r="C113" s="316"/>
      <c r="D113" s="317"/>
      <c r="E113" s="317"/>
      <c r="F113" s="327"/>
      <c r="G113" s="328"/>
      <c r="H113" s="329"/>
      <c r="I113" s="329"/>
      <c r="J113" s="330"/>
      <c r="K113" s="330"/>
      <c r="L113" s="331"/>
      <c r="N113" s="64" t="s">
        <v>12</v>
      </c>
      <c r="O113" s="44" t="str">
        <f t="shared" si="84"/>
        <v/>
      </c>
      <c r="P113" s="45" t="str">
        <f>IF(C113&gt;0,C113*'Fish metrics'!D$10/$B$5,IF($N$106&lt;=$B$4,0,""))</f>
        <v/>
      </c>
      <c r="Q113" s="46" t="str">
        <f>IF(D113&gt;0,D113*'Fish metrics'!E$10/$B$5,IF($N$106&lt;=$B$4,0,""))</f>
        <v/>
      </c>
      <c r="R113" s="46" t="str">
        <f>IF(E113&gt;0,E113*'Fish metrics'!F$10/$B$5,IF($N$106&lt;=$B$4,0,""))</f>
        <v/>
      </c>
      <c r="S113" s="47" t="str">
        <f>IF(F113&gt;0,F113*'Fish metrics'!G$10/$B$5,IF($N$106&lt;=$B$4,0,""))</f>
        <v/>
      </c>
      <c r="T113" s="67" t="str">
        <f>IF(G113&gt;0,G113*'Fish metrics'!H$10/$B$5,IF($N$106&lt;=$B$4,0,""))</f>
        <v/>
      </c>
      <c r="U113" s="68" t="str">
        <f>IF(H113&gt;0,H113*'Fish metrics'!I$10/$B$5,IF($N$106&lt;=$B$4,0,""))</f>
        <v/>
      </c>
      <c r="V113" s="68" t="str">
        <f>IF(I113&gt;0,I113*'Fish metrics'!J$10/$B$5,IF($N$106&lt;=$B$4,0,""))</f>
        <v/>
      </c>
      <c r="W113" s="68" t="str">
        <f>IF(J113&gt;0,J113*'Fish metrics'!K$10/$B$5,IF($N$106&lt;=$B$4,0,""))</f>
        <v/>
      </c>
      <c r="X113" s="68" t="str">
        <f>IF(K113&gt;0,K113*'Fish metrics'!L$10/$B$5,IF($N$106&lt;=$B$4,0,""))</f>
        <v/>
      </c>
      <c r="Y113" s="69" t="str">
        <f>IF(L113&gt;0,L113*'Fish metrics'!M$10/$B$5,IF($N$106&lt;=$B$4,0,""))</f>
        <v/>
      </c>
      <c r="Z113" s="39">
        <f t="shared" ref="Z113:Z119" si="85">SUM(O113:Y113)</f>
        <v>0</v>
      </c>
      <c r="AB113" s="70" t="s">
        <v>12</v>
      </c>
      <c r="AC113" s="49" t="e">
        <f>SUM($P113*'Fish metrics'!D$184,$Q113*'Fish metrics'!D$185,$R113*'Fish metrics'!D$186,$S113*'Fish metrics'!D$187,$T113*'Fish metrics'!D$188,$U113*'Fish metrics'!D$189,$V113*'Fish metrics'!D$190,$W113*'Fish metrics'!D$191,$X113*'Fish metrics'!D$192,$Y113*'Fish metrics'!D$193)</f>
        <v>#VALUE!</v>
      </c>
      <c r="AD113" s="49" t="e">
        <f>SUM($P113*'Fish metrics'!E$184,$Q113*'Fish metrics'!E$185,$R113*'Fish metrics'!E$186,$S113*'Fish metrics'!E$187,$T113*'Fish metrics'!E$188,$U113*'Fish metrics'!E$189,$V113*'Fish metrics'!E$190,$W113*'Fish metrics'!E$191,$X113*'Fish metrics'!E$192,$Y113*'Fish metrics'!E$193)</f>
        <v>#VALUE!</v>
      </c>
      <c r="AE113" s="49" t="e">
        <f>SUM($P113*'Fish metrics'!F$184,$Q113*'Fish metrics'!F$185,$R113*'Fish metrics'!F$186,$S113*'Fish metrics'!F$187,$T113*'Fish metrics'!F$188,$U113*'Fish metrics'!F$189,$V113*'Fish metrics'!F$190,$W113*'Fish metrics'!F$191,$X113*'Fish metrics'!F$192,$Y113*'Fish metrics'!F$193)</f>
        <v>#VALUE!</v>
      </c>
      <c r="AF113" s="49" t="e">
        <f>SUM($P113*'Fish metrics'!G$184,$Q113*'Fish metrics'!G$185,$R113*'Fish metrics'!G$186,$S113*'Fish metrics'!G$187,$T113*'Fish metrics'!G$188,$U113*'Fish metrics'!G$189,$V113*'Fish metrics'!G$190,$W113*'Fish metrics'!G$191,$X113*'Fish metrics'!G$192,$Y113*'Fish metrics'!G$193)</f>
        <v>#VALUE!</v>
      </c>
      <c r="AG113" s="49" t="e">
        <f>SUM($P113*'Fish metrics'!H$184,$Q113*'Fish metrics'!H$185,$R113*'Fish metrics'!H$186,$S113*'Fish metrics'!H$187,$T113*'Fish metrics'!H$188,$U113*'Fish metrics'!H$189,$V113*'Fish metrics'!H$190,$W113*'Fish metrics'!H$191,$X113*'Fish metrics'!H$192,$Y113*'Fish metrics'!H$193)</f>
        <v>#VALUE!</v>
      </c>
      <c r="AH113" s="49" t="e">
        <f>SUM($P113*'Fish metrics'!I$184,$Q113*'Fish metrics'!I$185,$R113*'Fish metrics'!I$186,$S113*'Fish metrics'!I$187,$T113*'Fish metrics'!I$188,$U113*'Fish metrics'!I$189,$V113*'Fish metrics'!I$190,$W113*'Fish metrics'!I$191,$X113*'Fish metrics'!I$192,$Y113*'Fish metrics'!I$193)</f>
        <v>#VALUE!</v>
      </c>
      <c r="AI113" s="49" t="e">
        <f>SUM($P113*'Fish metrics'!J$184,$Q113*'Fish metrics'!J$185,$R113*'Fish metrics'!J$186,$S113*'Fish metrics'!J$187,$T113*'Fish metrics'!J$188,$U113*'Fish metrics'!J$189,$V113*'Fish metrics'!J$190,$W113*'Fish metrics'!J$191,$X113*'Fish metrics'!J$192,$Y113*'Fish metrics'!J$193)</f>
        <v>#VALUE!</v>
      </c>
      <c r="AJ113" s="49" t="e">
        <f>SUM($P113*'Fish metrics'!K$184,$Q113*'Fish metrics'!K$185,$R113*'Fish metrics'!K$186,$S113*'Fish metrics'!K$187,$T113*'Fish metrics'!K$188,$U113*'Fish metrics'!K$189,$V113*'Fish metrics'!K$190,$W113*'Fish metrics'!K$191,$X113*'Fish metrics'!K$192,$Y113*'Fish metrics'!K$193)</f>
        <v>#VALUE!</v>
      </c>
      <c r="AK113" s="49" t="e">
        <f>SUM($P113*'Fish metrics'!L$184,$Q113*'Fish metrics'!L$185,$R113*'Fish metrics'!L$186,$S113*'Fish metrics'!L$187,$T113*'Fish metrics'!L$188,$U113*'Fish metrics'!L$189,$V113*'Fish metrics'!L$190,$W113*'Fish metrics'!L$191,$X113*'Fish metrics'!L$192,$Y113*'Fish metrics'!L$193)</f>
        <v>#VALUE!</v>
      </c>
      <c r="AL113" s="49" t="e">
        <f>SUM($P113*'Fish metrics'!M$184,$Q113*'Fish metrics'!M$185,$R113*'Fish metrics'!M$186,$S113*'Fish metrics'!M$187,$T113*'Fish metrics'!M$188,$U113*'Fish metrics'!M$189,$V113*'Fish metrics'!M$190,$W113*'Fish metrics'!M$191,$X113*'Fish metrics'!M$192,$Y113*'Fish metrics'!M$193)</f>
        <v>#VALUE!</v>
      </c>
      <c r="AM113" s="49" t="e">
        <f>SUM($P113*'Fish metrics'!N$184,$Q113*'Fish metrics'!N$185,$R113*'Fish metrics'!N$186,$S113*'Fish metrics'!N$187,$T113*'Fish metrics'!N$188,$U113*'Fish metrics'!N$189,$V113*'Fish metrics'!N$190,$W113*'Fish metrics'!N$191,$X113*'Fish metrics'!N$192,$Y113*'Fish metrics'!N$193)</f>
        <v>#VALUE!</v>
      </c>
      <c r="AN113" s="49" t="e">
        <f>SUM($P113*'Fish metrics'!O$184,$Q113*'Fish metrics'!O$185,$R113*'Fish metrics'!O$186,$S113*'Fish metrics'!O$187,$T113*'Fish metrics'!O$188,$U113*'Fish metrics'!O$189,$V113*'Fish metrics'!O$190,$W113*'Fish metrics'!O$191,$X113*'Fish metrics'!O$192,$Y113*'Fish metrics'!O$193)</f>
        <v>#VALUE!</v>
      </c>
      <c r="AO113" s="39" t="e">
        <f t="shared" ref="AO113:AO119" si="86">SUM(AC113:AN113)</f>
        <v>#VALUE!</v>
      </c>
    </row>
    <row r="114" spans="1:41" x14ac:dyDescent="0.25">
      <c r="A114" s="43" t="s">
        <v>13</v>
      </c>
      <c r="B114" s="315"/>
      <c r="C114" s="316"/>
      <c r="D114" s="317"/>
      <c r="E114" s="317"/>
      <c r="F114" s="327"/>
      <c r="G114" s="328"/>
      <c r="H114" s="329"/>
      <c r="I114" s="329"/>
      <c r="J114" s="330"/>
      <c r="K114" s="330"/>
      <c r="L114" s="331"/>
      <c r="N114" s="43" t="s">
        <v>13</v>
      </c>
      <c r="O114" s="44" t="str">
        <f t="shared" si="84"/>
        <v/>
      </c>
      <c r="P114" s="45" t="str">
        <f>IF(C114&gt;0,C114*'Fish metrics'!D$11/$B$5,IF($N$106&lt;=$B$4,0,""))</f>
        <v/>
      </c>
      <c r="Q114" s="46" t="str">
        <f>IF(D114&gt;0,D114*'Fish metrics'!E$11/$B$5,IF($N$106&lt;=$B$4,0,""))</f>
        <v/>
      </c>
      <c r="R114" s="46" t="str">
        <f>IF(E114&gt;0,E114*'Fish metrics'!F$11/$B$5,IF($N$106&lt;=$B$4,0,""))</f>
        <v/>
      </c>
      <c r="S114" s="47" t="str">
        <f>IF(F114&gt;0,F114*'Fish metrics'!G$11/$B$5,IF($N$106&lt;=$B$4,0,""))</f>
        <v/>
      </c>
      <c r="T114" s="67" t="str">
        <f>IF(G114&gt;0,G114*'Fish metrics'!H$11/$B$5,IF($N$106&lt;=$B$4,0,""))</f>
        <v/>
      </c>
      <c r="U114" s="68" t="str">
        <f>IF(H114&gt;0,H114*'Fish metrics'!I$11/$B$5,IF($N$106&lt;=$B$4,0,""))</f>
        <v/>
      </c>
      <c r="V114" s="68" t="str">
        <f>IF(I114&gt;0,I114*'Fish metrics'!J$11/$B$5,IF($N$106&lt;=$B$4,0,""))</f>
        <v/>
      </c>
      <c r="W114" s="68" t="str">
        <f>IF(J114&gt;0,J114*'Fish metrics'!K$11/$B$5,IF($N$106&lt;=$B$4,0,""))</f>
        <v/>
      </c>
      <c r="X114" s="68" t="str">
        <f>IF(K114&gt;0,K114*'Fish metrics'!L$11/$B$5,IF($N$106&lt;=$B$4,0,""))</f>
        <v/>
      </c>
      <c r="Y114" s="69" t="str">
        <f>IF(L114&gt;0,L114*'Fish metrics'!M$11/$B$5,IF($N$106&lt;=$B$4,0,""))</f>
        <v/>
      </c>
      <c r="Z114" s="39">
        <f t="shared" si="85"/>
        <v>0</v>
      </c>
      <c r="AB114" s="48" t="s">
        <v>13</v>
      </c>
      <c r="AC114" s="49" t="e">
        <f>SUM($P114*'Fish metrics'!D$184,$Q114*'Fish metrics'!D$185,$R114*'Fish metrics'!D$186,$S114*'Fish metrics'!D$187,$T114*'Fish metrics'!D$188,$U114*'Fish metrics'!D$189,$V114*'Fish metrics'!D$190,$W114*'Fish metrics'!D$191,$X114*'Fish metrics'!D$192,$Y114*'Fish metrics'!D$193)</f>
        <v>#VALUE!</v>
      </c>
      <c r="AD114" s="49" t="e">
        <f>SUM($P114*'Fish metrics'!E$184,$Q114*'Fish metrics'!E$185,$R114*'Fish metrics'!E$186,$S114*'Fish metrics'!E$187,$T114*'Fish metrics'!E$188,$U114*'Fish metrics'!E$189,$V114*'Fish metrics'!E$190,$W114*'Fish metrics'!E$191,$X114*'Fish metrics'!E$192,$Y114*'Fish metrics'!E$193)</f>
        <v>#VALUE!</v>
      </c>
      <c r="AE114" s="49" t="e">
        <f>SUM($P114*'Fish metrics'!F$184,$Q114*'Fish metrics'!F$185,$R114*'Fish metrics'!F$186,$S114*'Fish metrics'!F$187,$T114*'Fish metrics'!F$188,$U114*'Fish metrics'!F$189,$V114*'Fish metrics'!F$190,$W114*'Fish metrics'!F$191,$X114*'Fish metrics'!F$192,$Y114*'Fish metrics'!F$193)</f>
        <v>#VALUE!</v>
      </c>
      <c r="AF114" s="49" t="e">
        <f>SUM($P114*'Fish metrics'!G$184,$Q114*'Fish metrics'!G$185,$R114*'Fish metrics'!G$186,$S114*'Fish metrics'!G$187,$T114*'Fish metrics'!G$188,$U114*'Fish metrics'!G$189,$V114*'Fish metrics'!G$190,$W114*'Fish metrics'!G$191,$X114*'Fish metrics'!G$192,$Y114*'Fish metrics'!G$193)</f>
        <v>#VALUE!</v>
      </c>
      <c r="AG114" s="49" t="e">
        <f>SUM($P114*'Fish metrics'!H$184,$Q114*'Fish metrics'!H$185,$R114*'Fish metrics'!H$186,$S114*'Fish metrics'!H$187,$T114*'Fish metrics'!H$188,$U114*'Fish metrics'!H$189,$V114*'Fish metrics'!H$190,$W114*'Fish metrics'!H$191,$X114*'Fish metrics'!H$192,$Y114*'Fish metrics'!H$193)</f>
        <v>#VALUE!</v>
      </c>
      <c r="AH114" s="49" t="e">
        <f>SUM($P114*'Fish metrics'!I$184,$Q114*'Fish metrics'!I$185,$R114*'Fish metrics'!I$186,$S114*'Fish metrics'!I$187,$T114*'Fish metrics'!I$188,$U114*'Fish metrics'!I$189,$V114*'Fish metrics'!I$190,$W114*'Fish metrics'!I$191,$X114*'Fish metrics'!I$192,$Y114*'Fish metrics'!I$193)</f>
        <v>#VALUE!</v>
      </c>
      <c r="AI114" s="49" t="e">
        <f>SUM($P114*'Fish metrics'!J$184,$Q114*'Fish metrics'!J$185,$R114*'Fish metrics'!J$186,$S114*'Fish metrics'!J$187,$T114*'Fish metrics'!J$188,$U114*'Fish metrics'!J$189,$V114*'Fish metrics'!J$190,$W114*'Fish metrics'!J$191,$X114*'Fish metrics'!J$192,$Y114*'Fish metrics'!J$193)</f>
        <v>#VALUE!</v>
      </c>
      <c r="AJ114" s="49" t="e">
        <f>SUM($P114*'Fish metrics'!K$184,$Q114*'Fish metrics'!K$185,$R114*'Fish metrics'!K$186,$S114*'Fish metrics'!K$187,$T114*'Fish metrics'!K$188,$U114*'Fish metrics'!K$189,$V114*'Fish metrics'!K$190,$W114*'Fish metrics'!K$191,$X114*'Fish metrics'!K$192,$Y114*'Fish metrics'!K$193)</f>
        <v>#VALUE!</v>
      </c>
      <c r="AK114" s="49" t="e">
        <f>SUM($P114*'Fish metrics'!L$184,$Q114*'Fish metrics'!L$185,$R114*'Fish metrics'!L$186,$S114*'Fish metrics'!L$187,$T114*'Fish metrics'!L$188,$U114*'Fish metrics'!L$189,$V114*'Fish metrics'!L$190,$W114*'Fish metrics'!L$191,$X114*'Fish metrics'!L$192,$Y114*'Fish metrics'!L$193)</f>
        <v>#VALUE!</v>
      </c>
      <c r="AL114" s="49" t="e">
        <f>SUM($P114*'Fish metrics'!M$184,$Q114*'Fish metrics'!M$185,$R114*'Fish metrics'!M$186,$S114*'Fish metrics'!M$187,$T114*'Fish metrics'!M$188,$U114*'Fish metrics'!M$189,$V114*'Fish metrics'!M$190,$W114*'Fish metrics'!M$191,$X114*'Fish metrics'!M$192,$Y114*'Fish metrics'!M$193)</f>
        <v>#VALUE!</v>
      </c>
      <c r="AM114" s="49" t="e">
        <f>SUM($P114*'Fish metrics'!N$184,$Q114*'Fish metrics'!N$185,$R114*'Fish metrics'!N$186,$S114*'Fish metrics'!N$187,$T114*'Fish metrics'!N$188,$U114*'Fish metrics'!N$189,$V114*'Fish metrics'!N$190,$W114*'Fish metrics'!N$191,$X114*'Fish metrics'!N$192,$Y114*'Fish metrics'!N$193)</f>
        <v>#VALUE!</v>
      </c>
      <c r="AN114" s="49" t="e">
        <f>SUM($P114*'Fish metrics'!O$184,$Q114*'Fish metrics'!O$185,$R114*'Fish metrics'!O$186,$S114*'Fish metrics'!O$187,$T114*'Fish metrics'!O$188,$U114*'Fish metrics'!O$189,$V114*'Fish metrics'!O$190,$W114*'Fish metrics'!O$191,$X114*'Fish metrics'!O$192,$Y114*'Fish metrics'!O$193)</f>
        <v>#VALUE!</v>
      </c>
      <c r="AO114" s="39" t="e">
        <f t="shared" si="86"/>
        <v>#VALUE!</v>
      </c>
    </row>
    <row r="115" spans="1:41" x14ac:dyDescent="0.25">
      <c r="A115" s="64" t="s">
        <v>14</v>
      </c>
      <c r="B115" s="315"/>
      <c r="C115" s="328"/>
      <c r="D115" s="329"/>
      <c r="E115" s="329"/>
      <c r="F115" s="332"/>
      <c r="G115" s="328"/>
      <c r="H115" s="329"/>
      <c r="I115" s="329"/>
      <c r="J115" s="329"/>
      <c r="K115" s="330"/>
      <c r="L115" s="331"/>
      <c r="N115" s="64" t="s">
        <v>14</v>
      </c>
      <c r="O115" s="44" t="str">
        <f t="shared" si="84"/>
        <v/>
      </c>
      <c r="P115" s="67" t="str">
        <f>IF(C115&gt;0,C115*'Fish metrics'!D$12/$B$5,IF($N$106&lt;=$B$4,0,""))</f>
        <v/>
      </c>
      <c r="Q115" s="68" t="str">
        <f>IF(D115&gt;0,D115*'Fish metrics'!E$12/$B$5,IF($N$106&lt;=$B$4,0,""))</f>
        <v/>
      </c>
      <c r="R115" s="68" t="str">
        <f>IF(E115&gt;0,E115*'Fish metrics'!F$12/$B$5,IF($N$106&lt;=$B$4,0,""))</f>
        <v/>
      </c>
      <c r="S115" s="69" t="str">
        <f>IF(F115&gt;0,F115*'Fish metrics'!G$12/$B$5,IF($N$106&lt;=$B$4,0,""))</f>
        <v/>
      </c>
      <c r="T115" s="67" t="str">
        <f>IF(G115&gt;0,G115*'Fish metrics'!H$12/$B$5,IF($N$106&lt;=$B$4,0,""))</f>
        <v/>
      </c>
      <c r="U115" s="68" t="str">
        <f>IF(H115&gt;0,H115*'Fish metrics'!I$12/$B$5,IF($N$106&lt;=$B$4,0,""))</f>
        <v/>
      </c>
      <c r="V115" s="68" t="str">
        <f>IF(I115&gt;0,I115*'Fish metrics'!J$12/$B$5,IF($N$106&lt;=$B$4,0,""))</f>
        <v/>
      </c>
      <c r="W115" s="68" t="str">
        <f>IF(J115&gt;0,J115*'Fish metrics'!K$12/$B$5,IF($N$106&lt;=$B$4,0,""))</f>
        <v/>
      </c>
      <c r="X115" s="68" t="str">
        <f>IF(K115&gt;0,K115*'Fish metrics'!L$12/$B$5,IF($N$106&lt;=$B$4,0,""))</f>
        <v/>
      </c>
      <c r="Y115" s="69" t="str">
        <f>IF(L115&gt;0,L115*'Fish metrics'!M$12/$B$5,IF($N$106&lt;=$B$4,0,""))</f>
        <v/>
      </c>
      <c r="Z115" s="39">
        <f t="shared" si="85"/>
        <v>0</v>
      </c>
      <c r="AB115" s="70" t="s">
        <v>14</v>
      </c>
      <c r="AC115" s="49" t="e">
        <f>SUM($P115*'Fish metrics'!D$217,$Q115*'Fish metrics'!D$218,$R115*'Fish metrics'!D$219,$S115*'Fish metrics'!D$220,$T115*'Fish metrics'!D$221,$U115*'Fish metrics'!D$222,$V115*'Fish metrics'!D$223,$W115*'Fish metrics'!D$224,$X115*'Fish metrics'!D$225,$Y115*'Fish metrics'!D$226)</f>
        <v>#VALUE!</v>
      </c>
      <c r="AD115" s="49" t="e">
        <f>SUM($P115*'Fish metrics'!E$217,$Q115*'Fish metrics'!E$218,$R115*'Fish metrics'!E$219,$S115*'Fish metrics'!E$220,$T115*'Fish metrics'!E$221,$U115*'Fish metrics'!E$222,$V115*'Fish metrics'!E$223,$W115*'Fish metrics'!E$224,$X115*'Fish metrics'!E$225,$Y115*'Fish metrics'!E$226)</f>
        <v>#VALUE!</v>
      </c>
      <c r="AE115" s="49" t="e">
        <f>SUM($P115*'Fish metrics'!F$217,$Q115*'Fish metrics'!F$218,$R115*'Fish metrics'!F$219,$S115*'Fish metrics'!F$220,$T115*'Fish metrics'!F$221,$U115*'Fish metrics'!F$222,$V115*'Fish metrics'!F$223,$W115*'Fish metrics'!F$224,$X115*'Fish metrics'!F$225,$Y115*'Fish metrics'!F$226)</f>
        <v>#VALUE!</v>
      </c>
      <c r="AF115" s="49" t="e">
        <f>SUM($P115*'Fish metrics'!G$217,$Q115*'Fish metrics'!G$218,$R115*'Fish metrics'!G$219,$S115*'Fish metrics'!G$220,$T115*'Fish metrics'!G$221,$U115*'Fish metrics'!G$222,$V115*'Fish metrics'!G$223,$W115*'Fish metrics'!G$224,$X115*'Fish metrics'!G$225,$Y115*'Fish metrics'!G$226)</f>
        <v>#VALUE!</v>
      </c>
      <c r="AG115" s="49" t="e">
        <f>SUM($P115*'Fish metrics'!H$217,$Q115*'Fish metrics'!H$218,$R115*'Fish metrics'!H$219,$S115*'Fish metrics'!H$220,$T115*'Fish metrics'!H$221,$U115*'Fish metrics'!H$222,$V115*'Fish metrics'!H$223,$W115*'Fish metrics'!H$224,$X115*'Fish metrics'!H$225,$Y115*'Fish metrics'!H$226)</f>
        <v>#VALUE!</v>
      </c>
      <c r="AH115" s="49" t="e">
        <f>SUM($P115*'Fish metrics'!I$217,$Q115*'Fish metrics'!I$218,$R115*'Fish metrics'!I$219,$S115*'Fish metrics'!I$220,$T115*'Fish metrics'!I$221,$U115*'Fish metrics'!I$222,$V115*'Fish metrics'!I$223,$W115*'Fish metrics'!I$224,$X115*'Fish metrics'!I$225,$Y115*'Fish metrics'!I$226)</f>
        <v>#VALUE!</v>
      </c>
      <c r="AI115" s="49" t="e">
        <f>SUM($P115*'Fish metrics'!J$217,$Q115*'Fish metrics'!J$218,$R115*'Fish metrics'!J$219,$S115*'Fish metrics'!J$220,$T115*'Fish metrics'!J$221,$U115*'Fish metrics'!J$222,$V115*'Fish metrics'!J$223,$W115*'Fish metrics'!J$224,$X115*'Fish metrics'!J$225,$Y115*'Fish metrics'!J$226)</f>
        <v>#VALUE!</v>
      </c>
      <c r="AJ115" s="49" t="e">
        <f>SUM($P115*'Fish metrics'!K$217,$Q115*'Fish metrics'!K$218,$R115*'Fish metrics'!K$219,$S115*'Fish metrics'!K$220,$T115*'Fish metrics'!K$221,$U115*'Fish metrics'!K$222,$V115*'Fish metrics'!K$223,$W115*'Fish metrics'!K$224,$X115*'Fish metrics'!K$225,$Y115*'Fish metrics'!K$226)</f>
        <v>#VALUE!</v>
      </c>
      <c r="AK115" s="49" t="e">
        <f>SUM($P115*'Fish metrics'!L$217,$Q115*'Fish metrics'!L$218,$R115*'Fish metrics'!L$219,$S115*'Fish metrics'!L$220,$T115*'Fish metrics'!L$221,$U115*'Fish metrics'!L$222,$V115*'Fish metrics'!L$223,$W115*'Fish metrics'!L$224,$X115*'Fish metrics'!L$225,$Y115*'Fish metrics'!L$226)</f>
        <v>#VALUE!</v>
      </c>
      <c r="AL115" s="49" t="e">
        <f>SUM($P115*'Fish metrics'!M$217,$Q115*'Fish metrics'!M$218,$R115*'Fish metrics'!M$219,$S115*'Fish metrics'!M$220,$T115*'Fish metrics'!M$221,$U115*'Fish metrics'!M$222,$V115*'Fish metrics'!M$223,$W115*'Fish metrics'!M$224,$X115*'Fish metrics'!M$225,$Y115*'Fish metrics'!M$226)</f>
        <v>#VALUE!</v>
      </c>
      <c r="AM115" s="49" t="e">
        <f>SUM($P115*'Fish metrics'!N$217,$Q115*'Fish metrics'!N$218,$R115*'Fish metrics'!N$219,$S115*'Fish metrics'!N$220,$T115*'Fish metrics'!N$221,$U115*'Fish metrics'!N$222,$V115*'Fish metrics'!N$223,$W115*'Fish metrics'!N$224,$X115*'Fish metrics'!N$225,$Y115*'Fish metrics'!N$226)</f>
        <v>#VALUE!</v>
      </c>
      <c r="AN115" s="49" t="e">
        <f>SUM($P115*'Fish metrics'!O$217,$Q115*'Fish metrics'!O$218,$R115*'Fish metrics'!O$219,$S115*'Fish metrics'!O$220,$T115*'Fish metrics'!O$221,$U115*'Fish metrics'!O$222,$V115*'Fish metrics'!O$223,$W115*'Fish metrics'!O$224,$X115*'Fish metrics'!O$225,$Y115*'Fish metrics'!O$226)</f>
        <v>#VALUE!</v>
      </c>
      <c r="AO115" s="39" t="e">
        <f t="shared" si="86"/>
        <v>#VALUE!</v>
      </c>
    </row>
    <row r="116" spans="1:41" x14ac:dyDescent="0.25">
      <c r="A116" s="64" t="s">
        <v>15</v>
      </c>
      <c r="B116" s="315"/>
      <c r="C116" s="328"/>
      <c r="D116" s="329"/>
      <c r="E116" s="329"/>
      <c r="F116" s="332"/>
      <c r="G116" s="328"/>
      <c r="H116" s="329"/>
      <c r="I116" s="329"/>
      <c r="J116" s="329"/>
      <c r="K116" s="330"/>
      <c r="L116" s="331"/>
      <c r="N116" s="64" t="s">
        <v>15</v>
      </c>
      <c r="O116" s="44" t="str">
        <f t="shared" si="84"/>
        <v/>
      </c>
      <c r="P116" s="67" t="str">
        <f>IF(C116&gt;0,C116*'Fish metrics'!D$13/$B$5,IF($N$106&lt;=$B$4,0,""))</f>
        <v/>
      </c>
      <c r="Q116" s="68" t="str">
        <f>IF(D116&gt;0,D116*'Fish metrics'!E$13/$B$5,IF($N$106&lt;=$B$4,0,""))</f>
        <v/>
      </c>
      <c r="R116" s="68" t="str">
        <f>IF(E116&gt;0,E116*'Fish metrics'!F$13/$B$5,IF($N$106&lt;=$B$4,0,""))</f>
        <v/>
      </c>
      <c r="S116" s="69" t="str">
        <f>IF(F116&gt;0,F116*'Fish metrics'!G$13/$B$5,IF($N$106&lt;=$B$4,0,""))</f>
        <v/>
      </c>
      <c r="T116" s="67" t="str">
        <f>IF(G116&gt;0,G116*'Fish metrics'!H$13/$B$5,IF($N$106&lt;=$B$4,0,""))</f>
        <v/>
      </c>
      <c r="U116" s="68" t="str">
        <f>IF(H116&gt;0,H116*'Fish metrics'!I$13/$B$5,IF($N$106&lt;=$B$4,0,""))</f>
        <v/>
      </c>
      <c r="V116" s="68" t="str">
        <f>IF(I116&gt;0,I116*'Fish metrics'!J$13/$B$5,IF($N$106&lt;=$B$4,0,""))</f>
        <v/>
      </c>
      <c r="W116" s="68" t="str">
        <f>IF(J116&gt;0,J116*'Fish metrics'!K$13/$B$5,IF($N$106&lt;=$B$4,0,""))</f>
        <v/>
      </c>
      <c r="X116" s="68" t="str">
        <f>IF(K116&gt;0,K116*'Fish metrics'!L$13/$B$5,IF($N$106&lt;=$B$4,0,""))</f>
        <v/>
      </c>
      <c r="Y116" s="69" t="str">
        <f>IF(L116&gt;0,L116*'Fish metrics'!M$13/$B$5,IF($N$106&lt;=$B$4,0,""))</f>
        <v/>
      </c>
      <c r="Z116" s="39">
        <f t="shared" si="85"/>
        <v>0</v>
      </c>
      <c r="AB116" s="70" t="s">
        <v>15</v>
      </c>
      <c r="AC116" s="49" t="e">
        <f>SUM($P116*'Fish metrics'!D$217,$Q116*'Fish metrics'!D$218,$R116*'Fish metrics'!D$219,$S116*'Fish metrics'!D$220,$T116*'Fish metrics'!D$221,$U116*'Fish metrics'!D$222,$V116*'Fish metrics'!D$223,$W116*'Fish metrics'!D$224,$X116*'Fish metrics'!D$225,$Y116*'Fish metrics'!D$226)</f>
        <v>#VALUE!</v>
      </c>
      <c r="AD116" s="49" t="e">
        <f>SUM($P116*'Fish metrics'!E$217,$Q116*'Fish metrics'!E$218,$R116*'Fish metrics'!E$219,$S116*'Fish metrics'!E$220,$T116*'Fish metrics'!E$221,$U116*'Fish metrics'!E$222,$V116*'Fish metrics'!E$223,$W116*'Fish metrics'!E$224,$X116*'Fish metrics'!E$225,$Y116*'Fish metrics'!E$226)</f>
        <v>#VALUE!</v>
      </c>
      <c r="AE116" s="49" t="e">
        <f>SUM($P116*'Fish metrics'!F$217,$Q116*'Fish metrics'!F$218,$R116*'Fish metrics'!F$219,$S116*'Fish metrics'!F$220,$T116*'Fish metrics'!F$221,$U116*'Fish metrics'!F$222,$V116*'Fish metrics'!F$223,$W116*'Fish metrics'!F$224,$X116*'Fish metrics'!F$225,$Y116*'Fish metrics'!F$226)</f>
        <v>#VALUE!</v>
      </c>
      <c r="AF116" s="49" t="e">
        <f>SUM($P116*'Fish metrics'!G$217,$Q116*'Fish metrics'!G$218,$R116*'Fish metrics'!G$219,$S116*'Fish metrics'!G$220,$T116*'Fish metrics'!G$221,$U116*'Fish metrics'!G$222,$V116*'Fish metrics'!G$223,$W116*'Fish metrics'!G$224,$X116*'Fish metrics'!G$225,$Y116*'Fish metrics'!G$226)</f>
        <v>#VALUE!</v>
      </c>
      <c r="AG116" s="49" t="e">
        <f>SUM($P116*'Fish metrics'!H$217,$Q116*'Fish metrics'!H$218,$R116*'Fish metrics'!H$219,$S116*'Fish metrics'!H$220,$T116*'Fish metrics'!H$221,$U116*'Fish metrics'!H$222,$V116*'Fish metrics'!H$223,$W116*'Fish metrics'!H$224,$X116*'Fish metrics'!H$225,$Y116*'Fish metrics'!H$226)</f>
        <v>#VALUE!</v>
      </c>
      <c r="AH116" s="49" t="e">
        <f>SUM($P116*'Fish metrics'!I$217,$Q116*'Fish metrics'!I$218,$R116*'Fish metrics'!I$219,$S116*'Fish metrics'!I$220,$T116*'Fish metrics'!I$221,$U116*'Fish metrics'!I$222,$V116*'Fish metrics'!I$223,$W116*'Fish metrics'!I$224,$X116*'Fish metrics'!I$225,$Y116*'Fish metrics'!I$226)</f>
        <v>#VALUE!</v>
      </c>
      <c r="AI116" s="49" t="e">
        <f>SUM($P116*'Fish metrics'!J$217,$Q116*'Fish metrics'!J$218,$R116*'Fish metrics'!J$219,$S116*'Fish metrics'!J$220,$T116*'Fish metrics'!J$221,$U116*'Fish metrics'!J$222,$V116*'Fish metrics'!J$223,$W116*'Fish metrics'!J$224,$X116*'Fish metrics'!J$225,$Y116*'Fish metrics'!J$226)</f>
        <v>#VALUE!</v>
      </c>
      <c r="AJ116" s="49" t="e">
        <f>SUM($P116*'Fish metrics'!K$217,$Q116*'Fish metrics'!K$218,$R116*'Fish metrics'!K$219,$S116*'Fish metrics'!K$220,$T116*'Fish metrics'!K$221,$U116*'Fish metrics'!K$222,$V116*'Fish metrics'!K$223,$W116*'Fish metrics'!K$224,$X116*'Fish metrics'!K$225,$Y116*'Fish metrics'!K$226)</f>
        <v>#VALUE!</v>
      </c>
      <c r="AK116" s="49" t="e">
        <f>SUM($P116*'Fish metrics'!L$217,$Q116*'Fish metrics'!L$218,$R116*'Fish metrics'!L$219,$S116*'Fish metrics'!L$220,$T116*'Fish metrics'!L$221,$U116*'Fish metrics'!L$222,$V116*'Fish metrics'!L$223,$W116*'Fish metrics'!L$224,$X116*'Fish metrics'!L$225,$Y116*'Fish metrics'!L$226)</f>
        <v>#VALUE!</v>
      </c>
      <c r="AL116" s="49" t="e">
        <f>SUM($P116*'Fish metrics'!M$217,$Q116*'Fish metrics'!M$218,$R116*'Fish metrics'!M$219,$S116*'Fish metrics'!M$220,$T116*'Fish metrics'!M$221,$U116*'Fish metrics'!M$222,$V116*'Fish metrics'!M$223,$W116*'Fish metrics'!M$224,$X116*'Fish metrics'!M$225,$Y116*'Fish metrics'!M$226)</f>
        <v>#VALUE!</v>
      </c>
      <c r="AM116" s="49" t="e">
        <f>SUM($P116*'Fish metrics'!N$217,$Q116*'Fish metrics'!N$218,$R116*'Fish metrics'!N$219,$S116*'Fish metrics'!N$220,$T116*'Fish metrics'!N$221,$U116*'Fish metrics'!N$222,$V116*'Fish metrics'!N$223,$W116*'Fish metrics'!N$224,$X116*'Fish metrics'!N$225,$Y116*'Fish metrics'!N$226)</f>
        <v>#VALUE!</v>
      </c>
      <c r="AN116" s="49" t="e">
        <f>SUM($P116*'Fish metrics'!O$217,$Q116*'Fish metrics'!O$218,$R116*'Fish metrics'!O$219,$S116*'Fish metrics'!O$220,$T116*'Fish metrics'!O$221,$U116*'Fish metrics'!O$222,$V116*'Fish metrics'!O$223,$W116*'Fish metrics'!O$224,$X116*'Fish metrics'!O$225,$Y116*'Fish metrics'!O$226)</f>
        <v>#VALUE!</v>
      </c>
      <c r="AO116" s="39" t="e">
        <f t="shared" si="86"/>
        <v>#VALUE!</v>
      </c>
    </row>
    <row r="117" spans="1:41" x14ac:dyDescent="0.25">
      <c r="A117" s="64" t="s">
        <v>18</v>
      </c>
      <c r="B117" s="315"/>
      <c r="C117" s="328"/>
      <c r="D117" s="329"/>
      <c r="E117" s="329"/>
      <c r="F117" s="332"/>
      <c r="G117" s="328"/>
      <c r="H117" s="329"/>
      <c r="I117" s="329"/>
      <c r="J117" s="329"/>
      <c r="K117" s="330"/>
      <c r="L117" s="331"/>
      <c r="N117" s="64" t="s">
        <v>18</v>
      </c>
      <c r="O117" s="44" t="str">
        <f t="shared" si="84"/>
        <v/>
      </c>
      <c r="P117" s="67" t="str">
        <f>IF(C117&gt;0,C117*'Fish metrics'!D$14/$B$5,IF($N$106&lt;=$B$4,0,""))</f>
        <v/>
      </c>
      <c r="Q117" s="68" t="str">
        <f>IF(D117&gt;0,D117*'Fish metrics'!E$14/$B$5,IF($N$106&lt;=$B$4,0,""))</f>
        <v/>
      </c>
      <c r="R117" s="68" t="str">
        <f>IF(E117&gt;0,E117*'Fish metrics'!F$14/$B$5,IF($N$106&lt;=$B$4,0,""))</f>
        <v/>
      </c>
      <c r="S117" s="69" t="str">
        <f>IF(F117&gt;0,F117*'Fish metrics'!G$14/$B$5,IF($N$106&lt;=$B$4,0,""))</f>
        <v/>
      </c>
      <c r="T117" s="67" t="str">
        <f>IF(G117&gt;0,G117*'Fish metrics'!H$14/$B$5,IF($N$106&lt;=$B$4,0,""))</f>
        <v/>
      </c>
      <c r="U117" s="68" t="str">
        <f>IF(H117&gt;0,H117*'Fish metrics'!I$14/$B$5,IF($N$106&lt;=$B$4,0,""))</f>
        <v/>
      </c>
      <c r="V117" s="68" t="str">
        <f>IF(I117&gt;0,I117*'Fish metrics'!J$14/$B$5,IF($N$106&lt;=$B$4,0,""))</f>
        <v/>
      </c>
      <c r="W117" s="68" t="str">
        <f>IF(J117&gt;0,J117*'Fish metrics'!K$14/$B$5,IF($N$106&lt;=$B$4,0,""))</f>
        <v/>
      </c>
      <c r="X117" s="68" t="str">
        <f>IF(K117&gt;0,K117*'Fish metrics'!L$14/$B$5,IF($N$106&lt;=$B$4,0,""))</f>
        <v/>
      </c>
      <c r="Y117" s="69" t="str">
        <f>IF(L117&gt;0,L117*'Fish metrics'!M$14/$B$5,IF($N$106&lt;=$B$4,0,""))</f>
        <v/>
      </c>
      <c r="Z117" s="39">
        <f t="shared" si="85"/>
        <v>0</v>
      </c>
      <c r="AB117" s="70" t="s">
        <v>18</v>
      </c>
      <c r="AC117" s="49" t="e">
        <f>SUM($P117*'Fish metrics'!D$217,$Q117*'Fish metrics'!D$218,$R117*'Fish metrics'!D$219,$S117*'Fish metrics'!D$220,$T117*'Fish metrics'!D$221,$U117*'Fish metrics'!D$222,$V117*'Fish metrics'!D$223,$W117*'Fish metrics'!D$224,$X117*'Fish metrics'!D$225,$Y117*'Fish metrics'!D$226)</f>
        <v>#VALUE!</v>
      </c>
      <c r="AD117" s="49" t="e">
        <f>SUM($P117*'Fish metrics'!E$217,$Q117*'Fish metrics'!E$218,$R117*'Fish metrics'!E$219,$S117*'Fish metrics'!E$220,$T117*'Fish metrics'!E$221,$U117*'Fish metrics'!E$222,$V117*'Fish metrics'!E$223,$W117*'Fish metrics'!E$224,$X117*'Fish metrics'!E$225,$Y117*'Fish metrics'!E$226)</f>
        <v>#VALUE!</v>
      </c>
      <c r="AE117" s="49" t="e">
        <f>SUM($P117*'Fish metrics'!F$217,$Q117*'Fish metrics'!F$218,$R117*'Fish metrics'!F$219,$S117*'Fish metrics'!F$220,$T117*'Fish metrics'!F$221,$U117*'Fish metrics'!F$222,$V117*'Fish metrics'!F$223,$W117*'Fish metrics'!F$224,$X117*'Fish metrics'!F$225,$Y117*'Fish metrics'!F$226)</f>
        <v>#VALUE!</v>
      </c>
      <c r="AF117" s="49" t="e">
        <f>SUM($P117*'Fish metrics'!G$217,$Q117*'Fish metrics'!G$218,$R117*'Fish metrics'!G$219,$S117*'Fish metrics'!G$220,$T117*'Fish metrics'!G$221,$U117*'Fish metrics'!G$222,$V117*'Fish metrics'!G$223,$W117*'Fish metrics'!G$224,$X117*'Fish metrics'!G$225,$Y117*'Fish metrics'!G$226)</f>
        <v>#VALUE!</v>
      </c>
      <c r="AG117" s="49" t="e">
        <f>SUM($P117*'Fish metrics'!H$217,$Q117*'Fish metrics'!H$218,$R117*'Fish metrics'!H$219,$S117*'Fish metrics'!H$220,$T117*'Fish metrics'!H$221,$U117*'Fish metrics'!H$222,$V117*'Fish metrics'!H$223,$W117*'Fish metrics'!H$224,$X117*'Fish metrics'!H$225,$Y117*'Fish metrics'!H$226)</f>
        <v>#VALUE!</v>
      </c>
      <c r="AH117" s="49" t="e">
        <f>SUM($P117*'Fish metrics'!I$217,$Q117*'Fish metrics'!I$218,$R117*'Fish metrics'!I$219,$S117*'Fish metrics'!I$220,$T117*'Fish metrics'!I$221,$U117*'Fish metrics'!I$222,$V117*'Fish metrics'!I$223,$W117*'Fish metrics'!I$224,$X117*'Fish metrics'!I$225,$Y117*'Fish metrics'!I$226)</f>
        <v>#VALUE!</v>
      </c>
      <c r="AI117" s="49" t="e">
        <f>SUM($P117*'Fish metrics'!J$217,$Q117*'Fish metrics'!J$218,$R117*'Fish metrics'!J$219,$S117*'Fish metrics'!J$220,$T117*'Fish metrics'!J$221,$U117*'Fish metrics'!J$222,$V117*'Fish metrics'!J$223,$W117*'Fish metrics'!J$224,$X117*'Fish metrics'!J$225,$Y117*'Fish metrics'!J$226)</f>
        <v>#VALUE!</v>
      </c>
      <c r="AJ117" s="49" t="e">
        <f>SUM($P117*'Fish metrics'!K$217,$Q117*'Fish metrics'!K$218,$R117*'Fish metrics'!K$219,$S117*'Fish metrics'!K$220,$T117*'Fish metrics'!K$221,$U117*'Fish metrics'!K$222,$V117*'Fish metrics'!K$223,$W117*'Fish metrics'!K$224,$X117*'Fish metrics'!K$225,$Y117*'Fish metrics'!K$226)</f>
        <v>#VALUE!</v>
      </c>
      <c r="AK117" s="49" t="e">
        <f>SUM($P117*'Fish metrics'!L$217,$Q117*'Fish metrics'!L$218,$R117*'Fish metrics'!L$219,$S117*'Fish metrics'!L$220,$T117*'Fish metrics'!L$221,$U117*'Fish metrics'!L$222,$V117*'Fish metrics'!L$223,$W117*'Fish metrics'!L$224,$X117*'Fish metrics'!L$225,$Y117*'Fish metrics'!L$226)</f>
        <v>#VALUE!</v>
      </c>
      <c r="AL117" s="49" t="e">
        <f>SUM($P117*'Fish metrics'!M$217,$Q117*'Fish metrics'!M$218,$R117*'Fish metrics'!M$219,$S117*'Fish metrics'!M$220,$T117*'Fish metrics'!M$221,$U117*'Fish metrics'!M$222,$V117*'Fish metrics'!M$223,$W117*'Fish metrics'!M$224,$X117*'Fish metrics'!M$225,$Y117*'Fish metrics'!M$226)</f>
        <v>#VALUE!</v>
      </c>
      <c r="AM117" s="49" t="e">
        <f>SUM($P117*'Fish metrics'!N$217,$Q117*'Fish metrics'!N$218,$R117*'Fish metrics'!N$219,$S117*'Fish metrics'!N$220,$T117*'Fish metrics'!N$221,$U117*'Fish metrics'!N$222,$V117*'Fish metrics'!N$223,$W117*'Fish metrics'!N$224,$X117*'Fish metrics'!N$225,$Y117*'Fish metrics'!N$226)</f>
        <v>#VALUE!</v>
      </c>
      <c r="AN117" s="49" t="e">
        <f>SUM($P117*'Fish metrics'!O$217,$Q117*'Fish metrics'!O$218,$R117*'Fish metrics'!O$219,$S117*'Fish metrics'!O$220,$T117*'Fish metrics'!O$221,$U117*'Fish metrics'!O$222,$V117*'Fish metrics'!O$223,$W117*'Fish metrics'!O$224,$X117*'Fish metrics'!O$225,$Y117*'Fish metrics'!O$226)</f>
        <v>#VALUE!</v>
      </c>
      <c r="AO117" s="39" t="e">
        <f t="shared" si="86"/>
        <v>#VALUE!</v>
      </c>
    </row>
    <row r="118" spans="1:41" x14ac:dyDescent="0.25">
      <c r="A118" s="64" t="s">
        <v>19</v>
      </c>
      <c r="B118" s="315"/>
      <c r="C118" s="316"/>
      <c r="D118" s="317"/>
      <c r="E118" s="317"/>
      <c r="F118" s="327"/>
      <c r="G118" s="328"/>
      <c r="H118" s="329"/>
      <c r="I118" s="329"/>
      <c r="J118" s="330"/>
      <c r="K118" s="330"/>
      <c r="L118" s="331"/>
      <c r="N118" s="64" t="s">
        <v>19</v>
      </c>
      <c r="O118" s="44" t="str">
        <f t="shared" si="84"/>
        <v/>
      </c>
      <c r="P118" s="45" t="str">
        <f>IF(C118&gt;0,C118*'Fish metrics'!D$15/$B$5,IF($N$106&lt;=$B$4,0,""))</f>
        <v/>
      </c>
      <c r="Q118" s="46" t="str">
        <f>IF(D118&gt;0,D118*'Fish metrics'!E$15/$B$5,IF($N$106&lt;=$B$4,0,""))</f>
        <v/>
      </c>
      <c r="R118" s="46" t="str">
        <f>IF(E118&gt;0,E118*'Fish metrics'!F$15/$B$5,IF($N$106&lt;=$B$4,0,""))</f>
        <v/>
      </c>
      <c r="S118" s="47" t="str">
        <f>IF(F118&gt;0,F118*'Fish metrics'!G$15/$B$5,IF($N$106&lt;=$B$4,0,""))</f>
        <v/>
      </c>
      <c r="T118" s="67" t="str">
        <f>IF(G118&gt;0,G118*'Fish metrics'!H$15/$B$5,IF($N$106&lt;=$B$4,0,""))</f>
        <v/>
      </c>
      <c r="U118" s="68" t="str">
        <f>IF(H118&gt;0,H118*'Fish metrics'!I$15/$B$5,IF($N$106&lt;=$B$4,0,""))</f>
        <v/>
      </c>
      <c r="V118" s="68" t="str">
        <f>IF(I118&gt;0,I118*'Fish metrics'!J$15/$B$5,IF($N$106&lt;=$B$4,0,""))</f>
        <v/>
      </c>
      <c r="W118" s="68" t="str">
        <f>IF(J118&gt;0,J118*'Fish metrics'!K$15/$B$5,IF($N$106&lt;=$B$4,0,""))</f>
        <v/>
      </c>
      <c r="X118" s="68" t="str">
        <f>IF(K118&gt;0,K118*'Fish metrics'!L$15/$B$5,IF($N$106&lt;=$B$4,0,""))</f>
        <v/>
      </c>
      <c r="Y118" s="69" t="str">
        <f>IF(L118&gt;0,L118*'Fish metrics'!M$15/$B$5,IF($N$106&lt;=$B$4,0,""))</f>
        <v/>
      </c>
      <c r="Z118" s="39">
        <f t="shared" si="85"/>
        <v>0</v>
      </c>
      <c r="AB118" s="70" t="s">
        <v>19</v>
      </c>
      <c r="AC118" s="49" t="e">
        <f>SUM($P118*'Fish metrics'!D$184,$Q118*'Fish metrics'!D$185,$R118*'Fish metrics'!D$186,$S118*'Fish metrics'!D$187,$T118*'Fish metrics'!D$188,$U118*'Fish metrics'!D$189,$V118*'Fish metrics'!D$190,$W118*'Fish metrics'!D$191,$X118*'Fish metrics'!D$192,$Y118*'Fish metrics'!D$193)</f>
        <v>#VALUE!</v>
      </c>
      <c r="AD118" s="49" t="e">
        <f>SUM($P118*'Fish metrics'!E$184,$Q118*'Fish metrics'!E$185,$R118*'Fish metrics'!E$186,$S118*'Fish metrics'!E$187,$T118*'Fish metrics'!E$188,$U118*'Fish metrics'!E$189,$V118*'Fish metrics'!E$190,$W118*'Fish metrics'!E$191,$X118*'Fish metrics'!E$192,$Y118*'Fish metrics'!E$193)</f>
        <v>#VALUE!</v>
      </c>
      <c r="AE118" s="49" t="e">
        <f>SUM($P118*'Fish metrics'!F$184,$Q118*'Fish metrics'!F$185,$R118*'Fish metrics'!F$186,$S118*'Fish metrics'!F$187,$T118*'Fish metrics'!F$188,$U118*'Fish metrics'!F$189,$V118*'Fish metrics'!F$190,$W118*'Fish metrics'!F$191,$X118*'Fish metrics'!F$192,$Y118*'Fish metrics'!F$193)</f>
        <v>#VALUE!</v>
      </c>
      <c r="AF118" s="49" t="e">
        <f>SUM($P118*'Fish metrics'!G$184,$Q118*'Fish metrics'!G$185,$R118*'Fish metrics'!G$186,$S118*'Fish metrics'!G$187,$T118*'Fish metrics'!G$188,$U118*'Fish metrics'!G$189,$V118*'Fish metrics'!G$190,$W118*'Fish metrics'!G$191,$X118*'Fish metrics'!G$192,$Y118*'Fish metrics'!G$193)</f>
        <v>#VALUE!</v>
      </c>
      <c r="AG118" s="49" t="e">
        <f>SUM($P118*'Fish metrics'!H$184,$Q118*'Fish metrics'!H$185,$R118*'Fish metrics'!H$186,$S118*'Fish metrics'!H$187,$T118*'Fish metrics'!H$188,$U118*'Fish metrics'!H$189,$V118*'Fish metrics'!H$190,$W118*'Fish metrics'!H$191,$X118*'Fish metrics'!H$192,$Y118*'Fish metrics'!H$193)</f>
        <v>#VALUE!</v>
      </c>
      <c r="AH118" s="49" t="e">
        <f>SUM($P118*'Fish metrics'!I$184,$Q118*'Fish metrics'!I$185,$R118*'Fish metrics'!I$186,$S118*'Fish metrics'!I$187,$T118*'Fish metrics'!I$188,$U118*'Fish metrics'!I$189,$V118*'Fish metrics'!I$190,$W118*'Fish metrics'!I$191,$X118*'Fish metrics'!I$192,$Y118*'Fish metrics'!I$193)</f>
        <v>#VALUE!</v>
      </c>
      <c r="AI118" s="49" t="e">
        <f>SUM($P118*'Fish metrics'!J$184,$Q118*'Fish metrics'!J$185,$R118*'Fish metrics'!J$186,$S118*'Fish metrics'!J$187,$T118*'Fish metrics'!J$188,$U118*'Fish metrics'!J$189,$V118*'Fish metrics'!J$190,$W118*'Fish metrics'!J$191,$X118*'Fish metrics'!J$192,$Y118*'Fish metrics'!J$193)</f>
        <v>#VALUE!</v>
      </c>
      <c r="AJ118" s="49" t="e">
        <f>SUM($P118*'Fish metrics'!K$184,$Q118*'Fish metrics'!K$185,$R118*'Fish metrics'!K$186,$S118*'Fish metrics'!K$187,$T118*'Fish metrics'!K$188,$U118*'Fish metrics'!K$189,$V118*'Fish metrics'!K$190,$W118*'Fish metrics'!K$191,$X118*'Fish metrics'!K$192,$Y118*'Fish metrics'!K$193)</f>
        <v>#VALUE!</v>
      </c>
      <c r="AK118" s="49" t="e">
        <f>SUM($P118*'Fish metrics'!L$184,$Q118*'Fish metrics'!L$185,$R118*'Fish metrics'!L$186,$S118*'Fish metrics'!L$187,$T118*'Fish metrics'!L$188,$U118*'Fish metrics'!L$189,$V118*'Fish metrics'!L$190,$W118*'Fish metrics'!L$191,$X118*'Fish metrics'!L$192,$Y118*'Fish metrics'!L$193)</f>
        <v>#VALUE!</v>
      </c>
      <c r="AL118" s="49" t="e">
        <f>SUM($P118*'Fish metrics'!M$184,$Q118*'Fish metrics'!M$185,$R118*'Fish metrics'!M$186,$S118*'Fish metrics'!M$187,$T118*'Fish metrics'!M$188,$U118*'Fish metrics'!M$189,$V118*'Fish metrics'!M$190,$W118*'Fish metrics'!M$191,$X118*'Fish metrics'!M$192,$Y118*'Fish metrics'!M$193)</f>
        <v>#VALUE!</v>
      </c>
      <c r="AM118" s="49" t="e">
        <f>SUM($P118*'Fish metrics'!N$184,$Q118*'Fish metrics'!N$185,$R118*'Fish metrics'!N$186,$S118*'Fish metrics'!N$187,$T118*'Fish metrics'!N$188,$U118*'Fish metrics'!N$189,$V118*'Fish metrics'!N$190,$W118*'Fish metrics'!N$191,$X118*'Fish metrics'!N$192,$Y118*'Fish metrics'!N$193)</f>
        <v>#VALUE!</v>
      </c>
      <c r="AN118" s="49" t="e">
        <f>SUM($P118*'Fish metrics'!O$184,$Q118*'Fish metrics'!O$185,$R118*'Fish metrics'!O$186,$S118*'Fish metrics'!O$187,$T118*'Fish metrics'!O$188,$U118*'Fish metrics'!O$189,$V118*'Fish metrics'!O$190,$W118*'Fish metrics'!O$191,$X118*'Fish metrics'!O$192,$Y118*'Fish metrics'!O$193)</f>
        <v>#VALUE!</v>
      </c>
      <c r="AO118" s="39" t="e">
        <f t="shared" si="86"/>
        <v>#VALUE!</v>
      </c>
    </row>
    <row r="119" spans="1:41" x14ac:dyDescent="0.25">
      <c r="A119" s="71" t="s">
        <v>20</v>
      </c>
      <c r="B119" s="319"/>
      <c r="C119" s="320"/>
      <c r="D119" s="321"/>
      <c r="E119" s="321"/>
      <c r="F119" s="333"/>
      <c r="G119" s="334"/>
      <c r="H119" s="335"/>
      <c r="I119" s="335"/>
      <c r="J119" s="335"/>
      <c r="K119" s="335"/>
      <c r="L119" s="336"/>
      <c r="N119" s="71" t="s">
        <v>20</v>
      </c>
      <c r="O119" s="51" t="str">
        <f t="shared" si="84"/>
        <v/>
      </c>
      <c r="P119" s="52" t="str">
        <f>IF(C119&gt;0,C119*'Fish metrics'!D$16/$B$5,IF($N$106&lt;=$B$4,0,""))</f>
        <v/>
      </c>
      <c r="Q119" s="53" t="str">
        <f>IF(D119&gt;0,D119*'Fish metrics'!E$16/$B$5,IF($N$106&lt;=$B$4,0,""))</f>
        <v/>
      </c>
      <c r="R119" s="53" t="str">
        <f>IF(E119&gt;0,E119*'Fish metrics'!F$16/$B$5,IF($N$106&lt;=$B$4,0,""))</f>
        <v/>
      </c>
      <c r="S119" s="54" t="str">
        <f>IF(F119&gt;0,F119*'Fish metrics'!G$16/$B$5,IF($N$106&lt;=$B$4,0,""))</f>
        <v/>
      </c>
      <c r="T119" s="72" t="str">
        <f>IF(G119&gt;0,G119*'Fish metrics'!H$16/$B$5,IF($N$106&lt;=$B$4,0,""))</f>
        <v/>
      </c>
      <c r="U119" s="73" t="str">
        <f>IF(H119&gt;0,H119*'Fish metrics'!I$16/$B$5,IF($N$106&lt;=$B$4,0,""))</f>
        <v/>
      </c>
      <c r="V119" s="73" t="str">
        <f>IF(I119&gt;0,I119*'Fish metrics'!J$16/$B$5,IF($N$106&lt;=$B$4,0,""))</f>
        <v/>
      </c>
      <c r="W119" s="73" t="str">
        <f>IF(J119&gt;0,J119*'Fish metrics'!K$16/$B$5,IF($N$106&lt;=$B$4,0,""))</f>
        <v/>
      </c>
      <c r="X119" s="73" t="str">
        <f>IF(K119&gt;0,K119*'Fish metrics'!L$16/$B$5,IF($N$106&lt;=$B$4,0,""))</f>
        <v/>
      </c>
      <c r="Y119" s="74" t="str">
        <f>IF(L119&gt;0,L119*'Fish metrics'!M$16/$B$5,IF($N$106&lt;=$B$4,0,""))</f>
        <v/>
      </c>
      <c r="Z119" s="39">
        <f t="shared" si="85"/>
        <v>0</v>
      </c>
      <c r="AB119" s="75" t="s">
        <v>20</v>
      </c>
      <c r="AC119" s="56" t="e">
        <f>SUM($P119*'Fish metrics'!D$195,$Q119*'Fish metrics'!D$196,$R119*'Fish metrics'!D$197,$S119*'Fish metrics'!D$198,$T119*'Fish metrics'!D$199,$U119*'Fish metrics'!D$200,$V119*'Fish metrics'!D$201,$W119*'Fish metrics'!D$202,$X119*'Fish metrics'!D$203,$Y119*'Fish metrics'!D$204)</f>
        <v>#VALUE!</v>
      </c>
      <c r="AD119" s="56" t="e">
        <f>SUM($P119*'Fish metrics'!E$195,$Q119*'Fish metrics'!E$196,$R119*'Fish metrics'!E$197,$S119*'Fish metrics'!E$198,$T119*'Fish metrics'!E$199,$U119*'Fish metrics'!E$200,$V119*'Fish metrics'!E$201,$W119*'Fish metrics'!E$202,$X119*'Fish metrics'!E$203,$Y119*'Fish metrics'!E$204)</f>
        <v>#VALUE!</v>
      </c>
      <c r="AE119" s="56" t="e">
        <f>SUM($P119*'Fish metrics'!F$195,$Q119*'Fish metrics'!F$196,$R119*'Fish metrics'!F$197,$S119*'Fish metrics'!F$198,$T119*'Fish metrics'!F$199,$U119*'Fish metrics'!F$200,$V119*'Fish metrics'!F$201,$W119*'Fish metrics'!F$202,$X119*'Fish metrics'!F$203,$Y119*'Fish metrics'!F$204)</f>
        <v>#VALUE!</v>
      </c>
      <c r="AF119" s="56" t="e">
        <f>SUM($P119*'Fish metrics'!G$195,$Q119*'Fish metrics'!G$196,$R119*'Fish metrics'!G$197,$S119*'Fish metrics'!G$198,$T119*'Fish metrics'!G$199,$U119*'Fish metrics'!G$200,$V119*'Fish metrics'!G$201,$W119*'Fish metrics'!G$202,$X119*'Fish metrics'!G$203,$Y119*'Fish metrics'!G$204)</f>
        <v>#VALUE!</v>
      </c>
      <c r="AG119" s="56" t="e">
        <f>SUM($P119*'Fish metrics'!H$195,$Q119*'Fish metrics'!H$196,$R119*'Fish metrics'!H$197,$S119*'Fish metrics'!H$198,$T119*'Fish metrics'!H$199,$U119*'Fish metrics'!H$200,$V119*'Fish metrics'!H$201,$W119*'Fish metrics'!H$202,$X119*'Fish metrics'!H$203,$Y119*'Fish metrics'!H$204)</f>
        <v>#VALUE!</v>
      </c>
      <c r="AH119" s="56" t="e">
        <f>SUM($P119*'Fish metrics'!I$195,$Q119*'Fish metrics'!I$196,$R119*'Fish metrics'!I$197,$S119*'Fish metrics'!I$198,$T119*'Fish metrics'!I$199,$U119*'Fish metrics'!I$200,$V119*'Fish metrics'!I$201,$W119*'Fish metrics'!I$202,$X119*'Fish metrics'!I$203,$Y119*'Fish metrics'!I$204)</f>
        <v>#VALUE!</v>
      </c>
      <c r="AI119" s="56" t="e">
        <f>SUM($P119*'Fish metrics'!J$195,$Q119*'Fish metrics'!J$196,$R119*'Fish metrics'!J$197,$S119*'Fish metrics'!J$198,$T119*'Fish metrics'!J$199,$U119*'Fish metrics'!J$200,$V119*'Fish metrics'!J$201,$W119*'Fish metrics'!J$202,$X119*'Fish metrics'!J$203,$Y119*'Fish metrics'!J$204)</f>
        <v>#VALUE!</v>
      </c>
      <c r="AJ119" s="56" t="e">
        <f>SUM($P119*'Fish metrics'!K$195,$Q119*'Fish metrics'!K$196,$R119*'Fish metrics'!K$197,$S119*'Fish metrics'!K$198,$T119*'Fish metrics'!K$199,$U119*'Fish metrics'!K$200,$V119*'Fish metrics'!K$201,$W119*'Fish metrics'!K$202,$X119*'Fish metrics'!K$203,$Y119*'Fish metrics'!K$204)</f>
        <v>#VALUE!</v>
      </c>
      <c r="AK119" s="56" t="e">
        <f>SUM($P119*'Fish metrics'!L$195,$Q119*'Fish metrics'!L$196,$R119*'Fish metrics'!L$197,$S119*'Fish metrics'!L$198,$T119*'Fish metrics'!L$199,$U119*'Fish metrics'!L$200,$V119*'Fish metrics'!L$201,$W119*'Fish metrics'!L$202,$X119*'Fish metrics'!L$203,$Y119*'Fish metrics'!L$204)</f>
        <v>#VALUE!</v>
      </c>
      <c r="AL119" s="56" t="e">
        <f>SUM($P119*'Fish metrics'!M$195,$Q119*'Fish metrics'!M$196,$R119*'Fish metrics'!M$197,$S119*'Fish metrics'!M$198,$T119*'Fish metrics'!M$199,$U119*'Fish metrics'!M$200,$V119*'Fish metrics'!M$201,$W119*'Fish metrics'!M$202,$X119*'Fish metrics'!M$203,$Y119*'Fish metrics'!M$204)</f>
        <v>#VALUE!</v>
      </c>
      <c r="AM119" s="56" t="e">
        <f>SUM($P119*'Fish metrics'!N$195,$Q119*'Fish metrics'!N$196,$R119*'Fish metrics'!N$197,$S119*'Fish metrics'!N$198,$T119*'Fish metrics'!N$199,$U119*'Fish metrics'!N$200,$V119*'Fish metrics'!N$201,$W119*'Fish metrics'!N$202,$X119*'Fish metrics'!N$203,$Y119*'Fish metrics'!N$204)</f>
        <v>#VALUE!</v>
      </c>
      <c r="AN119" s="56" t="e">
        <f>SUM($P119*'Fish metrics'!O$195,$Q119*'Fish metrics'!O$196,$R119*'Fish metrics'!O$197,$S119*'Fish metrics'!O$198,$T119*'Fish metrics'!O$199,$U119*'Fish metrics'!O$200,$V119*'Fish metrics'!O$201,$W119*'Fish metrics'!O$202,$X119*'Fish metrics'!O$203,$Y119*'Fish metrics'!O$204)</f>
        <v>#VALUE!</v>
      </c>
      <c r="AO119" s="39" t="e">
        <f t="shared" si="86"/>
        <v>#VALUE!</v>
      </c>
    </row>
    <row r="120" spans="1:41" x14ac:dyDescent="0.25">
      <c r="A120" s="57" t="s">
        <v>189</v>
      </c>
      <c r="B120" s="324"/>
      <c r="C120" s="325"/>
      <c r="D120" s="326"/>
      <c r="E120" s="326"/>
      <c r="F120" s="327"/>
      <c r="G120" s="337"/>
      <c r="H120" s="330"/>
      <c r="I120" s="330"/>
      <c r="J120" s="330"/>
      <c r="K120" s="330"/>
      <c r="L120" s="331"/>
      <c r="N120" s="57" t="s">
        <v>189</v>
      </c>
      <c r="O120" s="44"/>
      <c r="P120" s="45"/>
      <c r="Q120" s="46"/>
      <c r="R120" s="46"/>
      <c r="S120" s="47"/>
      <c r="T120" s="67"/>
      <c r="U120" s="68"/>
      <c r="V120" s="68"/>
      <c r="W120" s="68"/>
      <c r="X120" s="68"/>
      <c r="Y120" s="69"/>
      <c r="Z120" s="39"/>
      <c r="AB120" s="58" t="s">
        <v>189</v>
      </c>
      <c r="AC120" s="59"/>
      <c r="AD120" s="59"/>
      <c r="AE120" s="59"/>
      <c r="AF120" s="59"/>
      <c r="AG120" s="59"/>
      <c r="AH120" s="59"/>
      <c r="AI120" s="59"/>
      <c r="AJ120" s="59"/>
      <c r="AK120" s="59"/>
      <c r="AL120" s="59"/>
      <c r="AM120" s="59"/>
      <c r="AN120" s="59"/>
      <c r="AO120" s="39"/>
    </row>
    <row r="121" spans="1:41" x14ac:dyDescent="0.25">
      <c r="A121" s="43" t="s">
        <v>11</v>
      </c>
      <c r="B121" s="315"/>
      <c r="C121" s="316"/>
      <c r="D121" s="317"/>
      <c r="E121" s="317"/>
      <c r="F121" s="318"/>
      <c r="G121" s="316"/>
      <c r="H121" s="317"/>
      <c r="I121" s="317"/>
      <c r="J121" s="317"/>
      <c r="K121" s="317"/>
      <c r="L121" s="318"/>
      <c r="N121" s="43" t="s">
        <v>11</v>
      </c>
      <c r="O121" s="44" t="str">
        <f t="shared" ref="O121:O141" si="87">IF(B121&gt;0,0,IF($N$106&lt;=$B$4,0,""))</f>
        <v/>
      </c>
      <c r="P121" s="45" t="str">
        <f>IF(C121&gt;0,C121*'Fish metrics'!D$18/$B$5,IF($N$106&lt;=$B$4,0,""))</f>
        <v/>
      </c>
      <c r="Q121" s="46" t="str">
        <f>IF(D121&gt;0,D121*'Fish metrics'!E$18/$B$5,IF($N$106&lt;=$B$4,0,""))</f>
        <v/>
      </c>
      <c r="R121" s="46" t="str">
        <f>IF(E121&gt;0,E121*'Fish metrics'!F$18/$B$5,IF($N$106&lt;=$B$4,0,""))</f>
        <v/>
      </c>
      <c r="S121" s="47" t="str">
        <f>IF(F121&gt;0,F121*'Fish metrics'!G$18/$B$5,IF($N$106&lt;=$B$4,0,""))</f>
        <v/>
      </c>
      <c r="T121" s="45" t="str">
        <f>IF(G121&gt;0,G121*'Fish metrics'!H$18/$B$5,IF($N$106&lt;=$B$4,0,""))</f>
        <v/>
      </c>
      <c r="U121" s="46" t="str">
        <f>IF(H121&gt;0,H121*'Fish metrics'!I$18/$B$5,IF($N$106&lt;=$B$4,0,""))</f>
        <v/>
      </c>
      <c r="V121" s="46" t="str">
        <f>IF(I121&gt;0,I121*'Fish metrics'!J$18/$B$5,IF($N$106&lt;=$B$4,0,""))</f>
        <v/>
      </c>
      <c r="W121" s="46" t="str">
        <f>IF(J121&gt;0,J121*'Fish metrics'!K$18/$B$5,IF($N$106&lt;=$B$4,0,""))</f>
        <v/>
      </c>
      <c r="X121" s="46" t="str">
        <f>IF(K121&gt;0,K121*'Fish metrics'!L$18/$B$5,IF($N$106&lt;=$B$4,0,""))</f>
        <v/>
      </c>
      <c r="Y121" s="47" t="str">
        <f>IF(L121&gt;0,L121*'Fish metrics'!M$18/$B$5,IF($N$106&lt;=$B$4,0,""))</f>
        <v/>
      </c>
      <c r="Z121" s="39">
        <f>SUM(O121:Y121)</f>
        <v>0</v>
      </c>
      <c r="AB121" s="48" t="s">
        <v>11</v>
      </c>
      <c r="AC121" s="49" t="e">
        <f>SUM($P121*'Fish metrics'!D$140,$Q121*'Fish metrics'!D$141,$R121*'Fish metrics'!D$142,$S121*'Fish metrics'!D$143,$T121*'Fish metrics'!D$144,$U121*'Fish metrics'!D$145,$V121*'Fish metrics'!D$146,$W121*'Fish metrics'!D$147,$X121*'Fish metrics'!D$148,$Y121*'Fish metrics'!D$149)</f>
        <v>#VALUE!</v>
      </c>
      <c r="AD121" s="49" t="e">
        <f>SUM($P121*'Fish metrics'!E$140,$Q121*'Fish metrics'!E$141,$R121*'Fish metrics'!E$142,$S121*'Fish metrics'!E$143,$T121*'Fish metrics'!E$144,$U121*'Fish metrics'!E$145,$V121*'Fish metrics'!E$146,$W121*'Fish metrics'!E$147,$X121*'Fish metrics'!E$148,$Y121*'Fish metrics'!E$149)</f>
        <v>#VALUE!</v>
      </c>
      <c r="AE121" s="49" t="e">
        <f>SUM($P121*'Fish metrics'!F$140,$Q121*'Fish metrics'!F$141,$R121*'Fish metrics'!F$142,$S121*'Fish metrics'!F$143,$T121*'Fish metrics'!F$144,$U121*'Fish metrics'!F$145,$V121*'Fish metrics'!F$146,$W121*'Fish metrics'!F$147,$X121*'Fish metrics'!F$148,$Y121*'Fish metrics'!F$149)</f>
        <v>#VALUE!</v>
      </c>
      <c r="AF121" s="49" t="e">
        <f>SUM($P121*'Fish metrics'!G$140,$Q121*'Fish metrics'!G$141,$R121*'Fish metrics'!G$142,$S121*'Fish metrics'!G$143,$T121*'Fish metrics'!G$144,$U121*'Fish metrics'!G$145,$V121*'Fish metrics'!G$146,$W121*'Fish metrics'!G$147,$X121*'Fish metrics'!G$148,$Y121*'Fish metrics'!G$149)</f>
        <v>#VALUE!</v>
      </c>
      <c r="AG121" s="49" t="e">
        <f>SUM($P121*'Fish metrics'!H$140,$Q121*'Fish metrics'!H$141,$R121*'Fish metrics'!H$142,$S121*'Fish metrics'!H$143,$T121*'Fish metrics'!H$144,$U121*'Fish metrics'!H$145,$V121*'Fish metrics'!H$146,$W121*'Fish metrics'!H$147,$X121*'Fish metrics'!H$148,$Y121*'Fish metrics'!H$149)</f>
        <v>#VALUE!</v>
      </c>
      <c r="AH121" s="49" t="e">
        <f>SUM($P121*'Fish metrics'!I$140,$Q121*'Fish metrics'!I$141,$R121*'Fish metrics'!I$142,$S121*'Fish metrics'!I$143,$T121*'Fish metrics'!I$144,$U121*'Fish metrics'!I$145,$V121*'Fish metrics'!I$146,$W121*'Fish metrics'!I$147,$X121*'Fish metrics'!I$148,$Y121*'Fish metrics'!I$149)</f>
        <v>#VALUE!</v>
      </c>
      <c r="AI121" s="49" t="e">
        <f>SUM($P121*'Fish metrics'!J$140,$Q121*'Fish metrics'!J$141,$R121*'Fish metrics'!J$142,$S121*'Fish metrics'!J$143,$T121*'Fish metrics'!J$144,$U121*'Fish metrics'!J$145,$V121*'Fish metrics'!J$146,$W121*'Fish metrics'!J$147,$X121*'Fish metrics'!J$148,$Y121*'Fish metrics'!J$149)</f>
        <v>#VALUE!</v>
      </c>
      <c r="AJ121" s="49" t="e">
        <f>SUM($P121*'Fish metrics'!K$140,$Q121*'Fish metrics'!K$141,$R121*'Fish metrics'!K$142,$S121*'Fish metrics'!K$143,$T121*'Fish metrics'!K$144,$U121*'Fish metrics'!K$145,$V121*'Fish metrics'!K$146,$W121*'Fish metrics'!K$147,$X121*'Fish metrics'!K$148,$Y121*'Fish metrics'!K$149)</f>
        <v>#VALUE!</v>
      </c>
      <c r="AK121" s="49" t="e">
        <f>SUM($P121*'Fish metrics'!L$140,$Q121*'Fish metrics'!L$141,$R121*'Fish metrics'!L$142,$S121*'Fish metrics'!L$143,$T121*'Fish metrics'!L$144,$U121*'Fish metrics'!L$145,$V121*'Fish metrics'!L$146,$W121*'Fish metrics'!L$147,$X121*'Fish metrics'!L$148,$Y121*'Fish metrics'!L$149)</f>
        <v>#VALUE!</v>
      </c>
      <c r="AL121" s="49" t="e">
        <f>SUM($P121*'Fish metrics'!M$140,$Q121*'Fish metrics'!M$141,$R121*'Fish metrics'!M$142,$S121*'Fish metrics'!M$143,$T121*'Fish metrics'!M$144,$U121*'Fish metrics'!M$145,$V121*'Fish metrics'!M$146,$W121*'Fish metrics'!M$147,$X121*'Fish metrics'!M$148,$Y121*'Fish metrics'!M$149)</f>
        <v>#VALUE!</v>
      </c>
      <c r="AM121" s="49" t="e">
        <f>SUM($P121*'Fish metrics'!N$140,$Q121*'Fish metrics'!N$141,$R121*'Fish metrics'!N$142,$S121*'Fish metrics'!N$143,$T121*'Fish metrics'!N$144,$U121*'Fish metrics'!N$145,$V121*'Fish metrics'!N$146,$W121*'Fish metrics'!N$147,$X121*'Fish metrics'!N$148,$Y121*'Fish metrics'!N$149)</f>
        <v>#VALUE!</v>
      </c>
      <c r="AN121" s="49" t="e">
        <f>SUM($P121*'Fish metrics'!O$140,$Q121*'Fish metrics'!O$141,$R121*'Fish metrics'!O$142,$S121*'Fish metrics'!O$143,$T121*'Fish metrics'!O$144,$U121*'Fish metrics'!O$145,$V121*'Fish metrics'!O$146,$W121*'Fish metrics'!O$147,$X121*'Fish metrics'!O$148,$Y121*'Fish metrics'!O$149)</f>
        <v>#VALUE!</v>
      </c>
      <c r="AO121" s="39" t="e">
        <f t="shared" ref="AO121:AO141" si="88">SUM(AC121:AN121)</f>
        <v>#VALUE!</v>
      </c>
    </row>
    <row r="122" spans="1:41" x14ac:dyDescent="0.25">
      <c r="A122" s="64" t="s">
        <v>183</v>
      </c>
      <c r="B122" s="315"/>
      <c r="C122" s="328"/>
      <c r="D122" s="329"/>
      <c r="E122" s="329"/>
      <c r="F122" s="332"/>
      <c r="G122" s="328"/>
      <c r="H122" s="329"/>
      <c r="I122" s="329"/>
      <c r="J122" s="329"/>
      <c r="K122" s="330"/>
      <c r="L122" s="331"/>
      <c r="N122" s="64" t="s">
        <v>183</v>
      </c>
      <c r="O122" s="44" t="str">
        <f t="shared" si="87"/>
        <v/>
      </c>
      <c r="P122" s="67" t="str">
        <f>IF(C122&gt;0,C122*'Fish metrics'!D$19/$B$5,IF($N$106&lt;=$B$4,0,""))</f>
        <v/>
      </c>
      <c r="Q122" s="68" t="str">
        <f>IF(D122&gt;0,D122*'Fish metrics'!E$19/$B$5,IF($N$106&lt;=$B$4,0,""))</f>
        <v/>
      </c>
      <c r="R122" s="68" t="str">
        <f>IF(E122&gt;0,E122*'Fish metrics'!F$19/$B$5,IF($N$106&lt;=$B$4,0,""))</f>
        <v/>
      </c>
      <c r="S122" s="69" t="str">
        <f>IF(F122&gt;0,F122*'Fish metrics'!G$19/$B$5,IF($N$106&lt;=$B$4,0,""))</f>
        <v/>
      </c>
      <c r="T122" s="67" t="str">
        <f>IF(G122&gt;0,G122*'Fish metrics'!H$19/$B$5,IF($N$106&lt;=$B$4,0,""))</f>
        <v/>
      </c>
      <c r="U122" s="68" t="str">
        <f>IF(H122&gt;0,H122*'Fish metrics'!I$19/$B$5,IF($N$106&lt;=$B$4,0,""))</f>
        <v/>
      </c>
      <c r="V122" s="68" t="str">
        <f>IF(I122&gt;0,I122*'Fish metrics'!J$19/$B$5,IF($N$106&lt;=$B$4,0,""))</f>
        <v/>
      </c>
      <c r="W122" s="68" t="str">
        <f>IF(J122&gt;0,J122*'Fish metrics'!K$19/$B$5,IF($N$106&lt;=$B$4,0,""))</f>
        <v/>
      </c>
      <c r="X122" s="68" t="str">
        <f>IF(K122&gt;0,K122*'Fish metrics'!L$19/$B$5,IF($N$106&lt;=$B$4,0,""))</f>
        <v/>
      </c>
      <c r="Y122" s="69" t="str">
        <f>IF(L122&gt;0,L122*'Fish metrics'!M$19/$B$5,IF($N$106&lt;=$B$4,0,""))</f>
        <v/>
      </c>
      <c r="Z122" s="39">
        <f t="shared" ref="Z122:Z141" si="89">SUM(O122:Y122)</f>
        <v>0</v>
      </c>
      <c r="AB122" s="70" t="s">
        <v>183</v>
      </c>
      <c r="AC122" s="49" t="e">
        <f>SUM($P122*'Fish metrics'!D$206,$Q122*'Fish metrics'!D$207,$R122*'Fish metrics'!D$208,$S122*'Fish metrics'!D$209,$T122*'Fish metrics'!D$210,$U122*'Fish metrics'!D$211,$V122*'Fish metrics'!D$212,$W122*'Fish metrics'!D$213,$X122*'Fish metrics'!D$214,$Y122*'Fish metrics'!D$215)</f>
        <v>#VALUE!</v>
      </c>
      <c r="AD122" s="49" t="e">
        <f>SUM($P122*'Fish metrics'!E$206,$Q122*'Fish metrics'!E$207,$R122*'Fish metrics'!E$208,$S122*'Fish metrics'!E$209,$T122*'Fish metrics'!E$210,$U122*'Fish metrics'!E$211,$V122*'Fish metrics'!E$212,$W122*'Fish metrics'!E$213,$X122*'Fish metrics'!E$214,$Y122*'Fish metrics'!E$215)</f>
        <v>#VALUE!</v>
      </c>
      <c r="AE122" s="49" t="e">
        <f>SUM($P122*'Fish metrics'!F$206,$Q122*'Fish metrics'!F$207,$R122*'Fish metrics'!F$208,$S122*'Fish metrics'!F$209,$T122*'Fish metrics'!F$210,$U122*'Fish metrics'!F$211,$V122*'Fish metrics'!F$212,$W122*'Fish metrics'!F$213,$X122*'Fish metrics'!F$214,$Y122*'Fish metrics'!F$215)</f>
        <v>#VALUE!</v>
      </c>
      <c r="AF122" s="49" t="e">
        <f>SUM($P122*'Fish metrics'!G$206,$Q122*'Fish metrics'!G$207,$R122*'Fish metrics'!G$208,$S122*'Fish metrics'!G$209,$T122*'Fish metrics'!G$210,$U122*'Fish metrics'!G$211,$V122*'Fish metrics'!G$212,$W122*'Fish metrics'!G$213,$X122*'Fish metrics'!G$214,$Y122*'Fish metrics'!G$215)</f>
        <v>#VALUE!</v>
      </c>
      <c r="AG122" s="49" t="e">
        <f>SUM($P122*'Fish metrics'!H$206,$Q122*'Fish metrics'!H$207,$R122*'Fish metrics'!H$208,$S122*'Fish metrics'!H$209,$T122*'Fish metrics'!H$210,$U122*'Fish metrics'!H$211,$V122*'Fish metrics'!H$212,$W122*'Fish metrics'!H$213,$X122*'Fish metrics'!H$214,$Y122*'Fish metrics'!H$215)</f>
        <v>#VALUE!</v>
      </c>
      <c r="AH122" s="49" t="e">
        <f>SUM($P122*'Fish metrics'!I$206,$Q122*'Fish metrics'!I$207,$R122*'Fish metrics'!I$208,$S122*'Fish metrics'!I$209,$T122*'Fish metrics'!I$210,$U122*'Fish metrics'!I$211,$V122*'Fish metrics'!I$212,$W122*'Fish metrics'!I$213,$X122*'Fish metrics'!I$214,$Y122*'Fish metrics'!I$215)</f>
        <v>#VALUE!</v>
      </c>
      <c r="AI122" s="49" t="e">
        <f>SUM($P122*'Fish metrics'!J$206,$Q122*'Fish metrics'!J$207,$R122*'Fish metrics'!J$208,$S122*'Fish metrics'!J$209,$T122*'Fish metrics'!J$210,$U122*'Fish metrics'!J$211,$V122*'Fish metrics'!J$212,$W122*'Fish metrics'!J$213,$X122*'Fish metrics'!J$214,$Y122*'Fish metrics'!J$215)</f>
        <v>#VALUE!</v>
      </c>
      <c r="AJ122" s="49" t="e">
        <f>SUM($P122*'Fish metrics'!K$206,$Q122*'Fish metrics'!K$207,$R122*'Fish metrics'!K$208,$S122*'Fish metrics'!K$209,$T122*'Fish metrics'!K$210,$U122*'Fish metrics'!K$211,$V122*'Fish metrics'!K$212,$W122*'Fish metrics'!K$213,$X122*'Fish metrics'!K$214,$Y122*'Fish metrics'!K$215)</f>
        <v>#VALUE!</v>
      </c>
      <c r="AK122" s="49" t="e">
        <f>SUM($P122*'Fish metrics'!L$206,$Q122*'Fish metrics'!L$207,$R122*'Fish metrics'!L$208,$S122*'Fish metrics'!L$209,$T122*'Fish metrics'!L$210,$U122*'Fish metrics'!L$211,$V122*'Fish metrics'!L$212,$W122*'Fish metrics'!L$213,$X122*'Fish metrics'!L$214,$Y122*'Fish metrics'!L$215)</f>
        <v>#VALUE!</v>
      </c>
      <c r="AL122" s="49" t="e">
        <f>SUM($P122*'Fish metrics'!M$206,$Q122*'Fish metrics'!M$207,$R122*'Fish metrics'!M$208,$S122*'Fish metrics'!M$209,$T122*'Fish metrics'!M$210,$U122*'Fish metrics'!M$211,$V122*'Fish metrics'!M$212,$W122*'Fish metrics'!M$213,$X122*'Fish metrics'!M$214,$Y122*'Fish metrics'!M$215)</f>
        <v>#VALUE!</v>
      </c>
      <c r="AM122" s="49" t="e">
        <f>SUM($P122*'Fish metrics'!N$206,$Q122*'Fish metrics'!N$207,$R122*'Fish metrics'!N$208,$S122*'Fish metrics'!N$209,$T122*'Fish metrics'!N$210,$U122*'Fish metrics'!N$211,$V122*'Fish metrics'!N$212,$W122*'Fish metrics'!N$213,$X122*'Fish metrics'!N$214,$Y122*'Fish metrics'!N$215)</f>
        <v>#VALUE!</v>
      </c>
      <c r="AN122" s="49" t="e">
        <f>SUM($P122*'Fish metrics'!O$206,$Q122*'Fish metrics'!O$207,$R122*'Fish metrics'!O$208,$S122*'Fish metrics'!O$209,$T122*'Fish metrics'!O$210,$U122*'Fish metrics'!O$211,$V122*'Fish metrics'!O$212,$W122*'Fish metrics'!O$213,$X122*'Fish metrics'!O$214,$Y122*'Fish metrics'!O$215)</f>
        <v>#VALUE!</v>
      </c>
      <c r="AO122" s="39" t="e">
        <f t="shared" si="88"/>
        <v>#VALUE!</v>
      </c>
    </row>
    <row r="123" spans="1:41" x14ac:dyDescent="0.25">
      <c r="A123" s="64" t="s">
        <v>184</v>
      </c>
      <c r="B123" s="315"/>
      <c r="C123" s="328"/>
      <c r="D123" s="329"/>
      <c r="E123" s="329"/>
      <c r="F123" s="331"/>
      <c r="G123" s="328"/>
      <c r="H123" s="329"/>
      <c r="I123" s="329"/>
      <c r="J123" s="330"/>
      <c r="K123" s="330"/>
      <c r="L123" s="331"/>
      <c r="N123" s="64" t="s">
        <v>184</v>
      </c>
      <c r="O123" s="44" t="str">
        <f t="shared" si="87"/>
        <v/>
      </c>
      <c r="P123" s="67" t="str">
        <f>IF(C123&gt;0,C123*'Fish metrics'!D$20/$B$5,IF($N$106&lt;=$B$4,0,""))</f>
        <v/>
      </c>
      <c r="Q123" s="68" t="str">
        <f>IF(D123&gt;0,D123*'Fish metrics'!E$20/$B$5,IF($N$106&lt;=$B$4,0,""))</f>
        <v/>
      </c>
      <c r="R123" s="68" t="str">
        <f>IF(E123&gt;0,E123*'Fish metrics'!F$20/$B$5,IF($N$106&lt;=$B$4,0,""))</f>
        <v/>
      </c>
      <c r="S123" s="69" t="str">
        <f>IF(F123&gt;0,F123*'Fish metrics'!G$20/$B$5,IF($N$106&lt;=$B$4,0,""))</f>
        <v/>
      </c>
      <c r="T123" s="67" t="str">
        <f>IF(G123&gt;0,G123*'Fish metrics'!H$20/$B$5,IF($N$106&lt;=$B$4,0,""))</f>
        <v/>
      </c>
      <c r="U123" s="68" t="str">
        <f>IF(H123&gt;0,H123*'Fish metrics'!I$20/$B$5,IF($N$106&lt;=$B$4,0,""))</f>
        <v/>
      </c>
      <c r="V123" s="68" t="str">
        <f>IF(I123&gt;0,I123*'Fish metrics'!J$20/$B$5,IF($N$106&lt;=$B$4,0,""))</f>
        <v/>
      </c>
      <c r="W123" s="68" t="str">
        <f>IF(J123&gt;0,J123*'Fish metrics'!K$20/$B$5,IF($N$106&lt;=$B$4,0,""))</f>
        <v/>
      </c>
      <c r="X123" s="68" t="str">
        <f>IF(K123&gt;0,K123*'Fish metrics'!L$20/$B$5,IF($N$106&lt;=$B$4,0,""))</f>
        <v/>
      </c>
      <c r="Y123" s="69" t="str">
        <f>IF(L123&gt;0,L123*'Fish metrics'!M$20/$B$5,IF($N$106&lt;=$B$4,0,""))</f>
        <v/>
      </c>
      <c r="Z123" s="39">
        <f t="shared" si="89"/>
        <v>0</v>
      </c>
      <c r="AB123" s="70" t="s">
        <v>184</v>
      </c>
      <c r="AC123" s="49" t="e">
        <f>SUM($P123*'Fish metrics'!D$206,$Q123*'Fish metrics'!D$207,$R123*'Fish metrics'!D$208,$S123*'Fish metrics'!D$209,$T123*'Fish metrics'!D$210,$U123*'Fish metrics'!D$211,$V123*'Fish metrics'!D$212,$W123*'Fish metrics'!D$213,$X123*'Fish metrics'!D$214,$Y123*'Fish metrics'!D$215)</f>
        <v>#VALUE!</v>
      </c>
      <c r="AD123" s="49" t="e">
        <f>SUM($P123*'Fish metrics'!E$206,$Q123*'Fish metrics'!E$207,$R123*'Fish metrics'!E$208,$S123*'Fish metrics'!E$209,$T123*'Fish metrics'!E$210,$U123*'Fish metrics'!E$211,$V123*'Fish metrics'!E$212,$W123*'Fish metrics'!E$213,$X123*'Fish metrics'!E$214,$Y123*'Fish metrics'!E$215)</f>
        <v>#VALUE!</v>
      </c>
      <c r="AE123" s="49" t="e">
        <f>SUM($P123*'Fish metrics'!F$206,$Q123*'Fish metrics'!F$207,$R123*'Fish metrics'!F$208,$S123*'Fish metrics'!F$209,$T123*'Fish metrics'!F$210,$U123*'Fish metrics'!F$211,$V123*'Fish metrics'!F$212,$W123*'Fish metrics'!F$213,$X123*'Fish metrics'!F$214,$Y123*'Fish metrics'!F$215)</f>
        <v>#VALUE!</v>
      </c>
      <c r="AF123" s="49" t="e">
        <f>SUM($P123*'Fish metrics'!G$206,$Q123*'Fish metrics'!G$207,$R123*'Fish metrics'!G$208,$S123*'Fish metrics'!G$209,$T123*'Fish metrics'!G$210,$U123*'Fish metrics'!G$211,$V123*'Fish metrics'!G$212,$W123*'Fish metrics'!G$213,$X123*'Fish metrics'!G$214,$Y123*'Fish metrics'!G$215)</f>
        <v>#VALUE!</v>
      </c>
      <c r="AG123" s="49" t="e">
        <f>SUM($P123*'Fish metrics'!H$206,$Q123*'Fish metrics'!H$207,$R123*'Fish metrics'!H$208,$S123*'Fish metrics'!H$209,$T123*'Fish metrics'!H$210,$U123*'Fish metrics'!H$211,$V123*'Fish metrics'!H$212,$W123*'Fish metrics'!H$213,$X123*'Fish metrics'!H$214,$Y123*'Fish metrics'!H$215)</f>
        <v>#VALUE!</v>
      </c>
      <c r="AH123" s="49" t="e">
        <f>SUM($P123*'Fish metrics'!I$206,$Q123*'Fish metrics'!I$207,$R123*'Fish metrics'!I$208,$S123*'Fish metrics'!I$209,$T123*'Fish metrics'!I$210,$U123*'Fish metrics'!I$211,$V123*'Fish metrics'!I$212,$W123*'Fish metrics'!I$213,$X123*'Fish metrics'!I$214,$Y123*'Fish metrics'!I$215)</f>
        <v>#VALUE!</v>
      </c>
      <c r="AI123" s="49" t="e">
        <f>SUM($P123*'Fish metrics'!J$206,$Q123*'Fish metrics'!J$207,$R123*'Fish metrics'!J$208,$S123*'Fish metrics'!J$209,$T123*'Fish metrics'!J$210,$U123*'Fish metrics'!J$211,$V123*'Fish metrics'!J$212,$W123*'Fish metrics'!J$213,$X123*'Fish metrics'!J$214,$Y123*'Fish metrics'!J$215)</f>
        <v>#VALUE!</v>
      </c>
      <c r="AJ123" s="49" t="e">
        <f>SUM($P123*'Fish metrics'!K$206,$Q123*'Fish metrics'!K$207,$R123*'Fish metrics'!K$208,$S123*'Fish metrics'!K$209,$T123*'Fish metrics'!K$210,$U123*'Fish metrics'!K$211,$V123*'Fish metrics'!K$212,$W123*'Fish metrics'!K$213,$X123*'Fish metrics'!K$214,$Y123*'Fish metrics'!K$215)</f>
        <v>#VALUE!</v>
      </c>
      <c r="AK123" s="49" t="e">
        <f>SUM($P123*'Fish metrics'!L$206,$Q123*'Fish metrics'!L$207,$R123*'Fish metrics'!L$208,$S123*'Fish metrics'!L$209,$T123*'Fish metrics'!L$210,$U123*'Fish metrics'!L$211,$V123*'Fish metrics'!L$212,$W123*'Fish metrics'!L$213,$X123*'Fish metrics'!L$214,$Y123*'Fish metrics'!L$215)</f>
        <v>#VALUE!</v>
      </c>
      <c r="AL123" s="49" t="e">
        <f>SUM($P123*'Fish metrics'!M$206,$Q123*'Fish metrics'!M$207,$R123*'Fish metrics'!M$208,$S123*'Fish metrics'!M$209,$T123*'Fish metrics'!M$210,$U123*'Fish metrics'!M$211,$V123*'Fish metrics'!M$212,$W123*'Fish metrics'!M$213,$X123*'Fish metrics'!M$214,$Y123*'Fish metrics'!M$215)</f>
        <v>#VALUE!</v>
      </c>
      <c r="AM123" s="49" t="e">
        <f>SUM($P123*'Fish metrics'!N$206,$Q123*'Fish metrics'!N$207,$R123*'Fish metrics'!N$208,$S123*'Fish metrics'!N$209,$T123*'Fish metrics'!N$210,$U123*'Fish metrics'!N$211,$V123*'Fish metrics'!N$212,$W123*'Fish metrics'!N$213,$X123*'Fish metrics'!N$214,$Y123*'Fish metrics'!N$215)</f>
        <v>#VALUE!</v>
      </c>
      <c r="AN123" s="49" t="e">
        <f>SUM($P123*'Fish metrics'!O$206,$Q123*'Fish metrics'!O$207,$R123*'Fish metrics'!O$208,$S123*'Fish metrics'!O$209,$T123*'Fish metrics'!O$210,$U123*'Fish metrics'!O$211,$V123*'Fish metrics'!O$212,$W123*'Fish metrics'!O$213,$X123*'Fish metrics'!O$214,$Y123*'Fish metrics'!O$215)</f>
        <v>#VALUE!</v>
      </c>
      <c r="AO123" s="39" t="e">
        <f t="shared" si="88"/>
        <v>#VALUE!</v>
      </c>
    </row>
    <row r="124" spans="1:41" x14ac:dyDescent="0.25">
      <c r="A124" s="64" t="s">
        <v>131</v>
      </c>
      <c r="B124" s="315"/>
      <c r="C124" s="328"/>
      <c r="D124" s="329"/>
      <c r="E124" s="329"/>
      <c r="F124" s="332"/>
      <c r="G124" s="328"/>
      <c r="H124" s="329"/>
      <c r="I124" s="329"/>
      <c r="J124" s="329"/>
      <c r="K124" s="330"/>
      <c r="L124" s="331"/>
      <c r="N124" s="64" t="s">
        <v>131</v>
      </c>
      <c r="O124" s="44" t="str">
        <f t="shared" si="87"/>
        <v/>
      </c>
      <c r="P124" s="67" t="str">
        <f>IF(C124&gt;0,C124*'Fish metrics'!D$21/$B$5,IF($N$106&lt;=$B$4,0,""))</f>
        <v/>
      </c>
      <c r="Q124" s="68" t="str">
        <f>IF(D124&gt;0,D124*'Fish metrics'!E$21/$B$5,IF($N$106&lt;=$B$4,0,""))</f>
        <v/>
      </c>
      <c r="R124" s="68" t="str">
        <f>IF(E124&gt;0,E124*'Fish metrics'!F$21/$B$5,IF($N$106&lt;=$B$4,0,""))</f>
        <v/>
      </c>
      <c r="S124" s="69" t="str">
        <f>IF(F124&gt;0,F124*'Fish metrics'!G$21/$B$5,IF($N$106&lt;=$B$4,0,""))</f>
        <v/>
      </c>
      <c r="T124" s="67" t="str">
        <f>IF(G124&gt;0,G124*'Fish metrics'!H$21/$B$5,IF($N$106&lt;=$B$4,0,""))</f>
        <v/>
      </c>
      <c r="U124" s="68" t="str">
        <f>IF(H124&gt;0,H124*'Fish metrics'!I$21/$B$5,IF($N$106&lt;=$B$4,0,""))</f>
        <v/>
      </c>
      <c r="V124" s="68" t="str">
        <f>IF(I124&gt;0,I124*'Fish metrics'!J$21/$B$5,IF($N$106&lt;=$B$4,0,""))</f>
        <v/>
      </c>
      <c r="W124" s="68" t="str">
        <f>IF(J124&gt;0,J124*'Fish metrics'!K$21/$B$5,IF($N$106&lt;=$B$4,0,""))</f>
        <v/>
      </c>
      <c r="X124" s="68" t="str">
        <f>IF(K124&gt;0,K124*'Fish metrics'!L$21/$B$5,IF($N$106&lt;=$B$4,0,""))</f>
        <v/>
      </c>
      <c r="Y124" s="69" t="str">
        <f>IF(L124&gt;0,L124*'Fish metrics'!M$21/$B$5,IF($N$106&lt;=$B$4,0,""))</f>
        <v/>
      </c>
      <c r="Z124" s="39">
        <f t="shared" si="89"/>
        <v>0</v>
      </c>
      <c r="AB124" s="70" t="s">
        <v>131</v>
      </c>
      <c r="AC124" s="49" t="e">
        <f>SUM($P124*'Fish metrics'!D$206,$Q124*'Fish metrics'!D$207,$R124*'Fish metrics'!D$208,$S124*'Fish metrics'!D$209,$T124*'Fish metrics'!D$210,$U124*'Fish metrics'!D$211,$V124*'Fish metrics'!D$212,$W124*'Fish metrics'!D$213,$X124*'Fish metrics'!D$214,$Y124*'Fish metrics'!D$215)</f>
        <v>#VALUE!</v>
      </c>
      <c r="AD124" s="49" t="e">
        <f>SUM($P124*'Fish metrics'!E$206,$Q124*'Fish metrics'!E$207,$R124*'Fish metrics'!E$208,$S124*'Fish metrics'!E$209,$T124*'Fish metrics'!E$210,$U124*'Fish metrics'!E$211,$V124*'Fish metrics'!E$212,$W124*'Fish metrics'!E$213,$X124*'Fish metrics'!E$214,$Y124*'Fish metrics'!E$215)</f>
        <v>#VALUE!</v>
      </c>
      <c r="AE124" s="49" t="e">
        <f>SUM($P124*'Fish metrics'!F$206,$Q124*'Fish metrics'!F$207,$R124*'Fish metrics'!F$208,$S124*'Fish metrics'!F$209,$T124*'Fish metrics'!F$210,$U124*'Fish metrics'!F$211,$V124*'Fish metrics'!F$212,$W124*'Fish metrics'!F$213,$X124*'Fish metrics'!F$214,$Y124*'Fish metrics'!F$215)</f>
        <v>#VALUE!</v>
      </c>
      <c r="AF124" s="49" t="e">
        <f>SUM($P124*'Fish metrics'!G$206,$Q124*'Fish metrics'!G$207,$R124*'Fish metrics'!G$208,$S124*'Fish metrics'!G$209,$T124*'Fish metrics'!G$210,$U124*'Fish metrics'!G$211,$V124*'Fish metrics'!G$212,$W124*'Fish metrics'!G$213,$X124*'Fish metrics'!G$214,$Y124*'Fish metrics'!G$215)</f>
        <v>#VALUE!</v>
      </c>
      <c r="AG124" s="49" t="e">
        <f>SUM($P124*'Fish metrics'!H$206,$Q124*'Fish metrics'!H$207,$R124*'Fish metrics'!H$208,$S124*'Fish metrics'!H$209,$T124*'Fish metrics'!H$210,$U124*'Fish metrics'!H$211,$V124*'Fish metrics'!H$212,$W124*'Fish metrics'!H$213,$X124*'Fish metrics'!H$214,$Y124*'Fish metrics'!H$215)</f>
        <v>#VALUE!</v>
      </c>
      <c r="AH124" s="49" t="e">
        <f>SUM($P124*'Fish metrics'!I$206,$Q124*'Fish metrics'!I$207,$R124*'Fish metrics'!I$208,$S124*'Fish metrics'!I$209,$T124*'Fish metrics'!I$210,$U124*'Fish metrics'!I$211,$V124*'Fish metrics'!I$212,$W124*'Fish metrics'!I$213,$X124*'Fish metrics'!I$214,$Y124*'Fish metrics'!I$215)</f>
        <v>#VALUE!</v>
      </c>
      <c r="AI124" s="49" t="e">
        <f>SUM($P124*'Fish metrics'!J$206,$Q124*'Fish metrics'!J$207,$R124*'Fish metrics'!J$208,$S124*'Fish metrics'!J$209,$T124*'Fish metrics'!J$210,$U124*'Fish metrics'!J$211,$V124*'Fish metrics'!J$212,$W124*'Fish metrics'!J$213,$X124*'Fish metrics'!J$214,$Y124*'Fish metrics'!J$215)</f>
        <v>#VALUE!</v>
      </c>
      <c r="AJ124" s="49" t="e">
        <f>SUM($P124*'Fish metrics'!K$206,$Q124*'Fish metrics'!K$207,$R124*'Fish metrics'!K$208,$S124*'Fish metrics'!K$209,$T124*'Fish metrics'!K$210,$U124*'Fish metrics'!K$211,$V124*'Fish metrics'!K$212,$W124*'Fish metrics'!K$213,$X124*'Fish metrics'!K$214,$Y124*'Fish metrics'!K$215)</f>
        <v>#VALUE!</v>
      </c>
      <c r="AK124" s="49" t="e">
        <f>SUM($P124*'Fish metrics'!L$206,$Q124*'Fish metrics'!L$207,$R124*'Fish metrics'!L$208,$S124*'Fish metrics'!L$209,$T124*'Fish metrics'!L$210,$U124*'Fish metrics'!L$211,$V124*'Fish metrics'!L$212,$W124*'Fish metrics'!L$213,$X124*'Fish metrics'!L$214,$Y124*'Fish metrics'!L$215)</f>
        <v>#VALUE!</v>
      </c>
      <c r="AL124" s="49" t="e">
        <f>SUM($P124*'Fish metrics'!M$206,$Q124*'Fish metrics'!M$207,$R124*'Fish metrics'!M$208,$S124*'Fish metrics'!M$209,$T124*'Fish metrics'!M$210,$U124*'Fish metrics'!M$211,$V124*'Fish metrics'!M$212,$W124*'Fish metrics'!M$213,$X124*'Fish metrics'!M$214,$Y124*'Fish metrics'!M$215)</f>
        <v>#VALUE!</v>
      </c>
      <c r="AM124" s="49" t="e">
        <f>SUM($P124*'Fish metrics'!N$206,$Q124*'Fish metrics'!N$207,$R124*'Fish metrics'!N$208,$S124*'Fish metrics'!N$209,$T124*'Fish metrics'!N$210,$U124*'Fish metrics'!N$211,$V124*'Fish metrics'!N$212,$W124*'Fish metrics'!N$213,$X124*'Fish metrics'!N$214,$Y124*'Fish metrics'!N$215)</f>
        <v>#VALUE!</v>
      </c>
      <c r="AN124" s="49" t="e">
        <f>SUM($P124*'Fish metrics'!O$206,$Q124*'Fish metrics'!O$207,$R124*'Fish metrics'!O$208,$S124*'Fish metrics'!O$209,$T124*'Fish metrics'!O$210,$U124*'Fish metrics'!O$211,$V124*'Fish metrics'!O$212,$W124*'Fish metrics'!O$213,$X124*'Fish metrics'!O$214,$Y124*'Fish metrics'!O$215)</f>
        <v>#VALUE!</v>
      </c>
      <c r="AO124" s="39" t="e">
        <f t="shared" si="88"/>
        <v>#VALUE!</v>
      </c>
    </row>
    <row r="125" spans="1:41" x14ac:dyDescent="0.25">
      <c r="A125" s="64" t="s">
        <v>21</v>
      </c>
      <c r="B125" s="315"/>
      <c r="C125" s="328"/>
      <c r="D125" s="329"/>
      <c r="E125" s="329"/>
      <c r="F125" s="332"/>
      <c r="G125" s="328"/>
      <c r="H125" s="329"/>
      <c r="I125" s="329"/>
      <c r="J125" s="329"/>
      <c r="K125" s="329"/>
      <c r="L125" s="331"/>
      <c r="N125" s="64" t="s">
        <v>21</v>
      </c>
      <c r="O125" s="44" t="str">
        <f t="shared" si="87"/>
        <v/>
      </c>
      <c r="P125" s="67" t="str">
        <f>IF(C125&gt;0,C125*'Fish metrics'!D$22/$B$5,IF($N$106&lt;=$B$4,0,""))</f>
        <v/>
      </c>
      <c r="Q125" s="68" t="str">
        <f>IF(D125&gt;0,D125*'Fish metrics'!E$22/$B$5,IF($N$106&lt;=$B$4,0,""))</f>
        <v/>
      </c>
      <c r="R125" s="68" t="str">
        <f>IF(E125&gt;0,E125*'Fish metrics'!F$22/$B$5,IF($N$106&lt;=$B$4,0,""))</f>
        <v/>
      </c>
      <c r="S125" s="69" t="str">
        <f>IF(F125&gt;0,F125*'Fish metrics'!G$22/$B$5,IF($N$106&lt;=$B$4,0,""))</f>
        <v/>
      </c>
      <c r="T125" s="67" t="str">
        <f>IF(G125&gt;0,G125*'Fish metrics'!H$22/$B$5,IF($N$106&lt;=$B$4,0,""))</f>
        <v/>
      </c>
      <c r="U125" s="68" t="str">
        <f>IF(H125&gt;0,H125*'Fish metrics'!I$22/$B$5,IF($N$106&lt;=$B$4,0,""))</f>
        <v/>
      </c>
      <c r="V125" s="68" t="str">
        <f>IF(I125&gt;0,I125*'Fish metrics'!J$22/$B$5,IF($N$106&lt;=$B$4,0,""))</f>
        <v/>
      </c>
      <c r="W125" s="68" t="str">
        <f>IF(J125&gt;0,J125*'Fish metrics'!K$22/$B$5,IF($N$106&lt;=$B$4,0,""))</f>
        <v/>
      </c>
      <c r="X125" s="68" t="str">
        <f>IF(K125&gt;0,K125*'Fish metrics'!L$22/$B$5,IF($N$106&lt;=$B$4,0,""))</f>
        <v/>
      </c>
      <c r="Y125" s="69" t="str">
        <f>IF(L125&gt;0,L125*'Fish metrics'!M$22/$B$5,IF($N$106&lt;=$B$4,0,""))</f>
        <v/>
      </c>
      <c r="Z125" s="39">
        <f t="shared" si="89"/>
        <v>0</v>
      </c>
      <c r="AB125" s="70" t="s">
        <v>21</v>
      </c>
      <c r="AC125" s="49" t="e">
        <f>SUM($P125*'Fish metrics'!D$151,$Q125*'Fish metrics'!D$152,$R125*'Fish metrics'!D$153,$S125*'Fish metrics'!D$154,$T125*'Fish metrics'!D$155,$U125*'Fish metrics'!D$156,$V125*'Fish metrics'!D$157,$W125*'Fish metrics'!D$158,$X125*'Fish metrics'!D$159,$Y125*'Fish metrics'!D$160)</f>
        <v>#VALUE!</v>
      </c>
      <c r="AD125" s="49" t="e">
        <f>SUM($P125*'Fish metrics'!E$151,$Q125*'Fish metrics'!E$152,$R125*'Fish metrics'!E$153,$S125*'Fish metrics'!E$154,$T125*'Fish metrics'!E$155,$U125*'Fish metrics'!E$156,$V125*'Fish metrics'!E$157,$W125*'Fish metrics'!E$158,$X125*'Fish metrics'!E$159,$Y125*'Fish metrics'!E$160)</f>
        <v>#VALUE!</v>
      </c>
      <c r="AE125" s="49" t="e">
        <f>SUM($P125*'Fish metrics'!F$151,$Q125*'Fish metrics'!F$152,$R125*'Fish metrics'!F$153,$S125*'Fish metrics'!F$154,$T125*'Fish metrics'!F$155,$U125*'Fish metrics'!F$156,$V125*'Fish metrics'!F$157,$W125*'Fish metrics'!F$158,$X125*'Fish metrics'!F$159,$Y125*'Fish metrics'!F$160)</f>
        <v>#VALUE!</v>
      </c>
      <c r="AF125" s="49" t="e">
        <f>SUM($P125*'Fish metrics'!G$151,$Q125*'Fish metrics'!G$152,$R125*'Fish metrics'!G$153,$S125*'Fish metrics'!G$154,$T125*'Fish metrics'!G$155,$U125*'Fish metrics'!G$156,$V125*'Fish metrics'!G$157,$W125*'Fish metrics'!G$158,$X125*'Fish metrics'!G$159,$Y125*'Fish metrics'!G$160)</f>
        <v>#VALUE!</v>
      </c>
      <c r="AG125" s="49" t="e">
        <f>SUM($P125*'Fish metrics'!H$151,$Q125*'Fish metrics'!H$152,$R125*'Fish metrics'!H$153,$S125*'Fish metrics'!H$154,$T125*'Fish metrics'!H$155,$U125*'Fish metrics'!H$156,$V125*'Fish metrics'!H$157,$W125*'Fish metrics'!H$158,$X125*'Fish metrics'!H$159,$Y125*'Fish metrics'!H$160)</f>
        <v>#VALUE!</v>
      </c>
      <c r="AH125" s="49" t="e">
        <f>SUM($P125*'Fish metrics'!I$151,$Q125*'Fish metrics'!I$152,$R125*'Fish metrics'!I$153,$S125*'Fish metrics'!I$154,$T125*'Fish metrics'!I$155,$U125*'Fish metrics'!I$156,$V125*'Fish metrics'!I$157,$W125*'Fish metrics'!I$158,$X125*'Fish metrics'!I$159,$Y125*'Fish metrics'!I$160)</f>
        <v>#VALUE!</v>
      </c>
      <c r="AI125" s="49" t="e">
        <f>SUM($P125*'Fish metrics'!J$151,$Q125*'Fish metrics'!J$152,$R125*'Fish metrics'!J$153,$S125*'Fish metrics'!J$154,$T125*'Fish metrics'!J$155,$U125*'Fish metrics'!J$156,$V125*'Fish metrics'!J$157,$W125*'Fish metrics'!J$158,$X125*'Fish metrics'!J$159,$Y125*'Fish metrics'!J$160)</f>
        <v>#VALUE!</v>
      </c>
      <c r="AJ125" s="49" t="e">
        <f>SUM($P125*'Fish metrics'!K$151,$Q125*'Fish metrics'!K$152,$R125*'Fish metrics'!K$153,$S125*'Fish metrics'!K$154,$T125*'Fish metrics'!K$155,$U125*'Fish metrics'!K$156,$V125*'Fish metrics'!K$157,$W125*'Fish metrics'!K$158,$X125*'Fish metrics'!K$159,$Y125*'Fish metrics'!K$160)</f>
        <v>#VALUE!</v>
      </c>
      <c r="AK125" s="49" t="e">
        <f>SUM($P125*'Fish metrics'!L$151,$Q125*'Fish metrics'!L$152,$R125*'Fish metrics'!L$153,$S125*'Fish metrics'!L$154,$T125*'Fish metrics'!L$155,$U125*'Fish metrics'!L$156,$V125*'Fish metrics'!L$157,$W125*'Fish metrics'!L$158,$X125*'Fish metrics'!L$159,$Y125*'Fish metrics'!L$160)</f>
        <v>#VALUE!</v>
      </c>
      <c r="AL125" s="49" t="e">
        <f>SUM($P125*'Fish metrics'!M$151,$Q125*'Fish metrics'!M$152,$R125*'Fish metrics'!M$153,$S125*'Fish metrics'!M$154,$T125*'Fish metrics'!M$155,$U125*'Fish metrics'!M$156,$V125*'Fish metrics'!M$157,$W125*'Fish metrics'!M$158,$X125*'Fish metrics'!M$159,$Y125*'Fish metrics'!M$160)</f>
        <v>#VALUE!</v>
      </c>
      <c r="AM125" s="49" t="e">
        <f>SUM($P125*'Fish metrics'!N$151,$Q125*'Fish metrics'!N$152,$R125*'Fish metrics'!N$153,$S125*'Fish metrics'!N$154,$T125*'Fish metrics'!N$155,$U125*'Fish metrics'!N$156,$V125*'Fish metrics'!N$157,$W125*'Fish metrics'!N$158,$X125*'Fish metrics'!N$159,$Y125*'Fish metrics'!N$160)</f>
        <v>#VALUE!</v>
      </c>
      <c r="AN125" s="49" t="e">
        <f>SUM($P125*'Fish metrics'!O$151,$Q125*'Fish metrics'!O$152,$R125*'Fish metrics'!O$153,$S125*'Fish metrics'!O$154,$T125*'Fish metrics'!O$155,$U125*'Fish metrics'!O$156,$V125*'Fish metrics'!O$157,$W125*'Fish metrics'!O$158,$X125*'Fish metrics'!O$159,$Y125*'Fish metrics'!O$160)</f>
        <v>#VALUE!</v>
      </c>
      <c r="AO125" s="39" t="e">
        <f t="shared" si="88"/>
        <v>#VALUE!</v>
      </c>
    </row>
    <row r="126" spans="1:41" x14ac:dyDescent="0.25">
      <c r="A126" s="64" t="s">
        <v>185</v>
      </c>
      <c r="B126" s="315"/>
      <c r="C126" s="328"/>
      <c r="D126" s="329"/>
      <c r="E126" s="329"/>
      <c r="F126" s="331"/>
      <c r="G126" s="328"/>
      <c r="H126" s="329"/>
      <c r="I126" s="329"/>
      <c r="J126" s="330"/>
      <c r="K126" s="330"/>
      <c r="L126" s="331"/>
      <c r="N126" s="64" t="s">
        <v>185</v>
      </c>
      <c r="O126" s="44" t="str">
        <f t="shared" si="87"/>
        <v/>
      </c>
      <c r="P126" s="67" t="str">
        <f>IF(C126&gt;0,C126*'Fish metrics'!D$23/$B$5,IF($N$106&lt;=$B$4,0,""))</f>
        <v/>
      </c>
      <c r="Q126" s="68" t="str">
        <f>IF(D126&gt;0,D126*'Fish metrics'!E$23/$B$5,IF($N$106&lt;=$B$4,0,""))</f>
        <v/>
      </c>
      <c r="R126" s="68" t="str">
        <f>IF(E126&gt;0,E126*'Fish metrics'!F$23/$B$5,IF($N$106&lt;=$B$4,0,""))</f>
        <v/>
      </c>
      <c r="S126" s="69" t="str">
        <f>IF(F126&gt;0,F126*'Fish metrics'!G$23/$B$5,IF($N$106&lt;=$B$4,0,""))</f>
        <v/>
      </c>
      <c r="T126" s="67" t="str">
        <f>IF(G126&gt;0,G126*'Fish metrics'!H$23/$B$5,IF($N$106&lt;=$B$4,0,""))</f>
        <v/>
      </c>
      <c r="U126" s="68" t="str">
        <f>IF(H126&gt;0,H126*'Fish metrics'!I$23/$B$5,IF($N$106&lt;=$B$4,0,""))</f>
        <v/>
      </c>
      <c r="V126" s="68" t="str">
        <f>IF(I126&gt;0,I126*'Fish metrics'!J$23/$B$5,IF($N$106&lt;=$B$4,0,""))</f>
        <v/>
      </c>
      <c r="W126" s="68" t="str">
        <f>IF(J126&gt;0,J126*'Fish metrics'!K$23/$B$5,IF($N$106&lt;=$B$4,0,""))</f>
        <v/>
      </c>
      <c r="X126" s="68" t="str">
        <f>IF(K126&gt;0,K126*'Fish metrics'!L$23/$B$5,IF($N$106&lt;=$B$4,0,""))</f>
        <v/>
      </c>
      <c r="Y126" s="69" t="str">
        <f>IF(L126&gt;0,L126*'Fish metrics'!M$23/$B$5,IF($N$106&lt;=$B$4,0,""))</f>
        <v/>
      </c>
      <c r="Z126" s="39">
        <f t="shared" si="89"/>
        <v>0</v>
      </c>
      <c r="AB126" s="70" t="s">
        <v>185</v>
      </c>
      <c r="AC126" s="49" t="e">
        <f>SUM($P126*'Fish metrics'!D$173,$Q126*'Fish metrics'!D$174,$R126*'Fish metrics'!D$175,$S126*'Fish metrics'!D$176,$T126*'Fish metrics'!D$177,$U126*'Fish metrics'!D$178,$V126*'Fish metrics'!D$179,$W126*'Fish metrics'!D$180,$X126*'Fish metrics'!D$181,$Y126*'Fish metrics'!D$182)</f>
        <v>#VALUE!</v>
      </c>
      <c r="AD126" s="49" t="e">
        <f>SUM($P126*'Fish metrics'!E$173,$Q126*'Fish metrics'!E$174,$R126*'Fish metrics'!E$175,$S126*'Fish metrics'!E$176,$T126*'Fish metrics'!E$177,$U126*'Fish metrics'!E$178,$V126*'Fish metrics'!E$179,$W126*'Fish metrics'!E$180,$X126*'Fish metrics'!E$181,$Y126*'Fish metrics'!E$182)</f>
        <v>#VALUE!</v>
      </c>
      <c r="AE126" s="49" t="e">
        <f>SUM($P126*'Fish metrics'!F$173,$Q126*'Fish metrics'!F$174,$R126*'Fish metrics'!F$175,$S126*'Fish metrics'!F$176,$T126*'Fish metrics'!F$177,$U126*'Fish metrics'!F$178,$V126*'Fish metrics'!F$179,$W126*'Fish metrics'!F$180,$X126*'Fish metrics'!F$181,$Y126*'Fish metrics'!F$182)</f>
        <v>#VALUE!</v>
      </c>
      <c r="AF126" s="49" t="e">
        <f>SUM($P126*'Fish metrics'!G$173,$Q126*'Fish metrics'!G$174,$R126*'Fish metrics'!G$175,$S126*'Fish metrics'!G$176,$T126*'Fish metrics'!G$177,$U126*'Fish metrics'!G$178,$V126*'Fish metrics'!G$179,$W126*'Fish metrics'!G$180,$X126*'Fish metrics'!G$181,$Y126*'Fish metrics'!G$182)</f>
        <v>#VALUE!</v>
      </c>
      <c r="AG126" s="49" t="e">
        <f>SUM($P126*'Fish metrics'!H$173,$Q126*'Fish metrics'!H$174,$R126*'Fish metrics'!H$175,$S126*'Fish metrics'!H$176,$T126*'Fish metrics'!H$177,$U126*'Fish metrics'!H$178,$V126*'Fish metrics'!H$179,$W126*'Fish metrics'!H$180,$X126*'Fish metrics'!H$181,$Y126*'Fish metrics'!H$182)</f>
        <v>#VALUE!</v>
      </c>
      <c r="AH126" s="49" t="e">
        <f>SUM($P126*'Fish metrics'!I$173,$Q126*'Fish metrics'!I$174,$R126*'Fish metrics'!I$175,$S126*'Fish metrics'!I$176,$T126*'Fish metrics'!I$177,$U126*'Fish metrics'!I$178,$V126*'Fish metrics'!I$179,$W126*'Fish metrics'!I$180,$X126*'Fish metrics'!I$181,$Y126*'Fish metrics'!I$182)</f>
        <v>#VALUE!</v>
      </c>
      <c r="AI126" s="49" t="e">
        <f>SUM($P126*'Fish metrics'!J$173,$Q126*'Fish metrics'!J$174,$R126*'Fish metrics'!J$175,$S126*'Fish metrics'!J$176,$T126*'Fish metrics'!J$177,$U126*'Fish metrics'!J$178,$V126*'Fish metrics'!J$179,$W126*'Fish metrics'!J$180,$X126*'Fish metrics'!J$181,$Y126*'Fish metrics'!J$182)</f>
        <v>#VALUE!</v>
      </c>
      <c r="AJ126" s="49" t="e">
        <f>SUM($P126*'Fish metrics'!K$173,$Q126*'Fish metrics'!K$174,$R126*'Fish metrics'!K$175,$S126*'Fish metrics'!K$176,$T126*'Fish metrics'!K$177,$U126*'Fish metrics'!K$178,$V126*'Fish metrics'!K$179,$W126*'Fish metrics'!K$180,$X126*'Fish metrics'!K$181,$Y126*'Fish metrics'!K$182)</f>
        <v>#VALUE!</v>
      </c>
      <c r="AK126" s="49" t="e">
        <f>SUM($P126*'Fish metrics'!L$173,$Q126*'Fish metrics'!L$174,$R126*'Fish metrics'!L$175,$S126*'Fish metrics'!L$176,$T126*'Fish metrics'!L$177,$U126*'Fish metrics'!L$178,$V126*'Fish metrics'!L$179,$W126*'Fish metrics'!L$180,$X126*'Fish metrics'!L$181,$Y126*'Fish metrics'!L$182)</f>
        <v>#VALUE!</v>
      </c>
      <c r="AL126" s="49" t="e">
        <f>SUM($P126*'Fish metrics'!M$173,$Q126*'Fish metrics'!M$174,$R126*'Fish metrics'!M$175,$S126*'Fish metrics'!M$176,$T126*'Fish metrics'!M$177,$U126*'Fish metrics'!M$178,$V126*'Fish metrics'!M$179,$W126*'Fish metrics'!M$180,$X126*'Fish metrics'!M$181,$Y126*'Fish metrics'!M$182)</f>
        <v>#VALUE!</v>
      </c>
      <c r="AM126" s="49" t="e">
        <f>SUM($P126*'Fish metrics'!N$173,$Q126*'Fish metrics'!N$174,$R126*'Fish metrics'!N$175,$S126*'Fish metrics'!N$176,$T126*'Fish metrics'!N$177,$U126*'Fish metrics'!N$178,$V126*'Fish metrics'!N$179,$W126*'Fish metrics'!N$180,$X126*'Fish metrics'!N$181,$Y126*'Fish metrics'!N$182)</f>
        <v>#VALUE!</v>
      </c>
      <c r="AN126" s="49" t="e">
        <f>SUM($P126*'Fish metrics'!O$173,$Q126*'Fish metrics'!O$174,$R126*'Fish metrics'!O$175,$S126*'Fish metrics'!O$176,$T126*'Fish metrics'!O$177,$U126*'Fish metrics'!O$178,$V126*'Fish metrics'!O$179,$W126*'Fish metrics'!O$180,$X126*'Fish metrics'!O$181,$Y126*'Fish metrics'!O$182)</f>
        <v>#VALUE!</v>
      </c>
      <c r="AO126" s="39" t="e">
        <f t="shared" si="88"/>
        <v>#VALUE!</v>
      </c>
    </row>
    <row r="127" spans="1:41" x14ac:dyDescent="0.25">
      <c r="A127" s="64" t="s">
        <v>22</v>
      </c>
      <c r="B127" s="315"/>
      <c r="C127" s="328"/>
      <c r="D127" s="329"/>
      <c r="E127" s="329"/>
      <c r="F127" s="332"/>
      <c r="G127" s="328"/>
      <c r="H127" s="329"/>
      <c r="I127" s="329"/>
      <c r="J127" s="329"/>
      <c r="K127" s="330"/>
      <c r="L127" s="331"/>
      <c r="N127" s="64" t="s">
        <v>22</v>
      </c>
      <c r="O127" s="44" t="str">
        <f t="shared" si="87"/>
        <v/>
      </c>
      <c r="P127" s="67" t="str">
        <f>IF(C127&gt;0,C127*'Fish metrics'!D$24/$B$5,IF($N$106&lt;=$B$4,0,""))</f>
        <v/>
      </c>
      <c r="Q127" s="68" t="str">
        <f>IF(D127&gt;0,D127*'Fish metrics'!E$24/$B$5,IF($N$106&lt;=$B$4,0,""))</f>
        <v/>
      </c>
      <c r="R127" s="68" t="str">
        <f>IF(E127&gt;0,E127*'Fish metrics'!F$24/$B$5,IF($N$106&lt;=$B$4,0,""))</f>
        <v/>
      </c>
      <c r="S127" s="69" t="str">
        <f>IF(F127&gt;0,F127*'Fish metrics'!G$24/$B$5,IF($N$106&lt;=$B$4,0,""))</f>
        <v/>
      </c>
      <c r="T127" s="67" t="str">
        <f>IF(G127&gt;0,G127*'Fish metrics'!H$24/$B$5,IF($N$106&lt;=$B$4,0,""))</f>
        <v/>
      </c>
      <c r="U127" s="68" t="str">
        <f>IF(H127&gt;0,H127*'Fish metrics'!I$24/$B$5,IF($N$106&lt;=$B$4,0,""))</f>
        <v/>
      </c>
      <c r="V127" s="68" t="str">
        <f>IF(I127&gt;0,I127*'Fish metrics'!J$24/$B$5,IF($N$106&lt;=$B$4,0,""))</f>
        <v/>
      </c>
      <c r="W127" s="68" t="str">
        <f>IF(J127&gt;0,J127*'Fish metrics'!K$24/$B$5,IF($N$106&lt;=$B$4,0,""))</f>
        <v/>
      </c>
      <c r="X127" s="68" t="str">
        <f>IF(K127&gt;0,K127*'Fish metrics'!L$24/$B$5,IF($N$106&lt;=$B$4,0,""))</f>
        <v/>
      </c>
      <c r="Y127" s="69" t="str">
        <f>IF(L127&gt;0,L127*'Fish metrics'!M$24/$B$5,IF($N$106&lt;=$B$4,0,""))</f>
        <v/>
      </c>
      <c r="Z127" s="39">
        <f t="shared" si="89"/>
        <v>0</v>
      </c>
      <c r="AB127" s="70" t="s">
        <v>22</v>
      </c>
      <c r="AC127" s="49" t="e">
        <f>SUM($P127*'Fish metrics'!D$206,$Q127*'Fish metrics'!D$207,$R127*'Fish metrics'!D$208,$S127*'Fish metrics'!D$209,$T127*'Fish metrics'!D$210,$U127*'Fish metrics'!D$211,$V127*'Fish metrics'!D$212,$W127*'Fish metrics'!D$213,$X127*'Fish metrics'!D$214,$Y127*'Fish metrics'!D$215)</f>
        <v>#VALUE!</v>
      </c>
      <c r="AD127" s="49" t="e">
        <f>SUM($P127*'Fish metrics'!E$206,$Q127*'Fish metrics'!E$207,$R127*'Fish metrics'!E$208,$S127*'Fish metrics'!E$209,$T127*'Fish metrics'!E$210,$U127*'Fish metrics'!E$211,$V127*'Fish metrics'!E$212,$W127*'Fish metrics'!E$213,$X127*'Fish metrics'!E$214,$Y127*'Fish metrics'!E$215)</f>
        <v>#VALUE!</v>
      </c>
      <c r="AE127" s="49" t="e">
        <f>SUM($P127*'Fish metrics'!F$206,$Q127*'Fish metrics'!F$207,$R127*'Fish metrics'!F$208,$S127*'Fish metrics'!F$209,$T127*'Fish metrics'!F$210,$U127*'Fish metrics'!F$211,$V127*'Fish metrics'!F$212,$W127*'Fish metrics'!F$213,$X127*'Fish metrics'!F$214,$Y127*'Fish metrics'!F$215)</f>
        <v>#VALUE!</v>
      </c>
      <c r="AF127" s="49" t="e">
        <f>SUM($P127*'Fish metrics'!G$206,$Q127*'Fish metrics'!G$207,$R127*'Fish metrics'!G$208,$S127*'Fish metrics'!G$209,$T127*'Fish metrics'!G$210,$U127*'Fish metrics'!G$211,$V127*'Fish metrics'!G$212,$W127*'Fish metrics'!G$213,$X127*'Fish metrics'!G$214,$Y127*'Fish metrics'!G$215)</f>
        <v>#VALUE!</v>
      </c>
      <c r="AG127" s="49" t="e">
        <f>SUM($P127*'Fish metrics'!H$206,$Q127*'Fish metrics'!H$207,$R127*'Fish metrics'!H$208,$S127*'Fish metrics'!H$209,$T127*'Fish metrics'!H$210,$U127*'Fish metrics'!H$211,$V127*'Fish metrics'!H$212,$W127*'Fish metrics'!H$213,$X127*'Fish metrics'!H$214,$Y127*'Fish metrics'!H$215)</f>
        <v>#VALUE!</v>
      </c>
      <c r="AH127" s="49" t="e">
        <f>SUM($P127*'Fish metrics'!I$206,$Q127*'Fish metrics'!I$207,$R127*'Fish metrics'!I$208,$S127*'Fish metrics'!I$209,$T127*'Fish metrics'!I$210,$U127*'Fish metrics'!I$211,$V127*'Fish metrics'!I$212,$W127*'Fish metrics'!I$213,$X127*'Fish metrics'!I$214,$Y127*'Fish metrics'!I$215)</f>
        <v>#VALUE!</v>
      </c>
      <c r="AI127" s="49" t="e">
        <f>SUM($P127*'Fish metrics'!J$206,$Q127*'Fish metrics'!J$207,$R127*'Fish metrics'!J$208,$S127*'Fish metrics'!J$209,$T127*'Fish metrics'!J$210,$U127*'Fish metrics'!J$211,$V127*'Fish metrics'!J$212,$W127*'Fish metrics'!J$213,$X127*'Fish metrics'!J$214,$Y127*'Fish metrics'!J$215)</f>
        <v>#VALUE!</v>
      </c>
      <c r="AJ127" s="49" t="e">
        <f>SUM($P127*'Fish metrics'!K$206,$Q127*'Fish metrics'!K$207,$R127*'Fish metrics'!K$208,$S127*'Fish metrics'!K$209,$T127*'Fish metrics'!K$210,$U127*'Fish metrics'!K$211,$V127*'Fish metrics'!K$212,$W127*'Fish metrics'!K$213,$X127*'Fish metrics'!K$214,$Y127*'Fish metrics'!K$215)</f>
        <v>#VALUE!</v>
      </c>
      <c r="AK127" s="49" t="e">
        <f>SUM($P127*'Fish metrics'!L$206,$Q127*'Fish metrics'!L$207,$R127*'Fish metrics'!L$208,$S127*'Fish metrics'!L$209,$T127*'Fish metrics'!L$210,$U127*'Fish metrics'!L$211,$V127*'Fish metrics'!L$212,$W127*'Fish metrics'!L$213,$X127*'Fish metrics'!L$214,$Y127*'Fish metrics'!L$215)</f>
        <v>#VALUE!</v>
      </c>
      <c r="AL127" s="49" t="e">
        <f>SUM($P127*'Fish metrics'!M$206,$Q127*'Fish metrics'!M$207,$R127*'Fish metrics'!M$208,$S127*'Fish metrics'!M$209,$T127*'Fish metrics'!M$210,$U127*'Fish metrics'!M$211,$V127*'Fish metrics'!M$212,$W127*'Fish metrics'!M$213,$X127*'Fish metrics'!M$214,$Y127*'Fish metrics'!M$215)</f>
        <v>#VALUE!</v>
      </c>
      <c r="AM127" s="49" t="e">
        <f>SUM($P127*'Fish metrics'!N$206,$Q127*'Fish metrics'!N$207,$R127*'Fish metrics'!N$208,$S127*'Fish metrics'!N$209,$T127*'Fish metrics'!N$210,$U127*'Fish metrics'!N$211,$V127*'Fish metrics'!N$212,$W127*'Fish metrics'!N$213,$X127*'Fish metrics'!N$214,$Y127*'Fish metrics'!N$215)</f>
        <v>#VALUE!</v>
      </c>
      <c r="AN127" s="49" t="e">
        <f>SUM($P127*'Fish metrics'!O$206,$Q127*'Fish metrics'!O$207,$R127*'Fish metrics'!O$208,$S127*'Fish metrics'!O$209,$T127*'Fish metrics'!O$210,$U127*'Fish metrics'!O$211,$V127*'Fish metrics'!O$212,$W127*'Fish metrics'!O$213,$X127*'Fish metrics'!O$214,$Y127*'Fish metrics'!O$215)</f>
        <v>#VALUE!</v>
      </c>
      <c r="AO127" s="39" t="e">
        <f t="shared" si="88"/>
        <v>#VALUE!</v>
      </c>
    </row>
    <row r="128" spans="1:41" x14ac:dyDescent="0.25">
      <c r="A128" s="64" t="s">
        <v>23</v>
      </c>
      <c r="B128" s="315"/>
      <c r="C128" s="328"/>
      <c r="D128" s="329"/>
      <c r="E128" s="329"/>
      <c r="F128" s="332"/>
      <c r="G128" s="328"/>
      <c r="H128" s="329"/>
      <c r="I128" s="329"/>
      <c r="J128" s="329"/>
      <c r="K128" s="329"/>
      <c r="L128" s="332"/>
      <c r="N128" s="64" t="s">
        <v>23</v>
      </c>
      <c r="O128" s="44" t="str">
        <f t="shared" si="87"/>
        <v/>
      </c>
      <c r="P128" s="67" t="str">
        <f>IF(C128&gt;0,C128*'Fish metrics'!D$25/$B$5,IF($N$106&lt;=$B$4,0,""))</f>
        <v/>
      </c>
      <c r="Q128" s="68" t="str">
        <f>IF(D128&gt;0,D128*'Fish metrics'!E$25/$B$5,IF($N$106&lt;=$B$4,0,""))</f>
        <v/>
      </c>
      <c r="R128" s="68" t="str">
        <f>IF(E128&gt;0,E128*'Fish metrics'!F$25/$B$5,IF($N$106&lt;=$B$4,0,""))</f>
        <v/>
      </c>
      <c r="S128" s="69" t="str">
        <f>IF(F128&gt;0,F128*'Fish metrics'!G$25/$B$5,IF($N$106&lt;=$B$4,0,""))</f>
        <v/>
      </c>
      <c r="T128" s="67" t="str">
        <f>IF(G128&gt;0,G128*'Fish metrics'!H$25/$B$5,IF($N$106&lt;=$B$4,0,""))</f>
        <v/>
      </c>
      <c r="U128" s="68" t="str">
        <f>IF(H128&gt;0,H128*'Fish metrics'!I$25/$B$5,IF($N$106&lt;=$B$4,0,""))</f>
        <v/>
      </c>
      <c r="V128" s="68" t="str">
        <f>IF(I128&gt;0,I128*'Fish metrics'!J$25/$B$5,IF($N$106&lt;=$B$4,0,""))</f>
        <v/>
      </c>
      <c r="W128" s="68" t="str">
        <f>IF(J128&gt;0,J128*'Fish metrics'!K$25/$B$5,IF($N$106&lt;=$B$4,0,""))</f>
        <v/>
      </c>
      <c r="X128" s="68" t="str">
        <f>IF(K128&gt;0,K128*'Fish metrics'!L$25/$B$5,IF($N$106&lt;=$B$4,0,""))</f>
        <v/>
      </c>
      <c r="Y128" s="69" t="str">
        <f>IF(L128&gt;0,L128*'Fish metrics'!M$25/$B$5,IF($N$106&lt;=$B$4,0,""))</f>
        <v/>
      </c>
      <c r="Z128" s="39">
        <f t="shared" si="89"/>
        <v>0</v>
      </c>
      <c r="AB128" s="70" t="s">
        <v>23</v>
      </c>
      <c r="AC128" s="49" t="e">
        <f>SUM($P128*'Fish metrics'!D$140,$Q128*'Fish metrics'!D$141,$R128*'Fish metrics'!D$142,$S128*'Fish metrics'!D$143,$T128*'Fish metrics'!D$144,$U128*'Fish metrics'!D$145,$V128*'Fish metrics'!D$146,$W128*'Fish metrics'!D$147,$X128*'Fish metrics'!D$148,$Y128*'Fish metrics'!D$149)</f>
        <v>#VALUE!</v>
      </c>
      <c r="AD128" s="49" t="e">
        <f>SUM($P128*'Fish metrics'!E$140,$Q128*'Fish metrics'!E$141,$R128*'Fish metrics'!E$142,$S128*'Fish metrics'!E$143,$T128*'Fish metrics'!E$144,$U128*'Fish metrics'!E$145,$V128*'Fish metrics'!E$146,$W128*'Fish metrics'!E$147,$X128*'Fish metrics'!E$148,$Y128*'Fish metrics'!E$149)</f>
        <v>#VALUE!</v>
      </c>
      <c r="AE128" s="49" t="e">
        <f>SUM($P128*'Fish metrics'!F$140,$Q128*'Fish metrics'!F$141,$R128*'Fish metrics'!F$142,$S128*'Fish metrics'!F$143,$T128*'Fish metrics'!F$144,$U128*'Fish metrics'!F$145,$V128*'Fish metrics'!F$146,$W128*'Fish metrics'!F$147,$X128*'Fish metrics'!F$148,$Y128*'Fish metrics'!F$149)</f>
        <v>#VALUE!</v>
      </c>
      <c r="AF128" s="49" t="e">
        <f>SUM($P128*'Fish metrics'!G$140,$Q128*'Fish metrics'!G$141,$R128*'Fish metrics'!G$142,$S128*'Fish metrics'!G$143,$T128*'Fish metrics'!G$144,$U128*'Fish metrics'!G$145,$V128*'Fish metrics'!G$146,$W128*'Fish metrics'!G$147,$X128*'Fish metrics'!G$148,$Y128*'Fish metrics'!G$149)</f>
        <v>#VALUE!</v>
      </c>
      <c r="AG128" s="49" t="e">
        <f>SUM($P128*'Fish metrics'!H$140,$Q128*'Fish metrics'!H$141,$R128*'Fish metrics'!H$142,$S128*'Fish metrics'!H$143,$T128*'Fish metrics'!H$144,$U128*'Fish metrics'!H$145,$V128*'Fish metrics'!H$146,$W128*'Fish metrics'!H$147,$X128*'Fish metrics'!H$148,$Y128*'Fish metrics'!H$149)</f>
        <v>#VALUE!</v>
      </c>
      <c r="AH128" s="49" t="e">
        <f>SUM($P128*'Fish metrics'!I$140,$Q128*'Fish metrics'!I$141,$R128*'Fish metrics'!I$142,$S128*'Fish metrics'!I$143,$T128*'Fish metrics'!I$144,$U128*'Fish metrics'!I$145,$V128*'Fish metrics'!I$146,$W128*'Fish metrics'!I$147,$X128*'Fish metrics'!I$148,$Y128*'Fish metrics'!I$149)</f>
        <v>#VALUE!</v>
      </c>
      <c r="AI128" s="49" t="e">
        <f>SUM($P128*'Fish metrics'!J$140,$Q128*'Fish metrics'!J$141,$R128*'Fish metrics'!J$142,$S128*'Fish metrics'!J$143,$T128*'Fish metrics'!J$144,$U128*'Fish metrics'!J$145,$V128*'Fish metrics'!J$146,$W128*'Fish metrics'!J$147,$X128*'Fish metrics'!J$148,$Y128*'Fish metrics'!J$149)</f>
        <v>#VALUE!</v>
      </c>
      <c r="AJ128" s="49" t="e">
        <f>SUM($P128*'Fish metrics'!K$140,$Q128*'Fish metrics'!K$141,$R128*'Fish metrics'!K$142,$S128*'Fish metrics'!K$143,$T128*'Fish metrics'!K$144,$U128*'Fish metrics'!K$145,$V128*'Fish metrics'!K$146,$W128*'Fish metrics'!K$147,$X128*'Fish metrics'!K$148,$Y128*'Fish metrics'!K$149)</f>
        <v>#VALUE!</v>
      </c>
      <c r="AK128" s="49" t="e">
        <f>SUM($P128*'Fish metrics'!L$140,$Q128*'Fish metrics'!L$141,$R128*'Fish metrics'!L$142,$S128*'Fish metrics'!L$143,$T128*'Fish metrics'!L$144,$U128*'Fish metrics'!L$145,$V128*'Fish metrics'!L$146,$W128*'Fish metrics'!L$147,$X128*'Fish metrics'!L$148,$Y128*'Fish metrics'!L$149)</f>
        <v>#VALUE!</v>
      </c>
      <c r="AL128" s="49" t="e">
        <f>SUM($P128*'Fish metrics'!M$140,$Q128*'Fish metrics'!M$141,$R128*'Fish metrics'!M$142,$S128*'Fish metrics'!M$143,$T128*'Fish metrics'!M$144,$U128*'Fish metrics'!M$145,$V128*'Fish metrics'!M$146,$W128*'Fish metrics'!M$147,$X128*'Fish metrics'!M$148,$Y128*'Fish metrics'!M$149)</f>
        <v>#VALUE!</v>
      </c>
      <c r="AM128" s="49" t="e">
        <f>SUM($P128*'Fish metrics'!N$140,$Q128*'Fish metrics'!N$141,$R128*'Fish metrics'!N$142,$S128*'Fish metrics'!N$143,$T128*'Fish metrics'!N$144,$U128*'Fish metrics'!N$145,$V128*'Fish metrics'!N$146,$W128*'Fish metrics'!N$147,$X128*'Fish metrics'!N$148,$Y128*'Fish metrics'!N$149)</f>
        <v>#VALUE!</v>
      </c>
      <c r="AN128" s="49" t="e">
        <f>SUM($P128*'Fish metrics'!O$140,$Q128*'Fish metrics'!O$141,$R128*'Fish metrics'!O$142,$S128*'Fish metrics'!O$143,$T128*'Fish metrics'!O$144,$U128*'Fish metrics'!O$145,$V128*'Fish metrics'!O$146,$W128*'Fish metrics'!O$147,$X128*'Fish metrics'!O$148,$Y128*'Fish metrics'!O$149)</f>
        <v>#VALUE!</v>
      </c>
      <c r="AO128" s="39" t="e">
        <f t="shared" si="88"/>
        <v>#VALUE!</v>
      </c>
    </row>
    <row r="129" spans="1:41" x14ac:dyDescent="0.25">
      <c r="A129" s="64" t="s">
        <v>133</v>
      </c>
      <c r="B129" s="315"/>
      <c r="C129" s="328"/>
      <c r="D129" s="329"/>
      <c r="E129" s="329"/>
      <c r="F129" s="331"/>
      <c r="G129" s="328"/>
      <c r="H129" s="329"/>
      <c r="I129" s="329"/>
      <c r="J129" s="330"/>
      <c r="K129" s="330"/>
      <c r="L129" s="331"/>
      <c r="N129" s="64" t="s">
        <v>133</v>
      </c>
      <c r="O129" s="44" t="str">
        <f t="shared" si="87"/>
        <v/>
      </c>
      <c r="P129" s="67" t="str">
        <f>IF(C129&gt;0,C129*'Fish metrics'!D$26/$B$5,IF($N$106&lt;=$B$4,0,""))</f>
        <v/>
      </c>
      <c r="Q129" s="68" t="str">
        <f>IF(D129&gt;0,D129*'Fish metrics'!E$26/$B$5,IF($N$106&lt;=$B$4,0,""))</f>
        <v/>
      </c>
      <c r="R129" s="68" t="str">
        <f>IF(E129&gt;0,E129*'Fish metrics'!F$26/$B$5,IF($N$106&lt;=$B$4,0,""))</f>
        <v/>
      </c>
      <c r="S129" s="69" t="str">
        <f>IF(F129&gt;0,F129*'Fish metrics'!G$26/$B$5,IF($N$106&lt;=$B$4,0,""))</f>
        <v/>
      </c>
      <c r="T129" s="67" t="str">
        <f>IF(G129&gt;0,G129*'Fish metrics'!H$26/$B$5,IF($N$106&lt;=$B$4,0,""))</f>
        <v/>
      </c>
      <c r="U129" s="68" t="str">
        <f>IF(H129&gt;0,H129*'Fish metrics'!I$26/$B$5,IF($N$106&lt;=$B$4,0,""))</f>
        <v/>
      </c>
      <c r="V129" s="68" t="str">
        <f>IF(I129&gt;0,I129*'Fish metrics'!J$26/$B$5,IF($N$106&lt;=$B$4,0,""))</f>
        <v/>
      </c>
      <c r="W129" s="68" t="str">
        <f>IF(J129&gt;0,J129*'Fish metrics'!K$26/$B$5,IF($N$106&lt;=$B$4,0,""))</f>
        <v/>
      </c>
      <c r="X129" s="68" t="str">
        <f>IF(K129&gt;0,K129*'Fish metrics'!L$26/$B$5,IF($N$106&lt;=$B$4,0,""))</f>
        <v/>
      </c>
      <c r="Y129" s="69" t="str">
        <f>IF(L129&gt;0,L129*'Fish metrics'!M$26/$B$5,IF($N$106&lt;=$B$4,0,""))</f>
        <v/>
      </c>
      <c r="Z129" s="39">
        <f t="shared" si="89"/>
        <v>0</v>
      </c>
      <c r="AB129" s="70" t="s">
        <v>133</v>
      </c>
      <c r="AC129" s="49" t="e">
        <f>SUM($P129*'Fish metrics'!D$162,$Q129*'Fish metrics'!D$163,$R129*'Fish metrics'!D$164,$S129*'Fish metrics'!D$165,$T129*'Fish metrics'!D$166,$U129*'Fish metrics'!D$167,$V129*'Fish metrics'!D$168,$W129*'Fish metrics'!D$169,$X129*'Fish metrics'!D$170,$Y129*'Fish metrics'!D$171)</f>
        <v>#VALUE!</v>
      </c>
      <c r="AD129" s="49" t="e">
        <f>SUM($P129*'Fish metrics'!E$162,$Q129*'Fish metrics'!E$163,$R129*'Fish metrics'!E$164,$S129*'Fish metrics'!E$165,$T129*'Fish metrics'!E$166,$U129*'Fish metrics'!E$167,$V129*'Fish metrics'!E$168,$W129*'Fish metrics'!E$169,$X129*'Fish metrics'!E$170,$Y129*'Fish metrics'!E$171)</f>
        <v>#VALUE!</v>
      </c>
      <c r="AE129" s="49" t="e">
        <f>SUM($P129*'Fish metrics'!F$162,$Q129*'Fish metrics'!F$163,$R129*'Fish metrics'!F$164,$S129*'Fish metrics'!F$165,$T129*'Fish metrics'!F$166,$U129*'Fish metrics'!F$167,$V129*'Fish metrics'!F$168,$W129*'Fish metrics'!F$169,$X129*'Fish metrics'!F$170,$Y129*'Fish metrics'!F$171)</f>
        <v>#VALUE!</v>
      </c>
      <c r="AF129" s="49" t="e">
        <f>SUM($P129*'Fish metrics'!G$162,$Q129*'Fish metrics'!G$163,$R129*'Fish metrics'!G$164,$S129*'Fish metrics'!G$165,$T129*'Fish metrics'!G$166,$U129*'Fish metrics'!G$167,$V129*'Fish metrics'!G$168,$W129*'Fish metrics'!G$169,$X129*'Fish metrics'!G$170,$Y129*'Fish metrics'!G$171)</f>
        <v>#VALUE!</v>
      </c>
      <c r="AG129" s="49" t="e">
        <f>SUM($P129*'Fish metrics'!H$162,$Q129*'Fish metrics'!H$163,$R129*'Fish metrics'!H$164,$S129*'Fish metrics'!H$165,$T129*'Fish metrics'!H$166,$U129*'Fish metrics'!H$167,$V129*'Fish metrics'!H$168,$W129*'Fish metrics'!H$169,$X129*'Fish metrics'!H$170,$Y129*'Fish metrics'!H$171)</f>
        <v>#VALUE!</v>
      </c>
      <c r="AH129" s="49" t="e">
        <f>SUM($P129*'Fish metrics'!I$162,$Q129*'Fish metrics'!I$163,$R129*'Fish metrics'!I$164,$S129*'Fish metrics'!I$165,$T129*'Fish metrics'!I$166,$U129*'Fish metrics'!I$167,$V129*'Fish metrics'!I$168,$W129*'Fish metrics'!I$169,$X129*'Fish metrics'!I$170,$Y129*'Fish metrics'!I$171)</f>
        <v>#VALUE!</v>
      </c>
      <c r="AI129" s="49" t="e">
        <f>SUM($P129*'Fish metrics'!J$162,$Q129*'Fish metrics'!J$163,$R129*'Fish metrics'!J$164,$S129*'Fish metrics'!J$165,$T129*'Fish metrics'!J$166,$U129*'Fish metrics'!J$167,$V129*'Fish metrics'!J$168,$W129*'Fish metrics'!J$169,$X129*'Fish metrics'!J$170,$Y129*'Fish metrics'!J$171)</f>
        <v>#VALUE!</v>
      </c>
      <c r="AJ129" s="49" t="e">
        <f>SUM($P129*'Fish metrics'!K$162,$Q129*'Fish metrics'!K$163,$R129*'Fish metrics'!K$164,$S129*'Fish metrics'!K$165,$T129*'Fish metrics'!K$166,$U129*'Fish metrics'!K$167,$V129*'Fish metrics'!K$168,$W129*'Fish metrics'!K$169,$X129*'Fish metrics'!K$170,$Y129*'Fish metrics'!K$171)</f>
        <v>#VALUE!</v>
      </c>
      <c r="AK129" s="49" t="e">
        <f>SUM($P129*'Fish metrics'!L$162,$Q129*'Fish metrics'!L$163,$R129*'Fish metrics'!L$164,$S129*'Fish metrics'!L$165,$T129*'Fish metrics'!L$166,$U129*'Fish metrics'!L$167,$V129*'Fish metrics'!L$168,$W129*'Fish metrics'!L$169,$X129*'Fish metrics'!L$170,$Y129*'Fish metrics'!L$171)</f>
        <v>#VALUE!</v>
      </c>
      <c r="AL129" s="49" t="e">
        <f>SUM($P129*'Fish metrics'!M$162,$Q129*'Fish metrics'!M$163,$R129*'Fish metrics'!M$164,$S129*'Fish metrics'!M$165,$T129*'Fish metrics'!M$166,$U129*'Fish metrics'!M$167,$V129*'Fish metrics'!M$168,$W129*'Fish metrics'!M$169,$X129*'Fish metrics'!M$170,$Y129*'Fish metrics'!M$171)</f>
        <v>#VALUE!</v>
      </c>
      <c r="AM129" s="49" t="e">
        <f>SUM($P129*'Fish metrics'!N$162,$Q129*'Fish metrics'!N$163,$R129*'Fish metrics'!N$164,$S129*'Fish metrics'!N$165,$T129*'Fish metrics'!N$166,$U129*'Fish metrics'!N$167,$V129*'Fish metrics'!N$168,$W129*'Fish metrics'!N$169,$X129*'Fish metrics'!N$170,$Y129*'Fish metrics'!N$171)</f>
        <v>#VALUE!</v>
      </c>
      <c r="AN129" s="49" t="e">
        <f>SUM($P129*'Fish metrics'!O$162,$Q129*'Fish metrics'!O$163,$R129*'Fish metrics'!O$164,$S129*'Fish metrics'!O$165,$T129*'Fish metrics'!O$166,$U129*'Fish metrics'!O$167,$V129*'Fish metrics'!O$168,$W129*'Fish metrics'!O$169,$X129*'Fish metrics'!O$170,$Y129*'Fish metrics'!O$171)</f>
        <v>#VALUE!</v>
      </c>
      <c r="AO129" s="39" t="e">
        <f t="shared" si="88"/>
        <v>#VALUE!</v>
      </c>
    </row>
    <row r="130" spans="1:41" x14ac:dyDescent="0.25">
      <c r="A130" s="64" t="s">
        <v>24</v>
      </c>
      <c r="B130" s="315"/>
      <c r="C130" s="328"/>
      <c r="D130" s="329"/>
      <c r="E130" s="329"/>
      <c r="F130" s="332"/>
      <c r="G130" s="328"/>
      <c r="H130" s="329"/>
      <c r="I130" s="329"/>
      <c r="J130" s="329"/>
      <c r="K130" s="329"/>
      <c r="L130" s="332"/>
      <c r="N130" s="64" t="s">
        <v>24</v>
      </c>
      <c r="O130" s="44" t="str">
        <f t="shared" si="87"/>
        <v/>
      </c>
      <c r="P130" s="67" t="str">
        <f>IF(C130&gt;0,C130*'Fish metrics'!D$27/$B$5,IF($N$106&lt;=$B$4,0,""))</f>
        <v/>
      </c>
      <c r="Q130" s="68" t="str">
        <f>IF(D130&gt;0,D130*'Fish metrics'!E$27/$B$5,IF($N$106&lt;=$B$4,0,""))</f>
        <v/>
      </c>
      <c r="R130" s="68" t="str">
        <f>IF(E130&gt;0,E130*'Fish metrics'!F$27/$B$5,IF($N$106&lt;=$B$4,0,""))</f>
        <v/>
      </c>
      <c r="S130" s="69" t="str">
        <f>IF(F130&gt;0,F130*'Fish metrics'!G$27/$B$5,IF($N$106&lt;=$B$4,0,""))</f>
        <v/>
      </c>
      <c r="T130" s="67" t="str">
        <f>IF(G130&gt;0,G130*'Fish metrics'!H$27/$B$5,IF($N$106&lt;=$B$4,0,""))</f>
        <v/>
      </c>
      <c r="U130" s="68" t="str">
        <f>IF(H130&gt;0,H130*'Fish metrics'!I$27/$B$5,IF($N$106&lt;=$B$4,0,""))</f>
        <v/>
      </c>
      <c r="V130" s="68" t="str">
        <f>IF(I130&gt;0,I130*'Fish metrics'!J$27/$B$5,IF($N$106&lt;=$B$4,0,""))</f>
        <v/>
      </c>
      <c r="W130" s="68" t="str">
        <f>IF(J130&gt;0,J130*'Fish metrics'!K$27/$B$5,IF($N$106&lt;=$B$4,0,""))</f>
        <v/>
      </c>
      <c r="X130" s="68" t="str">
        <f>IF(K130&gt;0,K130*'Fish metrics'!L$27/$B$5,IF($N$106&lt;=$B$4,0,""))</f>
        <v/>
      </c>
      <c r="Y130" s="69" t="str">
        <f>IF(L130&gt;0,L130*'Fish metrics'!M$27/$B$5,IF($N$106&lt;=$B$4,0,""))</f>
        <v/>
      </c>
      <c r="Z130" s="39">
        <f t="shared" si="89"/>
        <v>0</v>
      </c>
      <c r="AB130" s="70" t="s">
        <v>24</v>
      </c>
      <c r="AC130" s="49" t="e">
        <f>SUM($P130*'Fish metrics'!D$173,$Q130*'Fish metrics'!D$174,$R130*'Fish metrics'!D$175,$S130*'Fish metrics'!D$176,$T130*'Fish metrics'!D$177,$U130*'Fish metrics'!D$178,$V130*'Fish metrics'!D$179,$W130*'Fish metrics'!D$180,$X130*'Fish metrics'!D$181,$Y130*'Fish metrics'!D$182)</f>
        <v>#VALUE!</v>
      </c>
      <c r="AD130" s="49" t="e">
        <f>SUM($P130*'Fish metrics'!E$173,$Q130*'Fish metrics'!E$174,$R130*'Fish metrics'!E$175,$S130*'Fish metrics'!E$176,$T130*'Fish metrics'!E$177,$U130*'Fish metrics'!E$178,$V130*'Fish metrics'!E$179,$W130*'Fish metrics'!E$180,$X130*'Fish metrics'!E$181,$Y130*'Fish metrics'!E$182)</f>
        <v>#VALUE!</v>
      </c>
      <c r="AE130" s="49" t="e">
        <f>SUM($P130*'Fish metrics'!F$173,$Q130*'Fish metrics'!F$174,$R130*'Fish metrics'!F$175,$S130*'Fish metrics'!F$176,$T130*'Fish metrics'!F$177,$U130*'Fish metrics'!F$178,$V130*'Fish metrics'!F$179,$W130*'Fish metrics'!F$180,$X130*'Fish metrics'!F$181,$Y130*'Fish metrics'!F$182)</f>
        <v>#VALUE!</v>
      </c>
      <c r="AF130" s="49" t="e">
        <f>SUM($P130*'Fish metrics'!G$173,$Q130*'Fish metrics'!G$174,$R130*'Fish metrics'!G$175,$S130*'Fish metrics'!G$176,$T130*'Fish metrics'!G$177,$U130*'Fish metrics'!G$178,$V130*'Fish metrics'!G$179,$W130*'Fish metrics'!G$180,$X130*'Fish metrics'!G$181,$Y130*'Fish metrics'!G$182)</f>
        <v>#VALUE!</v>
      </c>
      <c r="AG130" s="49" t="e">
        <f>SUM($P130*'Fish metrics'!H$173,$Q130*'Fish metrics'!H$174,$R130*'Fish metrics'!H$175,$S130*'Fish metrics'!H$176,$T130*'Fish metrics'!H$177,$U130*'Fish metrics'!H$178,$V130*'Fish metrics'!H$179,$W130*'Fish metrics'!H$180,$X130*'Fish metrics'!H$181,$Y130*'Fish metrics'!H$182)</f>
        <v>#VALUE!</v>
      </c>
      <c r="AH130" s="49" t="e">
        <f>SUM($P130*'Fish metrics'!I$173,$Q130*'Fish metrics'!I$174,$R130*'Fish metrics'!I$175,$S130*'Fish metrics'!I$176,$T130*'Fish metrics'!I$177,$U130*'Fish metrics'!I$178,$V130*'Fish metrics'!I$179,$W130*'Fish metrics'!I$180,$X130*'Fish metrics'!I$181,$Y130*'Fish metrics'!I$182)</f>
        <v>#VALUE!</v>
      </c>
      <c r="AI130" s="49" t="e">
        <f>SUM($P130*'Fish metrics'!J$173,$Q130*'Fish metrics'!J$174,$R130*'Fish metrics'!J$175,$S130*'Fish metrics'!J$176,$T130*'Fish metrics'!J$177,$U130*'Fish metrics'!J$178,$V130*'Fish metrics'!J$179,$W130*'Fish metrics'!J$180,$X130*'Fish metrics'!J$181,$Y130*'Fish metrics'!J$182)</f>
        <v>#VALUE!</v>
      </c>
      <c r="AJ130" s="49" t="e">
        <f>SUM($P130*'Fish metrics'!K$173,$Q130*'Fish metrics'!K$174,$R130*'Fish metrics'!K$175,$S130*'Fish metrics'!K$176,$T130*'Fish metrics'!K$177,$U130*'Fish metrics'!K$178,$V130*'Fish metrics'!K$179,$W130*'Fish metrics'!K$180,$X130*'Fish metrics'!K$181,$Y130*'Fish metrics'!K$182)</f>
        <v>#VALUE!</v>
      </c>
      <c r="AK130" s="49" t="e">
        <f>SUM($P130*'Fish metrics'!L$173,$Q130*'Fish metrics'!L$174,$R130*'Fish metrics'!L$175,$S130*'Fish metrics'!L$176,$T130*'Fish metrics'!L$177,$U130*'Fish metrics'!L$178,$V130*'Fish metrics'!L$179,$W130*'Fish metrics'!L$180,$X130*'Fish metrics'!L$181,$Y130*'Fish metrics'!L$182)</f>
        <v>#VALUE!</v>
      </c>
      <c r="AL130" s="49" t="e">
        <f>SUM($P130*'Fish metrics'!M$173,$Q130*'Fish metrics'!M$174,$R130*'Fish metrics'!M$175,$S130*'Fish metrics'!M$176,$T130*'Fish metrics'!M$177,$U130*'Fish metrics'!M$178,$V130*'Fish metrics'!M$179,$W130*'Fish metrics'!M$180,$X130*'Fish metrics'!M$181,$Y130*'Fish metrics'!M$182)</f>
        <v>#VALUE!</v>
      </c>
      <c r="AM130" s="49" t="e">
        <f>SUM($P130*'Fish metrics'!N$173,$Q130*'Fish metrics'!N$174,$R130*'Fish metrics'!N$175,$S130*'Fish metrics'!N$176,$T130*'Fish metrics'!N$177,$U130*'Fish metrics'!N$178,$V130*'Fish metrics'!N$179,$W130*'Fish metrics'!N$180,$X130*'Fish metrics'!N$181,$Y130*'Fish metrics'!N$182)</f>
        <v>#VALUE!</v>
      </c>
      <c r="AN130" s="49" t="e">
        <f>SUM($P130*'Fish metrics'!O$173,$Q130*'Fish metrics'!O$174,$R130*'Fish metrics'!O$175,$S130*'Fish metrics'!O$176,$T130*'Fish metrics'!O$177,$U130*'Fish metrics'!O$178,$V130*'Fish metrics'!O$179,$W130*'Fish metrics'!O$180,$X130*'Fish metrics'!O$181,$Y130*'Fish metrics'!O$182)</f>
        <v>#VALUE!</v>
      </c>
      <c r="AO130" s="39" t="e">
        <f t="shared" si="88"/>
        <v>#VALUE!</v>
      </c>
    </row>
    <row r="131" spans="1:41" x14ac:dyDescent="0.25">
      <c r="A131" s="64" t="s">
        <v>25</v>
      </c>
      <c r="B131" s="315"/>
      <c r="C131" s="328"/>
      <c r="D131" s="329"/>
      <c r="E131" s="329"/>
      <c r="F131" s="332"/>
      <c r="G131" s="328"/>
      <c r="H131" s="329"/>
      <c r="I131" s="329"/>
      <c r="J131" s="329"/>
      <c r="K131" s="330"/>
      <c r="L131" s="331"/>
      <c r="N131" s="64" t="s">
        <v>25</v>
      </c>
      <c r="O131" s="44" t="str">
        <f t="shared" si="87"/>
        <v/>
      </c>
      <c r="P131" s="67" t="str">
        <f>IF(C131&gt;0,C131*'Fish metrics'!D$28/$B$5,IF($N$106&lt;=$B$4,0,""))</f>
        <v/>
      </c>
      <c r="Q131" s="68" t="str">
        <f>IF(D131&gt;0,D131*'Fish metrics'!E$28/$B$5,IF($N$106&lt;=$B$4,0,""))</f>
        <v/>
      </c>
      <c r="R131" s="68" t="str">
        <f>IF(E131&gt;0,E131*'Fish metrics'!F$28/$B$5,IF($N$106&lt;=$B$4,0,""))</f>
        <v/>
      </c>
      <c r="S131" s="69" t="str">
        <f>IF(F131&gt;0,F131*'Fish metrics'!G$28/$B$5,IF($N$106&lt;=$B$4,0,""))</f>
        <v/>
      </c>
      <c r="T131" s="67" t="str">
        <f>IF(G131&gt;0,G131*'Fish metrics'!H$28/$B$5,IF($N$106&lt;=$B$4,0,""))</f>
        <v/>
      </c>
      <c r="U131" s="68" t="str">
        <f>IF(H131&gt;0,H131*'Fish metrics'!I$28/$B$5,IF($N$106&lt;=$B$4,0,""))</f>
        <v/>
      </c>
      <c r="V131" s="68" t="str">
        <f>IF(I131&gt;0,I131*'Fish metrics'!J$28/$B$5,IF($N$106&lt;=$B$4,0,""))</f>
        <v/>
      </c>
      <c r="W131" s="68" t="str">
        <f>IF(J131&gt;0,J131*'Fish metrics'!K$28/$B$5,IF($N$106&lt;=$B$4,0,""))</f>
        <v/>
      </c>
      <c r="X131" s="68" t="str">
        <f>IF(K131&gt;0,K131*'Fish metrics'!L$28/$B$5,IF($N$106&lt;=$B$4,0,""))</f>
        <v/>
      </c>
      <c r="Y131" s="69" t="str">
        <f>IF(L131&gt;0,L131*'Fish metrics'!M$28/$B$5,IF($N$106&lt;=$B$4,0,""))</f>
        <v/>
      </c>
      <c r="Z131" s="39">
        <f t="shared" si="89"/>
        <v>0</v>
      </c>
      <c r="AB131" s="70" t="s">
        <v>25</v>
      </c>
      <c r="AC131" s="49" t="e">
        <f>SUM($P131*'Fish metrics'!D$206,$Q131*'Fish metrics'!D$207,$R131*'Fish metrics'!D$208,$S131*'Fish metrics'!D$209,$T131*'Fish metrics'!D$210,$U131*'Fish metrics'!D$211,$V131*'Fish metrics'!D$212,$W131*'Fish metrics'!D$213,$X131*'Fish metrics'!D$214,$Y131*'Fish metrics'!D$215)</f>
        <v>#VALUE!</v>
      </c>
      <c r="AD131" s="49" t="e">
        <f>SUM($P131*'Fish metrics'!E$206,$Q131*'Fish metrics'!E$207,$R131*'Fish metrics'!E$208,$S131*'Fish metrics'!E$209,$T131*'Fish metrics'!E$210,$U131*'Fish metrics'!E$211,$V131*'Fish metrics'!E$212,$W131*'Fish metrics'!E$213,$X131*'Fish metrics'!E$214,$Y131*'Fish metrics'!E$215)</f>
        <v>#VALUE!</v>
      </c>
      <c r="AE131" s="49" t="e">
        <f>SUM($P131*'Fish metrics'!F$206,$Q131*'Fish metrics'!F$207,$R131*'Fish metrics'!F$208,$S131*'Fish metrics'!F$209,$T131*'Fish metrics'!F$210,$U131*'Fish metrics'!F$211,$V131*'Fish metrics'!F$212,$W131*'Fish metrics'!F$213,$X131*'Fish metrics'!F$214,$Y131*'Fish metrics'!F$215)</f>
        <v>#VALUE!</v>
      </c>
      <c r="AF131" s="49" t="e">
        <f>SUM($P131*'Fish metrics'!G$206,$Q131*'Fish metrics'!G$207,$R131*'Fish metrics'!G$208,$S131*'Fish metrics'!G$209,$T131*'Fish metrics'!G$210,$U131*'Fish metrics'!G$211,$V131*'Fish metrics'!G$212,$W131*'Fish metrics'!G$213,$X131*'Fish metrics'!G$214,$Y131*'Fish metrics'!G$215)</f>
        <v>#VALUE!</v>
      </c>
      <c r="AG131" s="49" t="e">
        <f>SUM($P131*'Fish metrics'!H$206,$Q131*'Fish metrics'!H$207,$R131*'Fish metrics'!H$208,$S131*'Fish metrics'!H$209,$T131*'Fish metrics'!H$210,$U131*'Fish metrics'!H$211,$V131*'Fish metrics'!H$212,$W131*'Fish metrics'!H$213,$X131*'Fish metrics'!H$214,$Y131*'Fish metrics'!H$215)</f>
        <v>#VALUE!</v>
      </c>
      <c r="AH131" s="49" t="e">
        <f>SUM($P131*'Fish metrics'!I$206,$Q131*'Fish metrics'!I$207,$R131*'Fish metrics'!I$208,$S131*'Fish metrics'!I$209,$T131*'Fish metrics'!I$210,$U131*'Fish metrics'!I$211,$V131*'Fish metrics'!I$212,$W131*'Fish metrics'!I$213,$X131*'Fish metrics'!I$214,$Y131*'Fish metrics'!I$215)</f>
        <v>#VALUE!</v>
      </c>
      <c r="AI131" s="49" t="e">
        <f>SUM($P131*'Fish metrics'!J$206,$Q131*'Fish metrics'!J$207,$R131*'Fish metrics'!J$208,$S131*'Fish metrics'!J$209,$T131*'Fish metrics'!J$210,$U131*'Fish metrics'!J$211,$V131*'Fish metrics'!J$212,$W131*'Fish metrics'!J$213,$X131*'Fish metrics'!J$214,$Y131*'Fish metrics'!J$215)</f>
        <v>#VALUE!</v>
      </c>
      <c r="AJ131" s="49" t="e">
        <f>SUM($P131*'Fish metrics'!K$206,$Q131*'Fish metrics'!K$207,$R131*'Fish metrics'!K$208,$S131*'Fish metrics'!K$209,$T131*'Fish metrics'!K$210,$U131*'Fish metrics'!K$211,$V131*'Fish metrics'!K$212,$W131*'Fish metrics'!K$213,$X131*'Fish metrics'!K$214,$Y131*'Fish metrics'!K$215)</f>
        <v>#VALUE!</v>
      </c>
      <c r="AK131" s="49" t="e">
        <f>SUM($P131*'Fish metrics'!L$206,$Q131*'Fish metrics'!L$207,$R131*'Fish metrics'!L$208,$S131*'Fish metrics'!L$209,$T131*'Fish metrics'!L$210,$U131*'Fish metrics'!L$211,$V131*'Fish metrics'!L$212,$W131*'Fish metrics'!L$213,$X131*'Fish metrics'!L$214,$Y131*'Fish metrics'!L$215)</f>
        <v>#VALUE!</v>
      </c>
      <c r="AL131" s="49" t="e">
        <f>SUM($P131*'Fish metrics'!M$206,$Q131*'Fish metrics'!M$207,$R131*'Fish metrics'!M$208,$S131*'Fish metrics'!M$209,$T131*'Fish metrics'!M$210,$U131*'Fish metrics'!M$211,$V131*'Fish metrics'!M$212,$W131*'Fish metrics'!M$213,$X131*'Fish metrics'!M$214,$Y131*'Fish metrics'!M$215)</f>
        <v>#VALUE!</v>
      </c>
      <c r="AM131" s="49" t="e">
        <f>SUM($P131*'Fish metrics'!N$206,$Q131*'Fish metrics'!N$207,$R131*'Fish metrics'!N$208,$S131*'Fish metrics'!N$209,$T131*'Fish metrics'!N$210,$U131*'Fish metrics'!N$211,$V131*'Fish metrics'!N$212,$W131*'Fish metrics'!N$213,$X131*'Fish metrics'!N$214,$Y131*'Fish metrics'!N$215)</f>
        <v>#VALUE!</v>
      </c>
      <c r="AN131" s="49" t="e">
        <f>SUM($P131*'Fish metrics'!O$206,$Q131*'Fish metrics'!O$207,$R131*'Fish metrics'!O$208,$S131*'Fish metrics'!O$209,$T131*'Fish metrics'!O$210,$U131*'Fish metrics'!O$211,$V131*'Fish metrics'!O$212,$W131*'Fish metrics'!O$213,$X131*'Fish metrics'!O$214,$Y131*'Fish metrics'!O$215)</f>
        <v>#VALUE!</v>
      </c>
      <c r="AO131" s="39" t="e">
        <f t="shared" si="88"/>
        <v>#VALUE!</v>
      </c>
    </row>
    <row r="132" spans="1:41" x14ac:dyDescent="0.25">
      <c r="A132" s="64" t="s">
        <v>26</v>
      </c>
      <c r="B132" s="315"/>
      <c r="C132" s="328"/>
      <c r="D132" s="329"/>
      <c r="E132" s="329"/>
      <c r="F132" s="332"/>
      <c r="G132" s="328"/>
      <c r="H132" s="329"/>
      <c r="I132" s="329"/>
      <c r="J132" s="329"/>
      <c r="K132" s="330"/>
      <c r="L132" s="331"/>
      <c r="N132" s="64" t="s">
        <v>26</v>
      </c>
      <c r="O132" s="44" t="str">
        <f t="shared" si="87"/>
        <v/>
      </c>
      <c r="P132" s="67" t="str">
        <f>IF(C132&gt;0,C132*'Fish metrics'!D$29/$B$5,IF($N$106&lt;=$B$4,0,""))</f>
        <v/>
      </c>
      <c r="Q132" s="68" t="str">
        <f>IF(D132&gt;0,D132*'Fish metrics'!E$29/$B$5,IF($N$106&lt;=$B$4,0,""))</f>
        <v/>
      </c>
      <c r="R132" s="68" t="str">
        <f>IF(E132&gt;0,E132*'Fish metrics'!F$29/$B$5,IF($N$106&lt;=$B$4,0,""))</f>
        <v/>
      </c>
      <c r="S132" s="69" t="str">
        <f>IF(F132&gt;0,F132*'Fish metrics'!G$29/$B$5,IF($N$106&lt;=$B$4,0,""))</f>
        <v/>
      </c>
      <c r="T132" s="67" t="str">
        <f>IF(G132&gt;0,G132*'Fish metrics'!H$29/$B$5,IF($N$106&lt;=$B$4,0,""))</f>
        <v/>
      </c>
      <c r="U132" s="68" t="str">
        <f>IF(H132&gt;0,H132*'Fish metrics'!I$29/$B$5,IF($N$106&lt;=$B$4,0,""))</f>
        <v/>
      </c>
      <c r="V132" s="68" t="str">
        <f>IF(I132&gt;0,I132*'Fish metrics'!J$29/$B$5,IF($N$106&lt;=$B$4,0,""))</f>
        <v/>
      </c>
      <c r="W132" s="68" t="str">
        <f>IF(J132&gt;0,J132*'Fish metrics'!K$29/$B$5,IF($N$106&lt;=$B$4,0,""))</f>
        <v/>
      </c>
      <c r="X132" s="68" t="str">
        <f>IF(K132&gt;0,K132*'Fish metrics'!L$29/$B$5,IF($N$106&lt;=$B$4,0,""))</f>
        <v/>
      </c>
      <c r="Y132" s="69" t="str">
        <f>IF(L132&gt;0,L132*'Fish metrics'!M$29/$B$5,IF($N$106&lt;=$B$4,0,""))</f>
        <v/>
      </c>
      <c r="Z132" s="39">
        <f t="shared" si="89"/>
        <v>0</v>
      </c>
      <c r="AB132" s="70" t="s">
        <v>26</v>
      </c>
      <c r="AC132" s="49" t="e">
        <f>SUM($P132*'Fish metrics'!D$151,$Q132*'Fish metrics'!D$152,$R132*'Fish metrics'!D$153,$S132*'Fish metrics'!D$154,$T132*'Fish metrics'!D$155,$U132*'Fish metrics'!D$156,$V132*'Fish metrics'!D$157,$W132*'Fish metrics'!D$158,$X132*'Fish metrics'!D$159,$Y132*'Fish metrics'!D$160)</f>
        <v>#VALUE!</v>
      </c>
      <c r="AD132" s="49" t="e">
        <f>SUM($P132*'Fish metrics'!E$151,$Q132*'Fish metrics'!E$152,$R132*'Fish metrics'!E$153,$S132*'Fish metrics'!E$154,$T132*'Fish metrics'!E$155,$U132*'Fish metrics'!E$156,$V132*'Fish metrics'!E$157,$W132*'Fish metrics'!E$158,$X132*'Fish metrics'!E$159,$Y132*'Fish metrics'!E$160)</f>
        <v>#VALUE!</v>
      </c>
      <c r="AE132" s="49" t="e">
        <f>SUM($P132*'Fish metrics'!F$151,$Q132*'Fish metrics'!F$152,$R132*'Fish metrics'!F$153,$S132*'Fish metrics'!F$154,$T132*'Fish metrics'!F$155,$U132*'Fish metrics'!F$156,$V132*'Fish metrics'!F$157,$W132*'Fish metrics'!F$158,$X132*'Fish metrics'!F$159,$Y132*'Fish metrics'!F$160)</f>
        <v>#VALUE!</v>
      </c>
      <c r="AF132" s="49" t="e">
        <f>SUM($P132*'Fish metrics'!G$151,$Q132*'Fish metrics'!G$152,$R132*'Fish metrics'!G$153,$S132*'Fish metrics'!G$154,$T132*'Fish metrics'!G$155,$U132*'Fish metrics'!G$156,$V132*'Fish metrics'!G$157,$W132*'Fish metrics'!G$158,$X132*'Fish metrics'!G$159,$Y132*'Fish metrics'!G$160)</f>
        <v>#VALUE!</v>
      </c>
      <c r="AG132" s="49" t="e">
        <f>SUM($P132*'Fish metrics'!H$151,$Q132*'Fish metrics'!H$152,$R132*'Fish metrics'!H$153,$S132*'Fish metrics'!H$154,$T132*'Fish metrics'!H$155,$U132*'Fish metrics'!H$156,$V132*'Fish metrics'!H$157,$W132*'Fish metrics'!H$158,$X132*'Fish metrics'!H$159,$Y132*'Fish metrics'!H$160)</f>
        <v>#VALUE!</v>
      </c>
      <c r="AH132" s="49" t="e">
        <f>SUM($P132*'Fish metrics'!I$151,$Q132*'Fish metrics'!I$152,$R132*'Fish metrics'!I$153,$S132*'Fish metrics'!I$154,$T132*'Fish metrics'!I$155,$U132*'Fish metrics'!I$156,$V132*'Fish metrics'!I$157,$W132*'Fish metrics'!I$158,$X132*'Fish metrics'!I$159,$Y132*'Fish metrics'!I$160)</f>
        <v>#VALUE!</v>
      </c>
      <c r="AI132" s="49" t="e">
        <f>SUM($P132*'Fish metrics'!J$151,$Q132*'Fish metrics'!J$152,$R132*'Fish metrics'!J$153,$S132*'Fish metrics'!J$154,$T132*'Fish metrics'!J$155,$U132*'Fish metrics'!J$156,$V132*'Fish metrics'!J$157,$W132*'Fish metrics'!J$158,$X132*'Fish metrics'!J$159,$Y132*'Fish metrics'!J$160)</f>
        <v>#VALUE!</v>
      </c>
      <c r="AJ132" s="49" t="e">
        <f>SUM($P132*'Fish metrics'!K$151,$Q132*'Fish metrics'!K$152,$R132*'Fish metrics'!K$153,$S132*'Fish metrics'!K$154,$T132*'Fish metrics'!K$155,$U132*'Fish metrics'!K$156,$V132*'Fish metrics'!K$157,$W132*'Fish metrics'!K$158,$X132*'Fish metrics'!K$159,$Y132*'Fish metrics'!K$160)</f>
        <v>#VALUE!</v>
      </c>
      <c r="AK132" s="49" t="e">
        <f>SUM($P132*'Fish metrics'!L$151,$Q132*'Fish metrics'!L$152,$R132*'Fish metrics'!L$153,$S132*'Fish metrics'!L$154,$T132*'Fish metrics'!L$155,$U132*'Fish metrics'!L$156,$V132*'Fish metrics'!L$157,$W132*'Fish metrics'!L$158,$X132*'Fish metrics'!L$159,$Y132*'Fish metrics'!L$160)</f>
        <v>#VALUE!</v>
      </c>
      <c r="AL132" s="49" t="e">
        <f>SUM($P132*'Fish metrics'!M$151,$Q132*'Fish metrics'!M$152,$R132*'Fish metrics'!M$153,$S132*'Fish metrics'!M$154,$T132*'Fish metrics'!M$155,$U132*'Fish metrics'!M$156,$V132*'Fish metrics'!M$157,$W132*'Fish metrics'!M$158,$X132*'Fish metrics'!M$159,$Y132*'Fish metrics'!M$160)</f>
        <v>#VALUE!</v>
      </c>
      <c r="AM132" s="49" t="e">
        <f>SUM($P132*'Fish metrics'!N$151,$Q132*'Fish metrics'!N$152,$R132*'Fish metrics'!N$153,$S132*'Fish metrics'!N$154,$T132*'Fish metrics'!N$155,$U132*'Fish metrics'!N$156,$V132*'Fish metrics'!N$157,$W132*'Fish metrics'!N$158,$X132*'Fish metrics'!N$159,$Y132*'Fish metrics'!N$160)</f>
        <v>#VALUE!</v>
      </c>
      <c r="AN132" s="49" t="e">
        <f>SUM($P132*'Fish metrics'!O$151,$Q132*'Fish metrics'!O$152,$R132*'Fish metrics'!O$153,$S132*'Fish metrics'!O$154,$T132*'Fish metrics'!O$155,$U132*'Fish metrics'!O$156,$V132*'Fish metrics'!O$157,$W132*'Fish metrics'!O$158,$X132*'Fish metrics'!O$159,$Y132*'Fish metrics'!O$160)</f>
        <v>#VALUE!</v>
      </c>
      <c r="AO132" s="39" t="e">
        <f t="shared" si="88"/>
        <v>#VALUE!</v>
      </c>
    </row>
    <row r="133" spans="1:41" x14ac:dyDescent="0.25">
      <c r="A133" s="64" t="s">
        <v>186</v>
      </c>
      <c r="B133" s="315"/>
      <c r="C133" s="328"/>
      <c r="D133" s="329"/>
      <c r="E133" s="329"/>
      <c r="F133" s="331"/>
      <c r="G133" s="328"/>
      <c r="H133" s="329"/>
      <c r="I133" s="329"/>
      <c r="J133" s="330"/>
      <c r="K133" s="330"/>
      <c r="L133" s="331"/>
      <c r="N133" s="64" t="s">
        <v>186</v>
      </c>
      <c r="O133" s="44" t="str">
        <f t="shared" si="87"/>
        <v/>
      </c>
      <c r="P133" s="67" t="str">
        <f>IF(C133&gt;0,C133*'Fish metrics'!D$30/$B$5,IF($N$106&lt;=$B$4,0,""))</f>
        <v/>
      </c>
      <c r="Q133" s="68" t="str">
        <f>IF(D133&gt;0,D133*'Fish metrics'!E$30/$B$5,IF($N$106&lt;=$B$4,0,""))</f>
        <v/>
      </c>
      <c r="R133" s="68" t="str">
        <f>IF(E133&gt;0,E133*'Fish metrics'!F$30/$B$5,IF($N$106&lt;=$B$4,0,""))</f>
        <v/>
      </c>
      <c r="S133" s="69" t="str">
        <f>IF(F133&gt;0,F133*'Fish metrics'!G$30/$B$5,IF($N$106&lt;=$B$4,0,""))</f>
        <v/>
      </c>
      <c r="T133" s="67" t="str">
        <f>IF(G133&gt;0,G133*'Fish metrics'!H$30/$B$5,IF($N$106&lt;=$B$4,0,""))</f>
        <v/>
      </c>
      <c r="U133" s="68" t="str">
        <f>IF(H133&gt;0,H133*'Fish metrics'!I$30/$B$5,IF($N$106&lt;=$B$4,0,""))</f>
        <v/>
      </c>
      <c r="V133" s="68" t="str">
        <f>IF(I133&gt;0,I133*'Fish metrics'!J$30/$B$5,IF($N$106&lt;=$B$4,0,""))</f>
        <v/>
      </c>
      <c r="W133" s="68" t="str">
        <f>IF(J133&gt;0,J133*'Fish metrics'!K$30/$B$5,IF($N$106&lt;=$B$4,0,""))</f>
        <v/>
      </c>
      <c r="X133" s="68" t="str">
        <f>IF(K133&gt;0,K133*'Fish metrics'!L$30/$B$5,IF($N$106&lt;=$B$4,0,""))</f>
        <v/>
      </c>
      <c r="Y133" s="69" t="str">
        <f>IF(L133&gt;0,L133*'Fish metrics'!M$30/$B$5,IF($N$106&lt;=$B$4,0,""))</f>
        <v/>
      </c>
      <c r="Z133" s="39">
        <f t="shared" si="89"/>
        <v>0</v>
      </c>
      <c r="AB133" s="70" t="s">
        <v>186</v>
      </c>
      <c r="AC133" s="49" t="e">
        <f>SUM($P133*'Fish metrics'!D$173,$Q133*'Fish metrics'!D$174,$R133*'Fish metrics'!D$175,$S133*'Fish metrics'!D$176,$T133*'Fish metrics'!D$177,$U133*'Fish metrics'!D$178,$V133*'Fish metrics'!D$179,$W133*'Fish metrics'!D$180,$X133*'Fish metrics'!D$181,$Y133*'Fish metrics'!D$182)</f>
        <v>#VALUE!</v>
      </c>
      <c r="AD133" s="49" t="e">
        <f>SUM($P133*'Fish metrics'!E$173,$Q133*'Fish metrics'!E$174,$R133*'Fish metrics'!E$175,$S133*'Fish metrics'!E$176,$T133*'Fish metrics'!E$177,$U133*'Fish metrics'!E$178,$V133*'Fish metrics'!E$179,$W133*'Fish metrics'!E$180,$X133*'Fish metrics'!E$181,$Y133*'Fish metrics'!E$182)</f>
        <v>#VALUE!</v>
      </c>
      <c r="AE133" s="49" t="e">
        <f>SUM($P133*'Fish metrics'!F$173,$Q133*'Fish metrics'!F$174,$R133*'Fish metrics'!F$175,$S133*'Fish metrics'!F$176,$T133*'Fish metrics'!F$177,$U133*'Fish metrics'!F$178,$V133*'Fish metrics'!F$179,$W133*'Fish metrics'!F$180,$X133*'Fish metrics'!F$181,$Y133*'Fish metrics'!F$182)</f>
        <v>#VALUE!</v>
      </c>
      <c r="AF133" s="49" t="e">
        <f>SUM($P133*'Fish metrics'!G$173,$Q133*'Fish metrics'!G$174,$R133*'Fish metrics'!G$175,$S133*'Fish metrics'!G$176,$T133*'Fish metrics'!G$177,$U133*'Fish metrics'!G$178,$V133*'Fish metrics'!G$179,$W133*'Fish metrics'!G$180,$X133*'Fish metrics'!G$181,$Y133*'Fish metrics'!G$182)</f>
        <v>#VALUE!</v>
      </c>
      <c r="AG133" s="49" t="e">
        <f>SUM($P133*'Fish metrics'!H$173,$Q133*'Fish metrics'!H$174,$R133*'Fish metrics'!H$175,$S133*'Fish metrics'!H$176,$T133*'Fish metrics'!H$177,$U133*'Fish metrics'!H$178,$V133*'Fish metrics'!H$179,$W133*'Fish metrics'!H$180,$X133*'Fish metrics'!H$181,$Y133*'Fish metrics'!H$182)</f>
        <v>#VALUE!</v>
      </c>
      <c r="AH133" s="49" t="e">
        <f>SUM($P133*'Fish metrics'!I$173,$Q133*'Fish metrics'!I$174,$R133*'Fish metrics'!I$175,$S133*'Fish metrics'!I$176,$T133*'Fish metrics'!I$177,$U133*'Fish metrics'!I$178,$V133*'Fish metrics'!I$179,$W133*'Fish metrics'!I$180,$X133*'Fish metrics'!I$181,$Y133*'Fish metrics'!I$182)</f>
        <v>#VALUE!</v>
      </c>
      <c r="AI133" s="49" t="e">
        <f>SUM($P133*'Fish metrics'!J$173,$Q133*'Fish metrics'!J$174,$R133*'Fish metrics'!J$175,$S133*'Fish metrics'!J$176,$T133*'Fish metrics'!J$177,$U133*'Fish metrics'!J$178,$V133*'Fish metrics'!J$179,$W133*'Fish metrics'!J$180,$X133*'Fish metrics'!J$181,$Y133*'Fish metrics'!J$182)</f>
        <v>#VALUE!</v>
      </c>
      <c r="AJ133" s="49" t="e">
        <f>SUM($P133*'Fish metrics'!K$173,$Q133*'Fish metrics'!K$174,$R133*'Fish metrics'!K$175,$S133*'Fish metrics'!K$176,$T133*'Fish metrics'!K$177,$U133*'Fish metrics'!K$178,$V133*'Fish metrics'!K$179,$W133*'Fish metrics'!K$180,$X133*'Fish metrics'!K$181,$Y133*'Fish metrics'!K$182)</f>
        <v>#VALUE!</v>
      </c>
      <c r="AK133" s="49" t="e">
        <f>SUM($P133*'Fish metrics'!L$173,$Q133*'Fish metrics'!L$174,$R133*'Fish metrics'!L$175,$S133*'Fish metrics'!L$176,$T133*'Fish metrics'!L$177,$U133*'Fish metrics'!L$178,$V133*'Fish metrics'!L$179,$W133*'Fish metrics'!L$180,$X133*'Fish metrics'!L$181,$Y133*'Fish metrics'!L$182)</f>
        <v>#VALUE!</v>
      </c>
      <c r="AL133" s="49" t="e">
        <f>SUM($P133*'Fish metrics'!M$173,$Q133*'Fish metrics'!M$174,$R133*'Fish metrics'!M$175,$S133*'Fish metrics'!M$176,$T133*'Fish metrics'!M$177,$U133*'Fish metrics'!M$178,$V133*'Fish metrics'!M$179,$W133*'Fish metrics'!M$180,$X133*'Fish metrics'!M$181,$Y133*'Fish metrics'!M$182)</f>
        <v>#VALUE!</v>
      </c>
      <c r="AM133" s="49" t="e">
        <f>SUM($P133*'Fish metrics'!N$173,$Q133*'Fish metrics'!N$174,$R133*'Fish metrics'!N$175,$S133*'Fish metrics'!N$176,$T133*'Fish metrics'!N$177,$U133*'Fish metrics'!N$178,$V133*'Fish metrics'!N$179,$W133*'Fish metrics'!N$180,$X133*'Fish metrics'!N$181,$Y133*'Fish metrics'!N$182)</f>
        <v>#VALUE!</v>
      </c>
      <c r="AN133" s="49" t="e">
        <f>SUM($P133*'Fish metrics'!O$173,$Q133*'Fish metrics'!O$174,$R133*'Fish metrics'!O$175,$S133*'Fish metrics'!O$176,$T133*'Fish metrics'!O$177,$U133*'Fish metrics'!O$178,$V133*'Fish metrics'!O$179,$W133*'Fish metrics'!O$180,$X133*'Fish metrics'!O$181,$Y133*'Fish metrics'!O$182)</f>
        <v>#VALUE!</v>
      </c>
      <c r="AO133" s="39" t="e">
        <f t="shared" si="88"/>
        <v>#VALUE!</v>
      </c>
    </row>
    <row r="134" spans="1:41" x14ac:dyDescent="0.25">
      <c r="A134" s="64" t="s">
        <v>132</v>
      </c>
      <c r="B134" s="315"/>
      <c r="C134" s="328"/>
      <c r="D134" s="329"/>
      <c r="E134" s="329"/>
      <c r="F134" s="332"/>
      <c r="G134" s="328"/>
      <c r="H134" s="329"/>
      <c r="I134" s="329"/>
      <c r="J134" s="329"/>
      <c r="K134" s="329"/>
      <c r="L134" s="332"/>
      <c r="N134" s="64" t="s">
        <v>132</v>
      </c>
      <c r="O134" s="44" t="str">
        <f t="shared" si="87"/>
        <v/>
      </c>
      <c r="P134" s="67" t="str">
        <f>IF(C134&gt;0,C134*'Fish metrics'!D$31/$B$5,IF($N$106&lt;=$B$4,0,""))</f>
        <v/>
      </c>
      <c r="Q134" s="68" t="str">
        <f>IF(D134&gt;0,D134*'Fish metrics'!E$31/$B$5,IF($N$106&lt;=$B$4,0,""))</f>
        <v/>
      </c>
      <c r="R134" s="68" t="str">
        <f>IF(E134&gt;0,E134*'Fish metrics'!F$31/$B$5,IF($N$106&lt;=$B$4,0,""))</f>
        <v/>
      </c>
      <c r="S134" s="69" t="str">
        <f>IF(F134&gt;0,F134*'Fish metrics'!G$31/$B$5,IF($N$106&lt;=$B$4,0,""))</f>
        <v/>
      </c>
      <c r="T134" s="67" t="str">
        <f>IF(G134&gt;0,G134*'Fish metrics'!H$31/$B$5,IF($N$106&lt;=$B$4,0,""))</f>
        <v/>
      </c>
      <c r="U134" s="68" t="str">
        <f>IF(H134&gt;0,H134*'Fish metrics'!I$31/$B$5,IF($N$106&lt;=$B$4,0,""))</f>
        <v/>
      </c>
      <c r="V134" s="68" t="str">
        <f>IF(I134&gt;0,I134*'Fish metrics'!J$31/$B$5,IF($N$106&lt;=$B$4,0,""))</f>
        <v/>
      </c>
      <c r="W134" s="68" t="str">
        <f>IF(J134&gt;0,J134*'Fish metrics'!K$31/$B$5,IF($N$106&lt;=$B$4,0,""))</f>
        <v/>
      </c>
      <c r="X134" s="68" t="str">
        <f>IF(K134&gt;0,K134*'Fish metrics'!L$31/$B$5,IF($N$106&lt;=$B$4,0,""))</f>
        <v/>
      </c>
      <c r="Y134" s="69" t="str">
        <f>IF(L134&gt;0,L134*'Fish metrics'!M$31/$B$5,IF($N$106&lt;=$B$4,0,""))</f>
        <v/>
      </c>
      <c r="Z134" s="39">
        <f t="shared" si="89"/>
        <v>0</v>
      </c>
      <c r="AB134" s="70" t="s">
        <v>132</v>
      </c>
      <c r="AC134" s="49" t="e">
        <f>SUM($P134*'Fish metrics'!D$151,$Q134*'Fish metrics'!D$152,$R134*'Fish metrics'!D$153,$S134*'Fish metrics'!D$154,$T134*'Fish metrics'!D$155,$U134*'Fish metrics'!D$156,$V134*'Fish metrics'!D$157,$W134*'Fish metrics'!D$158,$X134*'Fish metrics'!D$159,$Y134*'Fish metrics'!D$160)</f>
        <v>#VALUE!</v>
      </c>
      <c r="AD134" s="49" t="e">
        <f>SUM($P134*'Fish metrics'!E$151,$Q134*'Fish metrics'!E$152,$R134*'Fish metrics'!E$153,$S134*'Fish metrics'!E$154,$T134*'Fish metrics'!E$155,$U134*'Fish metrics'!E$156,$V134*'Fish metrics'!E$157,$W134*'Fish metrics'!E$158,$X134*'Fish metrics'!E$159,$Y134*'Fish metrics'!E$160)</f>
        <v>#VALUE!</v>
      </c>
      <c r="AE134" s="49" t="e">
        <f>SUM($P134*'Fish metrics'!F$151,$Q134*'Fish metrics'!F$152,$R134*'Fish metrics'!F$153,$S134*'Fish metrics'!F$154,$T134*'Fish metrics'!F$155,$U134*'Fish metrics'!F$156,$V134*'Fish metrics'!F$157,$W134*'Fish metrics'!F$158,$X134*'Fish metrics'!F$159,$Y134*'Fish metrics'!F$160)</f>
        <v>#VALUE!</v>
      </c>
      <c r="AF134" s="49" t="e">
        <f>SUM($P134*'Fish metrics'!G$151,$Q134*'Fish metrics'!G$152,$R134*'Fish metrics'!G$153,$S134*'Fish metrics'!G$154,$T134*'Fish metrics'!G$155,$U134*'Fish metrics'!G$156,$V134*'Fish metrics'!G$157,$W134*'Fish metrics'!G$158,$X134*'Fish metrics'!G$159,$Y134*'Fish metrics'!G$160)</f>
        <v>#VALUE!</v>
      </c>
      <c r="AG134" s="49" t="e">
        <f>SUM($P134*'Fish metrics'!H$151,$Q134*'Fish metrics'!H$152,$R134*'Fish metrics'!H$153,$S134*'Fish metrics'!H$154,$T134*'Fish metrics'!H$155,$U134*'Fish metrics'!H$156,$V134*'Fish metrics'!H$157,$W134*'Fish metrics'!H$158,$X134*'Fish metrics'!H$159,$Y134*'Fish metrics'!H$160)</f>
        <v>#VALUE!</v>
      </c>
      <c r="AH134" s="49" t="e">
        <f>SUM($P134*'Fish metrics'!I$151,$Q134*'Fish metrics'!I$152,$R134*'Fish metrics'!I$153,$S134*'Fish metrics'!I$154,$T134*'Fish metrics'!I$155,$U134*'Fish metrics'!I$156,$V134*'Fish metrics'!I$157,$W134*'Fish metrics'!I$158,$X134*'Fish metrics'!I$159,$Y134*'Fish metrics'!I$160)</f>
        <v>#VALUE!</v>
      </c>
      <c r="AI134" s="49" t="e">
        <f>SUM($P134*'Fish metrics'!J$151,$Q134*'Fish metrics'!J$152,$R134*'Fish metrics'!J$153,$S134*'Fish metrics'!J$154,$T134*'Fish metrics'!J$155,$U134*'Fish metrics'!J$156,$V134*'Fish metrics'!J$157,$W134*'Fish metrics'!J$158,$X134*'Fish metrics'!J$159,$Y134*'Fish metrics'!J$160)</f>
        <v>#VALUE!</v>
      </c>
      <c r="AJ134" s="49" t="e">
        <f>SUM($P134*'Fish metrics'!K$151,$Q134*'Fish metrics'!K$152,$R134*'Fish metrics'!K$153,$S134*'Fish metrics'!K$154,$T134*'Fish metrics'!K$155,$U134*'Fish metrics'!K$156,$V134*'Fish metrics'!K$157,$W134*'Fish metrics'!K$158,$X134*'Fish metrics'!K$159,$Y134*'Fish metrics'!K$160)</f>
        <v>#VALUE!</v>
      </c>
      <c r="AK134" s="49" t="e">
        <f>SUM($P134*'Fish metrics'!L$151,$Q134*'Fish metrics'!L$152,$R134*'Fish metrics'!L$153,$S134*'Fish metrics'!L$154,$T134*'Fish metrics'!L$155,$U134*'Fish metrics'!L$156,$V134*'Fish metrics'!L$157,$W134*'Fish metrics'!L$158,$X134*'Fish metrics'!L$159,$Y134*'Fish metrics'!L$160)</f>
        <v>#VALUE!</v>
      </c>
      <c r="AL134" s="49" t="e">
        <f>SUM($P134*'Fish metrics'!M$151,$Q134*'Fish metrics'!M$152,$R134*'Fish metrics'!M$153,$S134*'Fish metrics'!M$154,$T134*'Fish metrics'!M$155,$U134*'Fish metrics'!M$156,$V134*'Fish metrics'!M$157,$W134*'Fish metrics'!M$158,$X134*'Fish metrics'!M$159,$Y134*'Fish metrics'!M$160)</f>
        <v>#VALUE!</v>
      </c>
      <c r="AM134" s="49" t="e">
        <f>SUM($P134*'Fish metrics'!N$151,$Q134*'Fish metrics'!N$152,$R134*'Fish metrics'!N$153,$S134*'Fish metrics'!N$154,$T134*'Fish metrics'!N$155,$U134*'Fish metrics'!N$156,$V134*'Fish metrics'!N$157,$W134*'Fish metrics'!N$158,$X134*'Fish metrics'!N$159,$Y134*'Fish metrics'!N$160)</f>
        <v>#VALUE!</v>
      </c>
      <c r="AN134" s="49" t="e">
        <f>SUM($P134*'Fish metrics'!O$151,$Q134*'Fish metrics'!O$152,$R134*'Fish metrics'!O$153,$S134*'Fish metrics'!O$154,$T134*'Fish metrics'!O$155,$U134*'Fish metrics'!O$156,$V134*'Fish metrics'!O$157,$W134*'Fish metrics'!O$158,$X134*'Fish metrics'!O$159,$Y134*'Fish metrics'!O$160)</f>
        <v>#VALUE!</v>
      </c>
      <c r="AO134" s="39" t="e">
        <f t="shared" si="88"/>
        <v>#VALUE!</v>
      </c>
    </row>
    <row r="135" spans="1:41" x14ac:dyDescent="0.25">
      <c r="A135" s="64" t="s">
        <v>27</v>
      </c>
      <c r="B135" s="315"/>
      <c r="C135" s="328"/>
      <c r="D135" s="329"/>
      <c r="E135" s="330"/>
      <c r="F135" s="331"/>
      <c r="G135" s="328"/>
      <c r="H135" s="329"/>
      <c r="I135" s="329"/>
      <c r="J135" s="330"/>
      <c r="K135" s="330"/>
      <c r="L135" s="331"/>
      <c r="N135" s="64" t="s">
        <v>27</v>
      </c>
      <c r="O135" s="44" t="str">
        <f t="shared" si="87"/>
        <v/>
      </c>
      <c r="P135" s="67" t="str">
        <f>IF(C135&gt;0,C135*'Fish metrics'!D$32/$B$5,IF($N$106&lt;=$B$4,0,""))</f>
        <v/>
      </c>
      <c r="Q135" s="68" t="str">
        <f>IF(D135&gt;0,D135*'Fish metrics'!E$32/$B$5,IF($N$106&lt;=$B$4,0,""))</f>
        <v/>
      </c>
      <c r="R135" s="68" t="str">
        <f>IF(E135&gt;0,E135*'Fish metrics'!F$32/$B$5,IF($N$106&lt;=$B$4,0,""))</f>
        <v/>
      </c>
      <c r="S135" s="69" t="str">
        <f>IF(F135&gt;0,F135*'Fish metrics'!G$32/$B$5,IF($N$106&lt;=$B$4,0,""))</f>
        <v/>
      </c>
      <c r="T135" s="67" t="str">
        <f>IF(G135&gt;0,G135*'Fish metrics'!H$32/$B$5,IF($N$106&lt;=$B$4,0,""))</f>
        <v/>
      </c>
      <c r="U135" s="68" t="str">
        <f>IF(H135&gt;0,H135*'Fish metrics'!I$32/$B$5,IF($N$106&lt;=$B$4,0,""))</f>
        <v/>
      </c>
      <c r="V135" s="68" t="str">
        <f>IF(I135&gt;0,I135*'Fish metrics'!J$32/$B$5,IF($N$106&lt;=$B$4,0,""))</f>
        <v/>
      </c>
      <c r="W135" s="68" t="str">
        <f>IF(J135&gt;0,J135*'Fish metrics'!K$32/$B$5,IF($N$106&lt;=$B$4,0,""))</f>
        <v/>
      </c>
      <c r="X135" s="68" t="str">
        <f>IF(K135&gt;0,K135*'Fish metrics'!L$32/$B$5,IF($N$106&lt;=$B$4,0,""))</f>
        <v/>
      </c>
      <c r="Y135" s="69" t="str">
        <f>IF(L135&gt;0,L135*'Fish metrics'!M$32/$B$5,IF($N$106&lt;=$B$4,0,""))</f>
        <v/>
      </c>
      <c r="Z135" s="39">
        <f t="shared" si="89"/>
        <v>0</v>
      </c>
      <c r="AB135" s="70" t="s">
        <v>27</v>
      </c>
      <c r="AC135" s="49" t="e">
        <f>SUM($P135*'Fish metrics'!D$162,$Q135*'Fish metrics'!D$163,$R135*'Fish metrics'!D$164,$S135*'Fish metrics'!D$165,$T135*'Fish metrics'!D$166,$U135*'Fish metrics'!D$167,$V135*'Fish metrics'!D$168,$W135*'Fish metrics'!D$169,$X135*'Fish metrics'!D$170,$Y135*'Fish metrics'!D$171)</f>
        <v>#VALUE!</v>
      </c>
      <c r="AD135" s="49" t="e">
        <f>SUM($P135*'Fish metrics'!E$162,$Q135*'Fish metrics'!E$163,$R135*'Fish metrics'!E$164,$S135*'Fish metrics'!E$165,$T135*'Fish metrics'!E$166,$U135*'Fish metrics'!E$167,$V135*'Fish metrics'!E$168,$W135*'Fish metrics'!E$169,$X135*'Fish metrics'!E$170,$Y135*'Fish metrics'!E$171)</f>
        <v>#VALUE!</v>
      </c>
      <c r="AE135" s="49" t="e">
        <f>SUM($P135*'Fish metrics'!F$162,$Q135*'Fish metrics'!F$163,$R135*'Fish metrics'!F$164,$S135*'Fish metrics'!F$165,$T135*'Fish metrics'!F$166,$U135*'Fish metrics'!F$167,$V135*'Fish metrics'!F$168,$W135*'Fish metrics'!F$169,$X135*'Fish metrics'!F$170,$Y135*'Fish metrics'!F$171)</f>
        <v>#VALUE!</v>
      </c>
      <c r="AF135" s="49" t="e">
        <f>SUM($P135*'Fish metrics'!G$162,$Q135*'Fish metrics'!G$163,$R135*'Fish metrics'!G$164,$S135*'Fish metrics'!G$165,$T135*'Fish metrics'!G$166,$U135*'Fish metrics'!G$167,$V135*'Fish metrics'!G$168,$W135*'Fish metrics'!G$169,$X135*'Fish metrics'!G$170,$Y135*'Fish metrics'!G$171)</f>
        <v>#VALUE!</v>
      </c>
      <c r="AG135" s="49" t="e">
        <f>SUM($P135*'Fish metrics'!H$162,$Q135*'Fish metrics'!H$163,$R135*'Fish metrics'!H$164,$S135*'Fish metrics'!H$165,$T135*'Fish metrics'!H$166,$U135*'Fish metrics'!H$167,$V135*'Fish metrics'!H$168,$W135*'Fish metrics'!H$169,$X135*'Fish metrics'!H$170,$Y135*'Fish metrics'!H$171)</f>
        <v>#VALUE!</v>
      </c>
      <c r="AH135" s="49" t="e">
        <f>SUM($P135*'Fish metrics'!I$162,$Q135*'Fish metrics'!I$163,$R135*'Fish metrics'!I$164,$S135*'Fish metrics'!I$165,$T135*'Fish metrics'!I$166,$U135*'Fish metrics'!I$167,$V135*'Fish metrics'!I$168,$W135*'Fish metrics'!I$169,$X135*'Fish metrics'!I$170,$Y135*'Fish metrics'!I$171)</f>
        <v>#VALUE!</v>
      </c>
      <c r="AI135" s="49" t="e">
        <f>SUM($P135*'Fish metrics'!J$162,$Q135*'Fish metrics'!J$163,$R135*'Fish metrics'!J$164,$S135*'Fish metrics'!J$165,$T135*'Fish metrics'!J$166,$U135*'Fish metrics'!J$167,$V135*'Fish metrics'!J$168,$W135*'Fish metrics'!J$169,$X135*'Fish metrics'!J$170,$Y135*'Fish metrics'!J$171)</f>
        <v>#VALUE!</v>
      </c>
      <c r="AJ135" s="49" t="e">
        <f>SUM($P135*'Fish metrics'!K$162,$Q135*'Fish metrics'!K$163,$R135*'Fish metrics'!K$164,$S135*'Fish metrics'!K$165,$T135*'Fish metrics'!K$166,$U135*'Fish metrics'!K$167,$V135*'Fish metrics'!K$168,$W135*'Fish metrics'!K$169,$X135*'Fish metrics'!K$170,$Y135*'Fish metrics'!K$171)</f>
        <v>#VALUE!</v>
      </c>
      <c r="AK135" s="49" t="e">
        <f>SUM($P135*'Fish metrics'!L$162,$Q135*'Fish metrics'!L$163,$R135*'Fish metrics'!L$164,$S135*'Fish metrics'!L$165,$T135*'Fish metrics'!L$166,$U135*'Fish metrics'!L$167,$V135*'Fish metrics'!L$168,$W135*'Fish metrics'!L$169,$X135*'Fish metrics'!L$170,$Y135*'Fish metrics'!L$171)</f>
        <v>#VALUE!</v>
      </c>
      <c r="AL135" s="49" t="e">
        <f>SUM($P135*'Fish metrics'!M$162,$Q135*'Fish metrics'!M$163,$R135*'Fish metrics'!M$164,$S135*'Fish metrics'!M$165,$T135*'Fish metrics'!M$166,$U135*'Fish metrics'!M$167,$V135*'Fish metrics'!M$168,$W135*'Fish metrics'!M$169,$X135*'Fish metrics'!M$170,$Y135*'Fish metrics'!M$171)</f>
        <v>#VALUE!</v>
      </c>
      <c r="AM135" s="49" t="e">
        <f>SUM($P135*'Fish metrics'!N$162,$Q135*'Fish metrics'!N$163,$R135*'Fish metrics'!N$164,$S135*'Fish metrics'!N$165,$T135*'Fish metrics'!N$166,$U135*'Fish metrics'!N$167,$V135*'Fish metrics'!N$168,$W135*'Fish metrics'!N$169,$X135*'Fish metrics'!N$170,$Y135*'Fish metrics'!N$171)</f>
        <v>#VALUE!</v>
      </c>
      <c r="AN135" s="49" t="e">
        <f>SUM($P135*'Fish metrics'!O$162,$Q135*'Fish metrics'!O$163,$R135*'Fish metrics'!O$164,$S135*'Fish metrics'!O$165,$T135*'Fish metrics'!O$166,$U135*'Fish metrics'!O$167,$V135*'Fish metrics'!O$168,$W135*'Fish metrics'!O$169,$X135*'Fish metrics'!O$170,$Y135*'Fish metrics'!O$171)</f>
        <v>#VALUE!</v>
      </c>
      <c r="AO135" s="39" t="e">
        <f t="shared" si="88"/>
        <v>#VALUE!</v>
      </c>
    </row>
    <row r="136" spans="1:41" x14ac:dyDescent="0.25">
      <c r="A136" s="64" t="s">
        <v>28</v>
      </c>
      <c r="B136" s="315"/>
      <c r="C136" s="328"/>
      <c r="D136" s="329"/>
      <c r="E136" s="329"/>
      <c r="F136" s="331"/>
      <c r="G136" s="328"/>
      <c r="H136" s="329"/>
      <c r="I136" s="329"/>
      <c r="J136" s="329"/>
      <c r="K136" s="330"/>
      <c r="L136" s="331"/>
      <c r="N136" s="64" t="s">
        <v>28</v>
      </c>
      <c r="O136" s="44" t="str">
        <f t="shared" si="87"/>
        <v/>
      </c>
      <c r="P136" s="67" t="str">
        <f>IF(C136&gt;0,C136*'Fish metrics'!D$33/$B$5,IF($N$106&lt;=$B$4,0,""))</f>
        <v/>
      </c>
      <c r="Q136" s="68" t="str">
        <f>IF(D136&gt;0,D136*'Fish metrics'!E$33/$B$5,IF($N$106&lt;=$B$4,0,""))</f>
        <v/>
      </c>
      <c r="R136" s="68" t="str">
        <f>IF(E136&gt;0,E136*'Fish metrics'!F$33/$B$5,IF($N$106&lt;=$B$4,0,""))</f>
        <v/>
      </c>
      <c r="S136" s="69" t="str">
        <f>IF(F136&gt;0,F136*'Fish metrics'!G$33/$B$5,IF($N$106&lt;=$B$4,0,""))</f>
        <v/>
      </c>
      <c r="T136" s="67" t="str">
        <f>IF(G136&gt;0,G136*'Fish metrics'!H$33/$B$5,IF($N$106&lt;=$B$4,0,""))</f>
        <v/>
      </c>
      <c r="U136" s="68" t="str">
        <f>IF(H136&gt;0,H136*'Fish metrics'!I$33/$B$5,IF($N$106&lt;=$B$4,0,""))</f>
        <v/>
      </c>
      <c r="V136" s="68" t="str">
        <f>IF(I136&gt;0,I136*'Fish metrics'!J$33/$B$5,IF($N$106&lt;=$B$4,0,""))</f>
        <v/>
      </c>
      <c r="W136" s="68" t="str">
        <f>IF(J136&gt;0,J136*'Fish metrics'!K$33/$B$5,IF($N$106&lt;=$B$4,0,""))</f>
        <v/>
      </c>
      <c r="X136" s="68" t="str">
        <f>IF(K136&gt;0,K136*'Fish metrics'!L$33/$B$5,IF($N$106&lt;=$B$4,0,""))</f>
        <v/>
      </c>
      <c r="Y136" s="69" t="str">
        <f>IF(L136&gt;0,L136*'Fish metrics'!M$33/$B$5,IF($N$106&lt;=$B$4,0,""))</f>
        <v/>
      </c>
      <c r="Z136" s="39">
        <f t="shared" si="89"/>
        <v>0</v>
      </c>
      <c r="AB136" s="70" t="s">
        <v>28</v>
      </c>
      <c r="AC136" s="49" t="e">
        <f>SUM($P136*'Fish metrics'!D$206,$Q136*'Fish metrics'!D$207,$R136*'Fish metrics'!D$208,$S136*'Fish metrics'!D$209,$T136*'Fish metrics'!D$210,$U136*'Fish metrics'!D$211,$V136*'Fish metrics'!D$212,$W136*'Fish metrics'!D$213,$X136*'Fish metrics'!D$214,$Y136*'Fish metrics'!D$215)</f>
        <v>#VALUE!</v>
      </c>
      <c r="AD136" s="49" t="e">
        <f>SUM($P136*'Fish metrics'!E$206,$Q136*'Fish metrics'!E$207,$R136*'Fish metrics'!E$208,$S136*'Fish metrics'!E$209,$T136*'Fish metrics'!E$210,$U136*'Fish metrics'!E$211,$V136*'Fish metrics'!E$212,$W136*'Fish metrics'!E$213,$X136*'Fish metrics'!E$214,$Y136*'Fish metrics'!E$215)</f>
        <v>#VALUE!</v>
      </c>
      <c r="AE136" s="49" t="e">
        <f>SUM($P136*'Fish metrics'!F$206,$Q136*'Fish metrics'!F$207,$R136*'Fish metrics'!F$208,$S136*'Fish metrics'!F$209,$T136*'Fish metrics'!F$210,$U136*'Fish metrics'!F$211,$V136*'Fish metrics'!F$212,$W136*'Fish metrics'!F$213,$X136*'Fish metrics'!F$214,$Y136*'Fish metrics'!F$215)</f>
        <v>#VALUE!</v>
      </c>
      <c r="AF136" s="49" t="e">
        <f>SUM($P136*'Fish metrics'!G$206,$Q136*'Fish metrics'!G$207,$R136*'Fish metrics'!G$208,$S136*'Fish metrics'!G$209,$T136*'Fish metrics'!G$210,$U136*'Fish metrics'!G$211,$V136*'Fish metrics'!G$212,$W136*'Fish metrics'!G$213,$X136*'Fish metrics'!G$214,$Y136*'Fish metrics'!G$215)</f>
        <v>#VALUE!</v>
      </c>
      <c r="AG136" s="49" t="e">
        <f>SUM($P136*'Fish metrics'!H$206,$Q136*'Fish metrics'!H$207,$R136*'Fish metrics'!H$208,$S136*'Fish metrics'!H$209,$T136*'Fish metrics'!H$210,$U136*'Fish metrics'!H$211,$V136*'Fish metrics'!H$212,$W136*'Fish metrics'!H$213,$X136*'Fish metrics'!H$214,$Y136*'Fish metrics'!H$215)</f>
        <v>#VALUE!</v>
      </c>
      <c r="AH136" s="49" t="e">
        <f>SUM($P136*'Fish metrics'!I$206,$Q136*'Fish metrics'!I$207,$R136*'Fish metrics'!I$208,$S136*'Fish metrics'!I$209,$T136*'Fish metrics'!I$210,$U136*'Fish metrics'!I$211,$V136*'Fish metrics'!I$212,$W136*'Fish metrics'!I$213,$X136*'Fish metrics'!I$214,$Y136*'Fish metrics'!I$215)</f>
        <v>#VALUE!</v>
      </c>
      <c r="AI136" s="49" t="e">
        <f>SUM($P136*'Fish metrics'!J$206,$Q136*'Fish metrics'!J$207,$R136*'Fish metrics'!J$208,$S136*'Fish metrics'!J$209,$T136*'Fish metrics'!J$210,$U136*'Fish metrics'!J$211,$V136*'Fish metrics'!J$212,$W136*'Fish metrics'!J$213,$X136*'Fish metrics'!J$214,$Y136*'Fish metrics'!J$215)</f>
        <v>#VALUE!</v>
      </c>
      <c r="AJ136" s="49" t="e">
        <f>SUM($P136*'Fish metrics'!K$206,$Q136*'Fish metrics'!K$207,$R136*'Fish metrics'!K$208,$S136*'Fish metrics'!K$209,$T136*'Fish metrics'!K$210,$U136*'Fish metrics'!K$211,$V136*'Fish metrics'!K$212,$W136*'Fish metrics'!K$213,$X136*'Fish metrics'!K$214,$Y136*'Fish metrics'!K$215)</f>
        <v>#VALUE!</v>
      </c>
      <c r="AK136" s="49" t="e">
        <f>SUM($P136*'Fish metrics'!L$206,$Q136*'Fish metrics'!L$207,$R136*'Fish metrics'!L$208,$S136*'Fish metrics'!L$209,$T136*'Fish metrics'!L$210,$U136*'Fish metrics'!L$211,$V136*'Fish metrics'!L$212,$W136*'Fish metrics'!L$213,$X136*'Fish metrics'!L$214,$Y136*'Fish metrics'!L$215)</f>
        <v>#VALUE!</v>
      </c>
      <c r="AL136" s="49" t="e">
        <f>SUM($P136*'Fish metrics'!M$206,$Q136*'Fish metrics'!M$207,$R136*'Fish metrics'!M$208,$S136*'Fish metrics'!M$209,$T136*'Fish metrics'!M$210,$U136*'Fish metrics'!M$211,$V136*'Fish metrics'!M$212,$W136*'Fish metrics'!M$213,$X136*'Fish metrics'!M$214,$Y136*'Fish metrics'!M$215)</f>
        <v>#VALUE!</v>
      </c>
      <c r="AM136" s="49" t="e">
        <f>SUM($P136*'Fish metrics'!N$206,$Q136*'Fish metrics'!N$207,$R136*'Fish metrics'!N$208,$S136*'Fish metrics'!N$209,$T136*'Fish metrics'!N$210,$U136*'Fish metrics'!N$211,$V136*'Fish metrics'!N$212,$W136*'Fish metrics'!N$213,$X136*'Fish metrics'!N$214,$Y136*'Fish metrics'!N$215)</f>
        <v>#VALUE!</v>
      </c>
      <c r="AN136" s="49" t="e">
        <f>SUM($P136*'Fish metrics'!O$206,$Q136*'Fish metrics'!O$207,$R136*'Fish metrics'!O$208,$S136*'Fish metrics'!O$209,$T136*'Fish metrics'!O$210,$U136*'Fish metrics'!O$211,$V136*'Fish metrics'!O$212,$W136*'Fish metrics'!O$213,$X136*'Fish metrics'!O$214,$Y136*'Fish metrics'!O$215)</f>
        <v>#VALUE!</v>
      </c>
      <c r="AO136" s="39" t="e">
        <f t="shared" si="88"/>
        <v>#VALUE!</v>
      </c>
    </row>
    <row r="137" spans="1:41" x14ac:dyDescent="0.25">
      <c r="A137" s="64" t="s">
        <v>29</v>
      </c>
      <c r="B137" s="315"/>
      <c r="C137" s="328"/>
      <c r="D137" s="329"/>
      <c r="E137" s="329"/>
      <c r="F137" s="332"/>
      <c r="G137" s="328"/>
      <c r="H137" s="329"/>
      <c r="I137" s="329"/>
      <c r="J137" s="329"/>
      <c r="K137" s="329"/>
      <c r="L137" s="332"/>
      <c r="N137" s="64" t="s">
        <v>29</v>
      </c>
      <c r="O137" s="44" t="str">
        <f t="shared" si="87"/>
        <v/>
      </c>
      <c r="P137" s="67" t="str">
        <f>IF(C137&gt;0,C137*'Fish metrics'!D$34/$B$5,IF($N$106&lt;=$B$4,0,""))</f>
        <v/>
      </c>
      <c r="Q137" s="68" t="str">
        <f>IF(D137&gt;0,D137*'Fish metrics'!E$34/$B$5,IF($N$106&lt;=$B$4,0,""))</f>
        <v/>
      </c>
      <c r="R137" s="68" t="str">
        <f>IF(E137&gt;0,E137*'Fish metrics'!F$34/$B$5,IF($N$106&lt;=$B$4,0,""))</f>
        <v/>
      </c>
      <c r="S137" s="69" t="str">
        <f>IF(F137&gt;0,F137*'Fish metrics'!G$34/$B$5,IF($N$106&lt;=$B$4,0,""))</f>
        <v/>
      </c>
      <c r="T137" s="67" t="str">
        <f>IF(G137&gt;0,G137*'Fish metrics'!H$34/$B$5,IF($N$106&lt;=$B$4,0,""))</f>
        <v/>
      </c>
      <c r="U137" s="68" t="str">
        <f>IF(H137&gt;0,H137*'Fish metrics'!I$34/$B$5,IF($N$106&lt;=$B$4,0,""))</f>
        <v/>
      </c>
      <c r="V137" s="68" t="str">
        <f>IF(I137&gt;0,I137*'Fish metrics'!J$34/$B$5,IF($N$106&lt;=$B$4,0,""))</f>
        <v/>
      </c>
      <c r="W137" s="68" t="str">
        <f>IF(J137&gt;0,J137*'Fish metrics'!K$34/$B$5,IF($N$106&lt;=$B$4,0,""))</f>
        <v/>
      </c>
      <c r="X137" s="68" t="str">
        <f>IF(K137&gt;0,K137*'Fish metrics'!L$34/$B$5,IF($N$106&lt;=$B$4,0,""))</f>
        <v/>
      </c>
      <c r="Y137" s="69" t="str">
        <f>IF(L137&gt;0,L137*'Fish metrics'!M$34/$B$5,IF($N$106&lt;=$B$4,0,""))</f>
        <v/>
      </c>
      <c r="Z137" s="39">
        <f t="shared" si="89"/>
        <v>0</v>
      </c>
      <c r="AB137" s="70" t="s">
        <v>29</v>
      </c>
      <c r="AC137" s="49" t="e">
        <f>SUM($P137*'Fish metrics'!D$173,$Q137*'Fish metrics'!D$174,$R137*'Fish metrics'!D$175,$S137*'Fish metrics'!D$176,$T137*'Fish metrics'!D$177,$U137*'Fish metrics'!D$178,$V137*'Fish metrics'!D$179,$W137*'Fish metrics'!D$180,$X137*'Fish metrics'!D$181,$Y137*'Fish metrics'!D$182)</f>
        <v>#VALUE!</v>
      </c>
      <c r="AD137" s="49" t="e">
        <f>SUM($P137*'Fish metrics'!E$173,$Q137*'Fish metrics'!E$174,$R137*'Fish metrics'!E$175,$S137*'Fish metrics'!E$176,$T137*'Fish metrics'!E$177,$U137*'Fish metrics'!E$178,$V137*'Fish metrics'!E$179,$W137*'Fish metrics'!E$180,$X137*'Fish metrics'!E$181,$Y137*'Fish metrics'!E$182)</f>
        <v>#VALUE!</v>
      </c>
      <c r="AE137" s="49" t="e">
        <f>SUM($P137*'Fish metrics'!F$173,$Q137*'Fish metrics'!F$174,$R137*'Fish metrics'!F$175,$S137*'Fish metrics'!F$176,$T137*'Fish metrics'!F$177,$U137*'Fish metrics'!F$178,$V137*'Fish metrics'!F$179,$W137*'Fish metrics'!F$180,$X137*'Fish metrics'!F$181,$Y137*'Fish metrics'!F$182)</f>
        <v>#VALUE!</v>
      </c>
      <c r="AF137" s="49" t="e">
        <f>SUM($P137*'Fish metrics'!G$173,$Q137*'Fish metrics'!G$174,$R137*'Fish metrics'!G$175,$S137*'Fish metrics'!G$176,$T137*'Fish metrics'!G$177,$U137*'Fish metrics'!G$178,$V137*'Fish metrics'!G$179,$W137*'Fish metrics'!G$180,$X137*'Fish metrics'!G$181,$Y137*'Fish metrics'!G$182)</f>
        <v>#VALUE!</v>
      </c>
      <c r="AG137" s="49" t="e">
        <f>SUM($P137*'Fish metrics'!H$173,$Q137*'Fish metrics'!H$174,$R137*'Fish metrics'!H$175,$S137*'Fish metrics'!H$176,$T137*'Fish metrics'!H$177,$U137*'Fish metrics'!H$178,$V137*'Fish metrics'!H$179,$W137*'Fish metrics'!H$180,$X137*'Fish metrics'!H$181,$Y137*'Fish metrics'!H$182)</f>
        <v>#VALUE!</v>
      </c>
      <c r="AH137" s="49" t="e">
        <f>SUM($P137*'Fish metrics'!I$173,$Q137*'Fish metrics'!I$174,$R137*'Fish metrics'!I$175,$S137*'Fish metrics'!I$176,$T137*'Fish metrics'!I$177,$U137*'Fish metrics'!I$178,$V137*'Fish metrics'!I$179,$W137*'Fish metrics'!I$180,$X137*'Fish metrics'!I$181,$Y137*'Fish metrics'!I$182)</f>
        <v>#VALUE!</v>
      </c>
      <c r="AI137" s="49" t="e">
        <f>SUM($P137*'Fish metrics'!J$173,$Q137*'Fish metrics'!J$174,$R137*'Fish metrics'!J$175,$S137*'Fish metrics'!J$176,$T137*'Fish metrics'!J$177,$U137*'Fish metrics'!J$178,$V137*'Fish metrics'!J$179,$W137*'Fish metrics'!J$180,$X137*'Fish metrics'!J$181,$Y137*'Fish metrics'!J$182)</f>
        <v>#VALUE!</v>
      </c>
      <c r="AJ137" s="49" t="e">
        <f>SUM($P137*'Fish metrics'!K$173,$Q137*'Fish metrics'!K$174,$R137*'Fish metrics'!K$175,$S137*'Fish metrics'!K$176,$T137*'Fish metrics'!K$177,$U137*'Fish metrics'!K$178,$V137*'Fish metrics'!K$179,$W137*'Fish metrics'!K$180,$X137*'Fish metrics'!K$181,$Y137*'Fish metrics'!K$182)</f>
        <v>#VALUE!</v>
      </c>
      <c r="AK137" s="49" t="e">
        <f>SUM($P137*'Fish metrics'!L$173,$Q137*'Fish metrics'!L$174,$R137*'Fish metrics'!L$175,$S137*'Fish metrics'!L$176,$T137*'Fish metrics'!L$177,$U137*'Fish metrics'!L$178,$V137*'Fish metrics'!L$179,$W137*'Fish metrics'!L$180,$X137*'Fish metrics'!L$181,$Y137*'Fish metrics'!L$182)</f>
        <v>#VALUE!</v>
      </c>
      <c r="AL137" s="49" t="e">
        <f>SUM($P137*'Fish metrics'!M$173,$Q137*'Fish metrics'!M$174,$R137*'Fish metrics'!M$175,$S137*'Fish metrics'!M$176,$T137*'Fish metrics'!M$177,$U137*'Fish metrics'!M$178,$V137*'Fish metrics'!M$179,$W137*'Fish metrics'!M$180,$X137*'Fish metrics'!M$181,$Y137*'Fish metrics'!M$182)</f>
        <v>#VALUE!</v>
      </c>
      <c r="AM137" s="49" t="e">
        <f>SUM($P137*'Fish metrics'!N$173,$Q137*'Fish metrics'!N$174,$R137*'Fish metrics'!N$175,$S137*'Fish metrics'!N$176,$T137*'Fish metrics'!N$177,$U137*'Fish metrics'!N$178,$V137*'Fish metrics'!N$179,$W137*'Fish metrics'!N$180,$X137*'Fish metrics'!N$181,$Y137*'Fish metrics'!N$182)</f>
        <v>#VALUE!</v>
      </c>
      <c r="AN137" s="49" t="e">
        <f>SUM($P137*'Fish metrics'!O$173,$Q137*'Fish metrics'!O$174,$R137*'Fish metrics'!O$175,$S137*'Fish metrics'!O$176,$T137*'Fish metrics'!O$177,$U137*'Fish metrics'!O$178,$V137*'Fish metrics'!O$179,$W137*'Fish metrics'!O$180,$X137*'Fish metrics'!O$181,$Y137*'Fish metrics'!O$182)</f>
        <v>#VALUE!</v>
      </c>
      <c r="AO137" s="39" t="e">
        <f t="shared" si="88"/>
        <v>#VALUE!</v>
      </c>
    </row>
    <row r="138" spans="1:41" x14ac:dyDescent="0.25">
      <c r="A138" s="64" t="s">
        <v>155</v>
      </c>
      <c r="B138" s="315"/>
      <c r="C138" s="328"/>
      <c r="D138" s="329"/>
      <c r="E138" s="329"/>
      <c r="F138" s="332"/>
      <c r="G138" s="328"/>
      <c r="H138" s="329"/>
      <c r="I138" s="329"/>
      <c r="J138" s="329"/>
      <c r="K138" s="330"/>
      <c r="L138" s="331"/>
      <c r="N138" s="64" t="s">
        <v>155</v>
      </c>
      <c r="O138" s="44" t="str">
        <f t="shared" si="87"/>
        <v/>
      </c>
      <c r="P138" s="67" t="str">
        <f>IF(C138&gt;0,C138*'Fish metrics'!D$35/$B$5,IF($N$106&lt;=$B$4,0,""))</f>
        <v/>
      </c>
      <c r="Q138" s="68" t="str">
        <f>IF(D138&gt;0,D138*'Fish metrics'!E$35/$B$5,IF($N$106&lt;=$B$4,0,""))</f>
        <v/>
      </c>
      <c r="R138" s="68" t="str">
        <f>IF(E138&gt;0,E138*'Fish metrics'!F$35/$B$5,IF($N$106&lt;=$B$4,0,""))</f>
        <v/>
      </c>
      <c r="S138" s="69" t="str">
        <f>IF(F138&gt;0,F138*'Fish metrics'!G$35/$B$5,IF($N$106&lt;=$B$4,0,""))</f>
        <v/>
      </c>
      <c r="T138" s="67" t="str">
        <f>IF(G138&gt;0,G138*'Fish metrics'!H$35/$B$5,IF($N$106&lt;=$B$4,0,""))</f>
        <v/>
      </c>
      <c r="U138" s="68" t="str">
        <f>IF(H138&gt;0,H138*'Fish metrics'!I$35/$B$5,IF($N$106&lt;=$B$4,0,""))</f>
        <v/>
      </c>
      <c r="V138" s="68" t="str">
        <f>IF(I138&gt;0,I138*'Fish metrics'!J$35/$B$5,IF($N$106&lt;=$B$4,0,""))</f>
        <v/>
      </c>
      <c r="W138" s="68" t="str">
        <f>IF(J138&gt;0,J138*'Fish metrics'!K$35/$B$5,IF($N$106&lt;=$B$4,0,""))</f>
        <v/>
      </c>
      <c r="X138" s="68" t="str">
        <f>IF(K138&gt;0,K138*'Fish metrics'!L$35/$B$5,IF($N$106&lt;=$B$4,0,""))</f>
        <v/>
      </c>
      <c r="Y138" s="69" t="str">
        <f>IF(L138&gt;0,L138*'Fish metrics'!M$35/$B$5,IF($N$106&lt;=$B$4,0,""))</f>
        <v/>
      </c>
      <c r="Z138" s="39">
        <f t="shared" si="89"/>
        <v>0</v>
      </c>
      <c r="AB138" s="70" t="s">
        <v>155</v>
      </c>
      <c r="AC138" s="49" t="e">
        <f>SUM($P138*'Fish metrics'!D$162,$Q138*'Fish metrics'!D$163,$R138*'Fish metrics'!D$164,$S138*'Fish metrics'!D$165,$T138*'Fish metrics'!D$166,$U138*'Fish metrics'!D$167,$V138*'Fish metrics'!D$168,$W138*'Fish metrics'!D$169,$X138*'Fish metrics'!D$170,$Y138*'Fish metrics'!D$171)</f>
        <v>#VALUE!</v>
      </c>
      <c r="AD138" s="49" t="e">
        <f>SUM($P138*'Fish metrics'!E$162,$Q138*'Fish metrics'!E$163,$R138*'Fish metrics'!E$164,$S138*'Fish metrics'!E$165,$T138*'Fish metrics'!E$166,$U138*'Fish metrics'!E$167,$V138*'Fish metrics'!E$168,$W138*'Fish metrics'!E$169,$X138*'Fish metrics'!E$170,$Y138*'Fish metrics'!E$171)</f>
        <v>#VALUE!</v>
      </c>
      <c r="AE138" s="49" t="e">
        <f>SUM($P138*'Fish metrics'!F$162,$Q138*'Fish metrics'!F$163,$R138*'Fish metrics'!F$164,$S138*'Fish metrics'!F$165,$T138*'Fish metrics'!F$166,$U138*'Fish metrics'!F$167,$V138*'Fish metrics'!F$168,$W138*'Fish metrics'!F$169,$X138*'Fish metrics'!F$170,$Y138*'Fish metrics'!F$171)</f>
        <v>#VALUE!</v>
      </c>
      <c r="AF138" s="49" t="e">
        <f>SUM($P138*'Fish metrics'!G$162,$Q138*'Fish metrics'!G$163,$R138*'Fish metrics'!G$164,$S138*'Fish metrics'!G$165,$T138*'Fish metrics'!G$166,$U138*'Fish metrics'!G$167,$V138*'Fish metrics'!G$168,$W138*'Fish metrics'!G$169,$X138*'Fish metrics'!G$170,$Y138*'Fish metrics'!G$171)</f>
        <v>#VALUE!</v>
      </c>
      <c r="AG138" s="49" t="e">
        <f>SUM($P138*'Fish metrics'!H$162,$Q138*'Fish metrics'!H$163,$R138*'Fish metrics'!H$164,$S138*'Fish metrics'!H$165,$T138*'Fish metrics'!H$166,$U138*'Fish metrics'!H$167,$V138*'Fish metrics'!H$168,$W138*'Fish metrics'!H$169,$X138*'Fish metrics'!H$170,$Y138*'Fish metrics'!H$171)</f>
        <v>#VALUE!</v>
      </c>
      <c r="AH138" s="49" t="e">
        <f>SUM($P138*'Fish metrics'!I$162,$Q138*'Fish metrics'!I$163,$R138*'Fish metrics'!I$164,$S138*'Fish metrics'!I$165,$T138*'Fish metrics'!I$166,$U138*'Fish metrics'!I$167,$V138*'Fish metrics'!I$168,$W138*'Fish metrics'!I$169,$X138*'Fish metrics'!I$170,$Y138*'Fish metrics'!I$171)</f>
        <v>#VALUE!</v>
      </c>
      <c r="AI138" s="49" t="e">
        <f>SUM($P138*'Fish metrics'!J$162,$Q138*'Fish metrics'!J$163,$R138*'Fish metrics'!J$164,$S138*'Fish metrics'!J$165,$T138*'Fish metrics'!J$166,$U138*'Fish metrics'!J$167,$V138*'Fish metrics'!J$168,$W138*'Fish metrics'!J$169,$X138*'Fish metrics'!J$170,$Y138*'Fish metrics'!J$171)</f>
        <v>#VALUE!</v>
      </c>
      <c r="AJ138" s="49" t="e">
        <f>SUM($P138*'Fish metrics'!K$162,$Q138*'Fish metrics'!K$163,$R138*'Fish metrics'!K$164,$S138*'Fish metrics'!K$165,$T138*'Fish metrics'!K$166,$U138*'Fish metrics'!K$167,$V138*'Fish metrics'!K$168,$W138*'Fish metrics'!K$169,$X138*'Fish metrics'!K$170,$Y138*'Fish metrics'!K$171)</f>
        <v>#VALUE!</v>
      </c>
      <c r="AK138" s="49" t="e">
        <f>SUM($P138*'Fish metrics'!L$162,$Q138*'Fish metrics'!L$163,$R138*'Fish metrics'!L$164,$S138*'Fish metrics'!L$165,$T138*'Fish metrics'!L$166,$U138*'Fish metrics'!L$167,$V138*'Fish metrics'!L$168,$W138*'Fish metrics'!L$169,$X138*'Fish metrics'!L$170,$Y138*'Fish metrics'!L$171)</f>
        <v>#VALUE!</v>
      </c>
      <c r="AL138" s="49" t="e">
        <f>SUM($P138*'Fish metrics'!M$162,$Q138*'Fish metrics'!M$163,$R138*'Fish metrics'!M$164,$S138*'Fish metrics'!M$165,$T138*'Fish metrics'!M$166,$U138*'Fish metrics'!M$167,$V138*'Fish metrics'!M$168,$W138*'Fish metrics'!M$169,$X138*'Fish metrics'!M$170,$Y138*'Fish metrics'!M$171)</f>
        <v>#VALUE!</v>
      </c>
      <c r="AM138" s="49" t="e">
        <f>SUM($P138*'Fish metrics'!N$162,$Q138*'Fish metrics'!N$163,$R138*'Fish metrics'!N$164,$S138*'Fish metrics'!N$165,$T138*'Fish metrics'!N$166,$U138*'Fish metrics'!N$167,$V138*'Fish metrics'!N$168,$W138*'Fish metrics'!N$169,$X138*'Fish metrics'!N$170,$Y138*'Fish metrics'!N$171)</f>
        <v>#VALUE!</v>
      </c>
      <c r="AN138" s="49" t="e">
        <f>SUM($P138*'Fish metrics'!O$162,$Q138*'Fish metrics'!O$163,$R138*'Fish metrics'!O$164,$S138*'Fish metrics'!O$165,$T138*'Fish metrics'!O$166,$U138*'Fish metrics'!O$167,$V138*'Fish metrics'!O$168,$W138*'Fish metrics'!O$169,$X138*'Fish metrics'!O$170,$Y138*'Fish metrics'!O$171)</f>
        <v>#VALUE!</v>
      </c>
      <c r="AO138" s="39" t="e">
        <f t="shared" si="88"/>
        <v>#VALUE!</v>
      </c>
    </row>
    <row r="139" spans="1:41" x14ac:dyDescent="0.25">
      <c r="A139" s="64" t="s">
        <v>30</v>
      </c>
      <c r="B139" s="315"/>
      <c r="C139" s="328"/>
      <c r="D139" s="329"/>
      <c r="E139" s="329"/>
      <c r="F139" s="331"/>
      <c r="G139" s="328"/>
      <c r="H139" s="329"/>
      <c r="I139" s="329"/>
      <c r="J139" s="330"/>
      <c r="K139" s="330"/>
      <c r="L139" s="331"/>
      <c r="N139" s="64" t="s">
        <v>30</v>
      </c>
      <c r="O139" s="44" t="str">
        <f t="shared" si="87"/>
        <v/>
      </c>
      <c r="P139" s="67" t="str">
        <f>IF(C139&gt;0,C139*'Fish metrics'!D$36/$B$5,IF($N$106&lt;=$B$4,0,""))</f>
        <v/>
      </c>
      <c r="Q139" s="68" t="str">
        <f>IF(D139&gt;0,D139*'Fish metrics'!E$36/$B$5,IF($N$106&lt;=$B$4,0,""))</f>
        <v/>
      </c>
      <c r="R139" s="68" t="str">
        <f>IF(E139&gt;0,E139*'Fish metrics'!F$36/$B$5,IF($N$106&lt;=$B$4,0,""))</f>
        <v/>
      </c>
      <c r="S139" s="69" t="str">
        <f>IF(F139&gt;0,F139*'Fish metrics'!G$36/$B$5,IF($N$106&lt;=$B$4,0,""))</f>
        <v/>
      </c>
      <c r="T139" s="67" t="str">
        <f>IF(G139&gt;0,G139*'Fish metrics'!H$36/$B$5,IF($N$106&lt;=$B$4,0,""))</f>
        <v/>
      </c>
      <c r="U139" s="68" t="str">
        <f>IF(H139&gt;0,H139*'Fish metrics'!I$36/$B$5,IF($N$106&lt;=$B$4,0,""))</f>
        <v/>
      </c>
      <c r="V139" s="68" t="str">
        <f>IF(I139&gt;0,I139*'Fish metrics'!J$36/$B$5,IF($N$106&lt;=$B$4,0,""))</f>
        <v/>
      </c>
      <c r="W139" s="68" t="str">
        <f>IF(J139&gt;0,J139*'Fish metrics'!K$36/$B$5,IF($N$106&lt;=$B$4,0,""))</f>
        <v/>
      </c>
      <c r="X139" s="68" t="str">
        <f>IF(K139&gt;0,K139*'Fish metrics'!L$36/$B$5,IF($N$106&lt;=$B$4,0,""))</f>
        <v/>
      </c>
      <c r="Y139" s="69" t="str">
        <f>IF(L139&gt;0,L139*'Fish metrics'!M$36/$B$5,IF($N$106&lt;=$B$4,0,""))</f>
        <v/>
      </c>
      <c r="Z139" s="39">
        <f t="shared" si="89"/>
        <v>0</v>
      </c>
      <c r="AB139" s="70" t="s">
        <v>30</v>
      </c>
      <c r="AC139" s="49" t="e">
        <f>SUM($P139*'Fish metrics'!D$140,$Q139*'Fish metrics'!D$141,$R139*'Fish metrics'!D$142,$S139*'Fish metrics'!D$143,$T139*'Fish metrics'!D$144,$U139*'Fish metrics'!D$145,$V139*'Fish metrics'!D$146,$W139*'Fish metrics'!D$147,$X139*'Fish metrics'!D$148,$Y139*'Fish metrics'!D$149)</f>
        <v>#VALUE!</v>
      </c>
      <c r="AD139" s="49" t="e">
        <f>SUM($P139*'Fish metrics'!E$140,$Q139*'Fish metrics'!E$141,$R139*'Fish metrics'!E$142,$S139*'Fish metrics'!E$143,$T139*'Fish metrics'!E$144,$U139*'Fish metrics'!E$145,$V139*'Fish metrics'!E$146,$W139*'Fish metrics'!E$147,$X139*'Fish metrics'!E$148,$Y139*'Fish metrics'!E$149)</f>
        <v>#VALUE!</v>
      </c>
      <c r="AE139" s="49" t="e">
        <f>SUM($P139*'Fish metrics'!F$140,$Q139*'Fish metrics'!F$141,$R139*'Fish metrics'!F$142,$S139*'Fish metrics'!F$143,$T139*'Fish metrics'!F$144,$U139*'Fish metrics'!F$145,$V139*'Fish metrics'!F$146,$W139*'Fish metrics'!F$147,$X139*'Fish metrics'!F$148,$Y139*'Fish metrics'!F$149)</f>
        <v>#VALUE!</v>
      </c>
      <c r="AF139" s="49" t="e">
        <f>SUM($P139*'Fish metrics'!G$140,$Q139*'Fish metrics'!G$141,$R139*'Fish metrics'!G$142,$S139*'Fish metrics'!G$143,$T139*'Fish metrics'!G$144,$U139*'Fish metrics'!G$145,$V139*'Fish metrics'!G$146,$W139*'Fish metrics'!G$147,$X139*'Fish metrics'!G$148,$Y139*'Fish metrics'!G$149)</f>
        <v>#VALUE!</v>
      </c>
      <c r="AG139" s="49" t="e">
        <f>SUM($P139*'Fish metrics'!H$140,$Q139*'Fish metrics'!H$141,$R139*'Fish metrics'!H$142,$S139*'Fish metrics'!H$143,$T139*'Fish metrics'!H$144,$U139*'Fish metrics'!H$145,$V139*'Fish metrics'!H$146,$W139*'Fish metrics'!H$147,$X139*'Fish metrics'!H$148,$Y139*'Fish metrics'!H$149)</f>
        <v>#VALUE!</v>
      </c>
      <c r="AH139" s="49" t="e">
        <f>SUM($P139*'Fish metrics'!I$140,$Q139*'Fish metrics'!I$141,$R139*'Fish metrics'!I$142,$S139*'Fish metrics'!I$143,$T139*'Fish metrics'!I$144,$U139*'Fish metrics'!I$145,$V139*'Fish metrics'!I$146,$W139*'Fish metrics'!I$147,$X139*'Fish metrics'!I$148,$Y139*'Fish metrics'!I$149)</f>
        <v>#VALUE!</v>
      </c>
      <c r="AI139" s="49" t="e">
        <f>SUM($P139*'Fish metrics'!J$140,$Q139*'Fish metrics'!J$141,$R139*'Fish metrics'!J$142,$S139*'Fish metrics'!J$143,$T139*'Fish metrics'!J$144,$U139*'Fish metrics'!J$145,$V139*'Fish metrics'!J$146,$W139*'Fish metrics'!J$147,$X139*'Fish metrics'!J$148,$Y139*'Fish metrics'!J$149)</f>
        <v>#VALUE!</v>
      </c>
      <c r="AJ139" s="49" t="e">
        <f>SUM($P139*'Fish metrics'!K$140,$Q139*'Fish metrics'!K$141,$R139*'Fish metrics'!K$142,$S139*'Fish metrics'!K$143,$T139*'Fish metrics'!K$144,$U139*'Fish metrics'!K$145,$V139*'Fish metrics'!K$146,$W139*'Fish metrics'!K$147,$X139*'Fish metrics'!K$148,$Y139*'Fish metrics'!K$149)</f>
        <v>#VALUE!</v>
      </c>
      <c r="AK139" s="49" t="e">
        <f>SUM($P139*'Fish metrics'!L$140,$Q139*'Fish metrics'!L$141,$R139*'Fish metrics'!L$142,$S139*'Fish metrics'!L$143,$T139*'Fish metrics'!L$144,$U139*'Fish metrics'!L$145,$V139*'Fish metrics'!L$146,$W139*'Fish metrics'!L$147,$X139*'Fish metrics'!L$148,$Y139*'Fish metrics'!L$149)</f>
        <v>#VALUE!</v>
      </c>
      <c r="AL139" s="49" t="e">
        <f>SUM($P139*'Fish metrics'!M$140,$Q139*'Fish metrics'!M$141,$R139*'Fish metrics'!M$142,$S139*'Fish metrics'!M$143,$T139*'Fish metrics'!M$144,$U139*'Fish metrics'!M$145,$V139*'Fish metrics'!M$146,$W139*'Fish metrics'!M$147,$X139*'Fish metrics'!M$148,$Y139*'Fish metrics'!M$149)</f>
        <v>#VALUE!</v>
      </c>
      <c r="AM139" s="49" t="e">
        <f>SUM($P139*'Fish metrics'!N$140,$Q139*'Fish metrics'!N$141,$R139*'Fish metrics'!N$142,$S139*'Fish metrics'!N$143,$T139*'Fish metrics'!N$144,$U139*'Fish metrics'!N$145,$V139*'Fish metrics'!N$146,$W139*'Fish metrics'!N$147,$X139*'Fish metrics'!N$148,$Y139*'Fish metrics'!N$149)</f>
        <v>#VALUE!</v>
      </c>
      <c r="AN139" s="49" t="e">
        <f>SUM($P139*'Fish metrics'!O$140,$Q139*'Fish metrics'!O$141,$R139*'Fish metrics'!O$142,$S139*'Fish metrics'!O$143,$T139*'Fish metrics'!O$144,$U139*'Fish metrics'!O$145,$V139*'Fish metrics'!O$146,$W139*'Fish metrics'!O$147,$X139*'Fish metrics'!O$148,$Y139*'Fish metrics'!O$149)</f>
        <v>#VALUE!</v>
      </c>
      <c r="AO139" s="39" t="e">
        <f t="shared" si="88"/>
        <v>#VALUE!</v>
      </c>
    </row>
    <row r="140" spans="1:41" x14ac:dyDescent="0.25">
      <c r="A140" s="64" t="s">
        <v>31</v>
      </c>
      <c r="B140" s="315"/>
      <c r="C140" s="328"/>
      <c r="D140" s="329"/>
      <c r="E140" s="329"/>
      <c r="F140" s="332"/>
      <c r="G140" s="328"/>
      <c r="H140" s="329"/>
      <c r="I140" s="329"/>
      <c r="J140" s="329"/>
      <c r="K140" s="330"/>
      <c r="L140" s="331"/>
      <c r="N140" s="64" t="s">
        <v>31</v>
      </c>
      <c r="O140" s="44" t="str">
        <f t="shared" si="87"/>
        <v/>
      </c>
      <c r="P140" s="67" t="str">
        <f>IF(C140&gt;0,C140*'Fish metrics'!D$37/$B$5,IF($N$106&lt;=$B$4,0,""))</f>
        <v/>
      </c>
      <c r="Q140" s="68" t="str">
        <f>IF(D140&gt;0,D140*'Fish metrics'!E$37/$B$5,IF($N$106&lt;=$B$4,0,""))</f>
        <v/>
      </c>
      <c r="R140" s="68" t="str">
        <f>IF(E140&gt;0,E140*'Fish metrics'!F$37/$B$5,IF($N$106&lt;=$B$4,0,""))</f>
        <v/>
      </c>
      <c r="S140" s="69" t="str">
        <f>IF(F140&gt;0,F140*'Fish metrics'!G$37/$B$5,IF($N$106&lt;=$B$4,0,""))</f>
        <v/>
      </c>
      <c r="T140" s="67" t="str">
        <f>IF(G140&gt;0,G140*'Fish metrics'!H$37/$B$5,IF($N$106&lt;=$B$4,0,""))</f>
        <v/>
      </c>
      <c r="U140" s="68" t="str">
        <f>IF(H140&gt;0,H140*'Fish metrics'!I$37/$B$5,IF($N$106&lt;=$B$4,0,""))</f>
        <v/>
      </c>
      <c r="V140" s="68" t="str">
        <f>IF(I140&gt;0,I140*'Fish metrics'!J$37/$B$5,IF($N$106&lt;=$B$4,0,""))</f>
        <v/>
      </c>
      <c r="W140" s="68" t="str">
        <f>IF(J140&gt;0,J140*'Fish metrics'!K$37/$B$5,IF($N$106&lt;=$B$4,0,""))</f>
        <v/>
      </c>
      <c r="X140" s="68" t="str">
        <f>IF(K140&gt;0,K140*'Fish metrics'!L$37/$B$5,IF($N$106&lt;=$B$4,0,""))</f>
        <v/>
      </c>
      <c r="Y140" s="69" t="str">
        <f>IF(L140&gt;0,L140*'Fish metrics'!M$37/$B$5,IF($N$106&lt;=$B$4,0,""))</f>
        <v/>
      </c>
      <c r="Z140" s="39">
        <f t="shared" si="89"/>
        <v>0</v>
      </c>
      <c r="AB140" s="70" t="s">
        <v>31</v>
      </c>
      <c r="AC140" s="49" t="e">
        <f>SUM($P140*'Fish metrics'!D$151,$Q140*'Fish metrics'!D$152,$R140*'Fish metrics'!D$153,$S140*'Fish metrics'!D$154,$T140*'Fish metrics'!D$155,$U140*'Fish metrics'!D$156,$V140*'Fish metrics'!D$157,$W140*'Fish metrics'!D$158,$X140*'Fish metrics'!D$159,$Y140*'Fish metrics'!D$160)</f>
        <v>#VALUE!</v>
      </c>
      <c r="AD140" s="49" t="e">
        <f>SUM($P140*'Fish metrics'!E$151,$Q140*'Fish metrics'!E$152,$R140*'Fish metrics'!E$153,$S140*'Fish metrics'!E$154,$T140*'Fish metrics'!E$155,$U140*'Fish metrics'!E$156,$V140*'Fish metrics'!E$157,$W140*'Fish metrics'!E$158,$X140*'Fish metrics'!E$159,$Y140*'Fish metrics'!E$160)</f>
        <v>#VALUE!</v>
      </c>
      <c r="AE140" s="49" t="e">
        <f>SUM($P140*'Fish metrics'!F$151,$Q140*'Fish metrics'!F$152,$R140*'Fish metrics'!F$153,$S140*'Fish metrics'!F$154,$T140*'Fish metrics'!F$155,$U140*'Fish metrics'!F$156,$V140*'Fish metrics'!F$157,$W140*'Fish metrics'!F$158,$X140*'Fish metrics'!F$159,$Y140*'Fish metrics'!F$160)</f>
        <v>#VALUE!</v>
      </c>
      <c r="AF140" s="49" t="e">
        <f>SUM($P140*'Fish metrics'!G$151,$Q140*'Fish metrics'!G$152,$R140*'Fish metrics'!G$153,$S140*'Fish metrics'!G$154,$T140*'Fish metrics'!G$155,$U140*'Fish metrics'!G$156,$V140*'Fish metrics'!G$157,$W140*'Fish metrics'!G$158,$X140*'Fish metrics'!G$159,$Y140*'Fish metrics'!G$160)</f>
        <v>#VALUE!</v>
      </c>
      <c r="AG140" s="49" t="e">
        <f>SUM($P140*'Fish metrics'!H$151,$Q140*'Fish metrics'!H$152,$R140*'Fish metrics'!H$153,$S140*'Fish metrics'!H$154,$T140*'Fish metrics'!H$155,$U140*'Fish metrics'!H$156,$V140*'Fish metrics'!H$157,$W140*'Fish metrics'!H$158,$X140*'Fish metrics'!H$159,$Y140*'Fish metrics'!H$160)</f>
        <v>#VALUE!</v>
      </c>
      <c r="AH140" s="49" t="e">
        <f>SUM($P140*'Fish metrics'!I$151,$Q140*'Fish metrics'!I$152,$R140*'Fish metrics'!I$153,$S140*'Fish metrics'!I$154,$T140*'Fish metrics'!I$155,$U140*'Fish metrics'!I$156,$V140*'Fish metrics'!I$157,$W140*'Fish metrics'!I$158,$X140*'Fish metrics'!I$159,$Y140*'Fish metrics'!I$160)</f>
        <v>#VALUE!</v>
      </c>
      <c r="AI140" s="49" t="e">
        <f>SUM($P140*'Fish metrics'!J$151,$Q140*'Fish metrics'!J$152,$R140*'Fish metrics'!J$153,$S140*'Fish metrics'!J$154,$T140*'Fish metrics'!J$155,$U140*'Fish metrics'!J$156,$V140*'Fish metrics'!J$157,$W140*'Fish metrics'!J$158,$X140*'Fish metrics'!J$159,$Y140*'Fish metrics'!J$160)</f>
        <v>#VALUE!</v>
      </c>
      <c r="AJ140" s="49" t="e">
        <f>SUM($P140*'Fish metrics'!K$151,$Q140*'Fish metrics'!K$152,$R140*'Fish metrics'!K$153,$S140*'Fish metrics'!K$154,$T140*'Fish metrics'!K$155,$U140*'Fish metrics'!K$156,$V140*'Fish metrics'!K$157,$W140*'Fish metrics'!K$158,$X140*'Fish metrics'!K$159,$Y140*'Fish metrics'!K$160)</f>
        <v>#VALUE!</v>
      </c>
      <c r="AK140" s="49" t="e">
        <f>SUM($P140*'Fish metrics'!L$151,$Q140*'Fish metrics'!L$152,$R140*'Fish metrics'!L$153,$S140*'Fish metrics'!L$154,$T140*'Fish metrics'!L$155,$U140*'Fish metrics'!L$156,$V140*'Fish metrics'!L$157,$W140*'Fish metrics'!L$158,$X140*'Fish metrics'!L$159,$Y140*'Fish metrics'!L$160)</f>
        <v>#VALUE!</v>
      </c>
      <c r="AL140" s="49" t="e">
        <f>SUM($P140*'Fish metrics'!M$151,$Q140*'Fish metrics'!M$152,$R140*'Fish metrics'!M$153,$S140*'Fish metrics'!M$154,$T140*'Fish metrics'!M$155,$U140*'Fish metrics'!M$156,$V140*'Fish metrics'!M$157,$W140*'Fish metrics'!M$158,$X140*'Fish metrics'!M$159,$Y140*'Fish metrics'!M$160)</f>
        <v>#VALUE!</v>
      </c>
      <c r="AM140" s="49" t="e">
        <f>SUM($P140*'Fish metrics'!N$151,$Q140*'Fish metrics'!N$152,$R140*'Fish metrics'!N$153,$S140*'Fish metrics'!N$154,$T140*'Fish metrics'!N$155,$U140*'Fish metrics'!N$156,$V140*'Fish metrics'!N$157,$W140*'Fish metrics'!N$158,$X140*'Fish metrics'!N$159,$Y140*'Fish metrics'!N$160)</f>
        <v>#VALUE!</v>
      </c>
      <c r="AN140" s="49" t="e">
        <f>SUM($P140*'Fish metrics'!O$151,$Q140*'Fish metrics'!O$152,$R140*'Fish metrics'!O$153,$S140*'Fish metrics'!O$154,$T140*'Fish metrics'!O$155,$U140*'Fish metrics'!O$156,$V140*'Fish metrics'!O$157,$W140*'Fish metrics'!O$158,$X140*'Fish metrics'!O$159,$Y140*'Fish metrics'!O$160)</f>
        <v>#VALUE!</v>
      </c>
      <c r="AO140" s="39" t="e">
        <f t="shared" si="88"/>
        <v>#VALUE!</v>
      </c>
    </row>
    <row r="141" spans="1:41" x14ac:dyDescent="0.25">
      <c r="A141" s="71" t="s">
        <v>32</v>
      </c>
      <c r="B141" s="319"/>
      <c r="C141" s="334"/>
      <c r="D141" s="335"/>
      <c r="E141" s="335"/>
      <c r="F141" s="336"/>
      <c r="G141" s="334"/>
      <c r="H141" s="335"/>
      <c r="I141" s="335"/>
      <c r="J141" s="335"/>
      <c r="K141" s="338"/>
      <c r="L141" s="339"/>
      <c r="N141" s="71" t="s">
        <v>32</v>
      </c>
      <c r="O141" s="51" t="str">
        <f t="shared" si="87"/>
        <v/>
      </c>
      <c r="P141" s="72" t="str">
        <f>IF(C141&gt;0,C141*'Fish metrics'!D$38/$B$5,IF($N$106&lt;=$B$4,0,""))</f>
        <v/>
      </c>
      <c r="Q141" s="73" t="str">
        <f>IF(D141&gt;0,D141*'Fish metrics'!E$38/$B$5,IF($N$106&lt;=$B$4,0,""))</f>
        <v/>
      </c>
      <c r="R141" s="73" t="str">
        <f>IF(E141&gt;0,E141*'Fish metrics'!F$38/$B$5,IF($N$106&lt;=$B$4,0,""))</f>
        <v/>
      </c>
      <c r="S141" s="74" t="str">
        <f>IF(F141&gt;0,F141*'Fish metrics'!G$38/$B$5,IF($N$106&lt;=$B$4,0,""))</f>
        <v/>
      </c>
      <c r="T141" s="72" t="str">
        <f>IF(G141&gt;0,G141*'Fish metrics'!H$38/$B$5,IF($N$106&lt;=$B$4,0,""))</f>
        <v/>
      </c>
      <c r="U141" s="73" t="str">
        <f>IF(H141&gt;0,H141*'Fish metrics'!I$38/$B$5,IF($N$106&lt;=$B$4,0,""))</f>
        <v/>
      </c>
      <c r="V141" s="73" t="str">
        <f>IF(I141&gt;0,I141*'Fish metrics'!J$38/$B$5,IF($N$106&lt;=$B$4,0,""))</f>
        <v/>
      </c>
      <c r="W141" s="73" t="str">
        <f>IF(J141&gt;0,J141*'Fish metrics'!K$38/$B$5,IF($N$106&lt;=$B$4,0,""))</f>
        <v/>
      </c>
      <c r="X141" s="73" t="str">
        <f>IF(K141&gt;0,K141*'Fish metrics'!L$38/$B$5,IF($N$106&lt;=$B$4,0,""))</f>
        <v/>
      </c>
      <c r="Y141" s="74" t="str">
        <f>IF(L141&gt;0,L141*'Fish metrics'!M$38/$B$5,IF($N$106&lt;=$B$4,0,""))</f>
        <v/>
      </c>
      <c r="Z141" s="39">
        <f t="shared" si="89"/>
        <v>0</v>
      </c>
      <c r="AB141" s="75" t="s">
        <v>32</v>
      </c>
      <c r="AC141" s="56" t="e">
        <f>SUM($P141*'Fish metrics'!D$206,$Q141*'Fish metrics'!D$207,$R141*'Fish metrics'!D$208,$S141*'Fish metrics'!D$209,$T141*'Fish metrics'!D$210,$U141*'Fish metrics'!D$211,$V141*'Fish metrics'!D$212,$W141*'Fish metrics'!D$213,$X141*'Fish metrics'!D$214,$Y141*'Fish metrics'!D$215)</f>
        <v>#VALUE!</v>
      </c>
      <c r="AD141" s="56" t="e">
        <f>SUM($P141*'Fish metrics'!E$206,$Q141*'Fish metrics'!E$207,$R141*'Fish metrics'!E$208,$S141*'Fish metrics'!E$209,$T141*'Fish metrics'!E$210,$U141*'Fish metrics'!E$211,$V141*'Fish metrics'!E$212,$W141*'Fish metrics'!E$213,$X141*'Fish metrics'!E$214,$Y141*'Fish metrics'!E$215)</f>
        <v>#VALUE!</v>
      </c>
      <c r="AE141" s="56" t="e">
        <f>SUM($P141*'Fish metrics'!F$206,$Q141*'Fish metrics'!F$207,$R141*'Fish metrics'!F$208,$S141*'Fish metrics'!F$209,$T141*'Fish metrics'!F$210,$U141*'Fish metrics'!F$211,$V141*'Fish metrics'!F$212,$W141*'Fish metrics'!F$213,$X141*'Fish metrics'!F$214,$Y141*'Fish metrics'!F$215)</f>
        <v>#VALUE!</v>
      </c>
      <c r="AF141" s="56" t="e">
        <f>SUM($P141*'Fish metrics'!G$206,$Q141*'Fish metrics'!G$207,$R141*'Fish metrics'!G$208,$S141*'Fish metrics'!G$209,$T141*'Fish metrics'!G$210,$U141*'Fish metrics'!G$211,$V141*'Fish metrics'!G$212,$W141*'Fish metrics'!G$213,$X141*'Fish metrics'!G$214,$Y141*'Fish metrics'!G$215)</f>
        <v>#VALUE!</v>
      </c>
      <c r="AG141" s="56" t="e">
        <f>SUM($P141*'Fish metrics'!H$206,$Q141*'Fish metrics'!H$207,$R141*'Fish metrics'!H$208,$S141*'Fish metrics'!H$209,$T141*'Fish metrics'!H$210,$U141*'Fish metrics'!H$211,$V141*'Fish metrics'!H$212,$W141*'Fish metrics'!H$213,$X141*'Fish metrics'!H$214,$Y141*'Fish metrics'!H$215)</f>
        <v>#VALUE!</v>
      </c>
      <c r="AH141" s="56" t="e">
        <f>SUM($P141*'Fish metrics'!I$206,$Q141*'Fish metrics'!I$207,$R141*'Fish metrics'!I$208,$S141*'Fish metrics'!I$209,$T141*'Fish metrics'!I$210,$U141*'Fish metrics'!I$211,$V141*'Fish metrics'!I$212,$W141*'Fish metrics'!I$213,$X141*'Fish metrics'!I$214,$Y141*'Fish metrics'!I$215)</f>
        <v>#VALUE!</v>
      </c>
      <c r="AI141" s="56" t="e">
        <f>SUM($P141*'Fish metrics'!J$206,$Q141*'Fish metrics'!J$207,$R141*'Fish metrics'!J$208,$S141*'Fish metrics'!J$209,$T141*'Fish metrics'!J$210,$U141*'Fish metrics'!J$211,$V141*'Fish metrics'!J$212,$W141*'Fish metrics'!J$213,$X141*'Fish metrics'!J$214,$Y141*'Fish metrics'!J$215)</f>
        <v>#VALUE!</v>
      </c>
      <c r="AJ141" s="56" t="e">
        <f>SUM($P141*'Fish metrics'!K$206,$Q141*'Fish metrics'!K$207,$R141*'Fish metrics'!K$208,$S141*'Fish metrics'!K$209,$T141*'Fish metrics'!K$210,$U141*'Fish metrics'!K$211,$V141*'Fish metrics'!K$212,$W141*'Fish metrics'!K$213,$X141*'Fish metrics'!K$214,$Y141*'Fish metrics'!K$215)</f>
        <v>#VALUE!</v>
      </c>
      <c r="AK141" s="56" t="e">
        <f>SUM($P141*'Fish metrics'!L$206,$Q141*'Fish metrics'!L$207,$R141*'Fish metrics'!L$208,$S141*'Fish metrics'!L$209,$T141*'Fish metrics'!L$210,$U141*'Fish metrics'!L$211,$V141*'Fish metrics'!L$212,$W141*'Fish metrics'!L$213,$X141*'Fish metrics'!L$214,$Y141*'Fish metrics'!L$215)</f>
        <v>#VALUE!</v>
      </c>
      <c r="AL141" s="56" t="e">
        <f>SUM($P141*'Fish metrics'!M$206,$Q141*'Fish metrics'!M$207,$R141*'Fish metrics'!M$208,$S141*'Fish metrics'!M$209,$T141*'Fish metrics'!M$210,$U141*'Fish metrics'!M$211,$V141*'Fish metrics'!M$212,$W141*'Fish metrics'!M$213,$X141*'Fish metrics'!M$214,$Y141*'Fish metrics'!M$215)</f>
        <v>#VALUE!</v>
      </c>
      <c r="AM141" s="56" t="e">
        <f>SUM($P141*'Fish metrics'!N$206,$Q141*'Fish metrics'!N$207,$R141*'Fish metrics'!N$208,$S141*'Fish metrics'!N$209,$T141*'Fish metrics'!N$210,$U141*'Fish metrics'!N$211,$V141*'Fish metrics'!N$212,$W141*'Fish metrics'!N$213,$X141*'Fish metrics'!N$214,$Y141*'Fish metrics'!N$215)</f>
        <v>#VALUE!</v>
      </c>
      <c r="AN141" s="56" t="e">
        <f>SUM($P141*'Fish metrics'!O$206,$Q141*'Fish metrics'!O$207,$R141*'Fish metrics'!O$208,$S141*'Fish metrics'!O$209,$T141*'Fish metrics'!O$210,$U141*'Fish metrics'!O$211,$V141*'Fish metrics'!O$212,$W141*'Fish metrics'!O$213,$X141*'Fish metrics'!O$214,$Y141*'Fish metrics'!O$215)</f>
        <v>#VALUE!</v>
      </c>
      <c r="AO141" s="39" t="e">
        <f t="shared" si="88"/>
        <v>#VALUE!</v>
      </c>
    </row>
    <row r="142" spans="1:41" x14ac:dyDescent="0.25">
      <c r="A142" s="64"/>
      <c r="B142" s="324"/>
      <c r="C142" s="337"/>
      <c r="D142" s="330"/>
      <c r="E142" s="330"/>
      <c r="F142" s="331"/>
      <c r="G142" s="337"/>
      <c r="H142" s="330"/>
      <c r="I142" s="330"/>
      <c r="J142" s="330"/>
      <c r="K142" s="330"/>
      <c r="L142" s="331"/>
      <c r="N142" s="64"/>
      <c r="O142" s="44"/>
      <c r="P142" s="67"/>
      <c r="Q142" s="68"/>
      <c r="R142" s="68"/>
      <c r="S142" s="69"/>
      <c r="T142" s="67"/>
      <c r="U142" s="68"/>
      <c r="V142" s="68"/>
      <c r="W142" s="68"/>
      <c r="X142" s="68"/>
      <c r="Y142" s="69"/>
      <c r="Z142" s="39"/>
      <c r="AB142" s="70"/>
      <c r="AC142" s="59"/>
      <c r="AD142" s="59"/>
      <c r="AE142" s="59"/>
      <c r="AF142" s="59"/>
      <c r="AG142" s="59"/>
      <c r="AH142" s="59"/>
      <c r="AI142" s="59"/>
      <c r="AJ142" s="59"/>
      <c r="AK142" s="59"/>
      <c r="AL142" s="59"/>
      <c r="AM142" s="59"/>
      <c r="AN142" s="59"/>
      <c r="AO142" s="39"/>
    </row>
    <row r="143" spans="1:41" x14ac:dyDescent="0.25">
      <c r="A143" s="79" t="s">
        <v>190</v>
      </c>
      <c r="B143" s="324"/>
      <c r="C143" s="337"/>
      <c r="D143" s="330"/>
      <c r="E143" s="330"/>
      <c r="F143" s="331"/>
      <c r="G143" s="337"/>
      <c r="H143" s="330"/>
      <c r="I143" s="330"/>
      <c r="J143" s="330"/>
      <c r="K143" s="330"/>
      <c r="L143" s="331"/>
      <c r="N143" s="79" t="s">
        <v>190</v>
      </c>
      <c r="O143" s="44" t="str">
        <f>IF(B143&gt;0,0,IF($N$106&lt;=$B$4,0,""))</f>
        <v/>
      </c>
      <c r="P143" s="67"/>
      <c r="Q143" s="68"/>
      <c r="R143" s="68"/>
      <c r="S143" s="69"/>
      <c r="T143" s="67" t="str">
        <f>IF(G143&gt;0,G143*'Fish metrics'!H$40/$B$5,IF($N$106&lt;=$B$4,0,""))</f>
        <v/>
      </c>
      <c r="U143" s="68" t="str">
        <f>IF(H143&gt;0,H143*'Fish metrics'!I$40/$B$5,IF($N$106&lt;=$B$4,0,""))</f>
        <v/>
      </c>
      <c r="V143" s="68" t="str">
        <f>IF(I143&gt;0,I143*'Fish metrics'!J$40/$B$5,IF($N$106&lt;=$B$4,0,""))</f>
        <v/>
      </c>
      <c r="W143" s="68" t="str">
        <f>IF(J143&gt;0,J143*'Fish metrics'!K$40/$B$5,IF($N$106&lt;=$B$4,0,""))</f>
        <v/>
      </c>
      <c r="X143" s="68" t="str">
        <f>IF(K143&gt;0,K143*'Fish metrics'!L$40/$B$5,IF($N$106&lt;=$B$4,0,""))</f>
        <v/>
      </c>
      <c r="Y143" s="69" t="str">
        <f>IF(L143&gt;0,L143*'Fish metrics'!M$40/$B$5,IF($N$106&lt;=$B$4,0,""))</f>
        <v/>
      </c>
      <c r="Z143" s="39"/>
      <c r="AB143" s="80" t="s">
        <v>190</v>
      </c>
      <c r="AC143" s="41" t="str">
        <f>IFERROR(SUM(AC144:AC145),"")</f>
        <v/>
      </c>
      <c r="AD143" s="41" t="str">
        <f t="shared" ref="AD143" si="90">IFERROR(SUM(AD144:AD145),"")</f>
        <v/>
      </c>
      <c r="AE143" s="41" t="str">
        <f t="shared" ref="AE143" si="91">IFERROR(SUM(AE144:AE145),"")</f>
        <v/>
      </c>
      <c r="AF143" s="41" t="str">
        <f t="shared" ref="AF143" si="92">IFERROR(SUM(AF144:AF145),"")</f>
        <v/>
      </c>
      <c r="AG143" s="41" t="str">
        <f t="shared" ref="AG143" si="93">IFERROR(SUM(AG144:AG145),"")</f>
        <v/>
      </c>
      <c r="AH143" s="41" t="str">
        <f t="shared" ref="AH143" si="94">IFERROR(SUM(AH144:AH145),"")</f>
        <v/>
      </c>
      <c r="AI143" s="41" t="str">
        <f t="shared" ref="AI143" si="95">IFERROR(SUM(AI144:AI145),"")</f>
        <v/>
      </c>
      <c r="AJ143" s="41" t="str">
        <f t="shared" ref="AJ143" si="96">IFERROR(SUM(AJ144:AJ145),"")</f>
        <v/>
      </c>
      <c r="AK143" s="41" t="str">
        <f t="shared" ref="AK143" si="97">IFERROR(SUM(AK144:AK145),"")</f>
        <v/>
      </c>
      <c r="AL143" s="41" t="str">
        <f t="shared" ref="AL143" si="98">IFERROR(SUM(AL144:AL145),"")</f>
        <v/>
      </c>
      <c r="AM143" s="41" t="str">
        <f t="shared" ref="AM143" si="99">IFERROR(SUM(AM144:AM145),"")</f>
        <v/>
      </c>
      <c r="AN143" s="41" t="str">
        <f t="shared" ref="AN143" si="100">IFERROR(SUM(AN144:AN145),"")</f>
        <v/>
      </c>
      <c r="AO143" s="42">
        <f t="shared" ref="AO143:AO145" si="101">SUM(AC143:AN143)</f>
        <v>0</v>
      </c>
    </row>
    <row r="144" spans="1:41" x14ac:dyDescent="0.25">
      <c r="A144" s="81" t="s">
        <v>134</v>
      </c>
      <c r="B144" s="315"/>
      <c r="C144" s="337"/>
      <c r="D144" s="330"/>
      <c r="E144" s="330"/>
      <c r="F144" s="331"/>
      <c r="G144" s="328"/>
      <c r="H144" s="329"/>
      <c r="I144" s="329"/>
      <c r="J144" s="329"/>
      <c r="K144" s="330"/>
      <c r="L144" s="331"/>
      <c r="N144" s="81" t="s">
        <v>134</v>
      </c>
      <c r="O144" s="44" t="str">
        <f>IF(B144&gt;0,0,IF($N$106&lt;=$B$4,0,""))</f>
        <v/>
      </c>
      <c r="P144" s="67"/>
      <c r="Q144" s="68"/>
      <c r="R144" s="68"/>
      <c r="S144" s="69"/>
      <c r="T144" s="67" t="str">
        <f>IF(G144&gt;0,G144*'Fish metrics'!H$41/$B$5,IF($N$106&lt;=$B$4,0,""))</f>
        <v/>
      </c>
      <c r="U144" s="68" t="str">
        <f>IF(H144&gt;0,H144*'Fish metrics'!I$41/$B$5,IF($N$106&lt;=$B$4,0,""))</f>
        <v/>
      </c>
      <c r="V144" s="68" t="str">
        <f>IF(I144&gt;0,I144*'Fish metrics'!J$41/$B$5,IF($N$106&lt;=$B$4,0,""))</f>
        <v/>
      </c>
      <c r="W144" s="68" t="str">
        <f>IF(J144&gt;0,J144*'Fish metrics'!K$41/$B$5,IF($N$106&lt;=$B$4,0,""))</f>
        <v/>
      </c>
      <c r="X144" s="68" t="str">
        <f>IF(K144&gt;0,K144*'Fish metrics'!L$41/$B$5,IF($N$106&lt;=$B$4,0,""))</f>
        <v/>
      </c>
      <c r="Y144" s="69" t="str">
        <f>IF(L144&gt;0,L144*'Fish metrics'!M$41/$B$5,IF($N$106&lt;=$B$4,0,""))</f>
        <v/>
      </c>
      <c r="Z144" s="39">
        <f>SUM(O144:Y144)</f>
        <v>0</v>
      </c>
      <c r="AB144" s="82" t="s">
        <v>134</v>
      </c>
      <c r="AC144" s="49" t="e">
        <f>SUM($T144*'Fish metrics'!D$231,$U144*'Fish metrics'!D$232,$V144*'Fish metrics'!D$233,$W144*'Fish metrics'!D$234,$X144*'Fish metrics'!D$235,$Y144*'Fish metrics'!D$236)</f>
        <v>#VALUE!</v>
      </c>
      <c r="AD144" s="49" t="e">
        <f>SUM($T144*'Fish metrics'!E$231,$U144*'Fish metrics'!E$232,$V144*'Fish metrics'!E$233,$W144*'Fish metrics'!E$234,$X144*'Fish metrics'!E$235,$Y144*'Fish metrics'!E$236)</f>
        <v>#VALUE!</v>
      </c>
      <c r="AE144" s="49" t="e">
        <f>SUM($T144*'Fish metrics'!F$231,$U144*'Fish metrics'!F$232,$V144*'Fish metrics'!F$233,$W144*'Fish metrics'!F$234,$X144*'Fish metrics'!F$235,$Y144*'Fish metrics'!F$236)</f>
        <v>#VALUE!</v>
      </c>
      <c r="AF144" s="49" t="e">
        <f>SUM($T144*'Fish metrics'!G$231,$U144*'Fish metrics'!G$232,$V144*'Fish metrics'!G$233,$W144*'Fish metrics'!G$234,$X144*'Fish metrics'!G$235,$Y144*'Fish metrics'!G$236)</f>
        <v>#VALUE!</v>
      </c>
      <c r="AG144" s="49" t="e">
        <f>SUM($T144*'Fish metrics'!H$231,$U144*'Fish metrics'!H$232,$V144*'Fish metrics'!H$233,$W144*'Fish metrics'!H$234,$X144*'Fish metrics'!H$235,$Y144*'Fish metrics'!H$236)</f>
        <v>#VALUE!</v>
      </c>
      <c r="AH144" s="49" t="e">
        <f>SUM($T144*'Fish metrics'!I$231,$U144*'Fish metrics'!I$232,$V144*'Fish metrics'!I$233,$W144*'Fish metrics'!I$234,$X144*'Fish metrics'!I$235,$Y144*'Fish metrics'!I$236)</f>
        <v>#VALUE!</v>
      </c>
      <c r="AI144" s="49" t="e">
        <f>SUM($T144*'Fish metrics'!J$231,$U144*'Fish metrics'!J$232,$V144*'Fish metrics'!J$233,$W144*'Fish metrics'!J$234,$X144*'Fish metrics'!J$235,$Y144*'Fish metrics'!J$236)</f>
        <v>#VALUE!</v>
      </c>
      <c r="AJ144" s="49" t="e">
        <f>SUM($T144*'Fish metrics'!K$231,$U144*'Fish metrics'!K$232,$V144*'Fish metrics'!K$233,$W144*'Fish metrics'!K$234,$X144*'Fish metrics'!K$235,$Y144*'Fish metrics'!K$236)</f>
        <v>#VALUE!</v>
      </c>
      <c r="AK144" s="49" t="e">
        <f>SUM($T144*'Fish metrics'!L$231,$U144*'Fish metrics'!L$232,$V144*'Fish metrics'!L$233,$W144*'Fish metrics'!L$234,$X144*'Fish metrics'!L$235,$Y144*'Fish metrics'!L$236)</f>
        <v>#VALUE!</v>
      </c>
      <c r="AL144" s="49" t="e">
        <f>SUM($T144*'Fish metrics'!M$231,$U144*'Fish metrics'!M$232,$V144*'Fish metrics'!M$233,$W144*'Fish metrics'!M$234,$X144*'Fish metrics'!M$235,$Y144*'Fish metrics'!M$236)</f>
        <v>#VALUE!</v>
      </c>
      <c r="AM144" s="49" t="e">
        <f>SUM($T144*'Fish metrics'!N$231,$U144*'Fish metrics'!N$232,$V144*'Fish metrics'!N$233,$W144*'Fish metrics'!N$234,$X144*'Fish metrics'!N$235,$Y144*'Fish metrics'!N$236)</f>
        <v>#VALUE!</v>
      </c>
      <c r="AN144" s="49" t="e">
        <f>SUM($T144*'Fish metrics'!O$231,$U144*'Fish metrics'!O$232,$V144*'Fish metrics'!O$233,$W144*'Fish metrics'!O$234,$X144*'Fish metrics'!O$235,$Y144*'Fish metrics'!O$236)</f>
        <v>#VALUE!</v>
      </c>
      <c r="AO144" s="39" t="e">
        <f t="shared" si="101"/>
        <v>#VALUE!</v>
      </c>
    </row>
    <row r="145" spans="1:41" x14ac:dyDescent="0.25">
      <c r="A145" s="83" t="s">
        <v>135</v>
      </c>
      <c r="B145" s="319"/>
      <c r="C145" s="340"/>
      <c r="D145" s="338"/>
      <c r="E145" s="338"/>
      <c r="F145" s="339"/>
      <c r="G145" s="334"/>
      <c r="H145" s="335"/>
      <c r="I145" s="335"/>
      <c r="J145" s="335"/>
      <c r="K145" s="338"/>
      <c r="L145" s="339"/>
      <c r="N145" s="83" t="s">
        <v>135</v>
      </c>
      <c r="O145" s="51" t="str">
        <f>IF(B145&gt;0,0,IF($N$106&lt;=$B$4,0,""))</f>
        <v/>
      </c>
      <c r="P145" s="72"/>
      <c r="Q145" s="73"/>
      <c r="R145" s="73"/>
      <c r="S145" s="74"/>
      <c r="T145" s="72" t="str">
        <f>IF(G145&gt;0,G145*'Fish metrics'!H$42/$B$5,IF($N$106&lt;=$B$4,0,""))</f>
        <v/>
      </c>
      <c r="U145" s="73" t="str">
        <f>IF(H145&gt;0,H145*'Fish metrics'!I$42/$B$5,IF($N$106&lt;=$B$4,0,""))</f>
        <v/>
      </c>
      <c r="V145" s="73" t="str">
        <f>IF(I145&gt;0,I145*'Fish metrics'!J$42/$B$5,IF($N$106&lt;=$B$4,0,""))</f>
        <v/>
      </c>
      <c r="W145" s="73" t="str">
        <f>IF(J145&gt;0,J145*'Fish metrics'!K$42/$B$5,IF($N$106&lt;=$B$4,0,""))</f>
        <v/>
      </c>
      <c r="X145" s="73" t="str">
        <f>IF(K145&gt;0,K145*'Fish metrics'!L$42/$B$5,IF($N$106&lt;=$B$4,0,""))</f>
        <v/>
      </c>
      <c r="Y145" s="74" t="str">
        <f>IF(L145&gt;0,L145*'Fish metrics'!M$42/$B$5,IF($N$106&lt;=$B$4,0,""))</f>
        <v/>
      </c>
      <c r="Z145" s="39">
        <f>SUM(O145:Y145)</f>
        <v>0</v>
      </c>
      <c r="AB145" s="84" t="s">
        <v>135</v>
      </c>
      <c r="AC145" s="56" t="e">
        <f>SUM($T145*'Fish metrics'!D$238,$U145*'Fish metrics'!D$239,$V145*'Fish metrics'!D$240,$W145*'Fish metrics'!D$241,$X145*'Fish metrics'!D$242,$Y145*'Fish metrics'!D$243)</f>
        <v>#VALUE!</v>
      </c>
      <c r="AD145" s="56" t="e">
        <f>SUM($T145*'Fish metrics'!E$238,$U145*'Fish metrics'!E$239,$V145*'Fish metrics'!E$240,$W145*'Fish metrics'!E$241,$X145*'Fish metrics'!E$242,$Y145*'Fish metrics'!E$243)</f>
        <v>#VALUE!</v>
      </c>
      <c r="AE145" s="56" t="e">
        <f>SUM($T145*'Fish metrics'!F$238,$U145*'Fish metrics'!F$239,$V145*'Fish metrics'!F$240,$W145*'Fish metrics'!F$241,$X145*'Fish metrics'!F$242,$Y145*'Fish metrics'!F$243)</f>
        <v>#VALUE!</v>
      </c>
      <c r="AF145" s="56" t="e">
        <f>SUM($T145*'Fish metrics'!G$238,$U145*'Fish metrics'!G$239,$V145*'Fish metrics'!G$240,$W145*'Fish metrics'!G$241,$X145*'Fish metrics'!G$242,$Y145*'Fish metrics'!G$243)</f>
        <v>#VALUE!</v>
      </c>
      <c r="AG145" s="56" t="e">
        <f>SUM($T145*'Fish metrics'!H$238,$U145*'Fish metrics'!H$239,$V145*'Fish metrics'!H$240,$W145*'Fish metrics'!H$241,$X145*'Fish metrics'!H$242,$Y145*'Fish metrics'!H$243)</f>
        <v>#VALUE!</v>
      </c>
      <c r="AH145" s="56" t="e">
        <f>SUM($T145*'Fish metrics'!I$238,$U145*'Fish metrics'!I$239,$V145*'Fish metrics'!I$240,$W145*'Fish metrics'!I$241,$X145*'Fish metrics'!I$242,$Y145*'Fish metrics'!I$243)</f>
        <v>#VALUE!</v>
      </c>
      <c r="AI145" s="56" t="e">
        <f>SUM($T145*'Fish metrics'!J$238,$U145*'Fish metrics'!J$239,$V145*'Fish metrics'!J$240,$W145*'Fish metrics'!J$241,$X145*'Fish metrics'!J$242,$Y145*'Fish metrics'!J$243)</f>
        <v>#VALUE!</v>
      </c>
      <c r="AJ145" s="56" t="e">
        <f>SUM($T145*'Fish metrics'!K$238,$U145*'Fish metrics'!K$239,$V145*'Fish metrics'!K$240,$W145*'Fish metrics'!K$241,$X145*'Fish metrics'!K$242,$Y145*'Fish metrics'!K$243)</f>
        <v>#VALUE!</v>
      </c>
      <c r="AK145" s="56" t="e">
        <f>SUM($T145*'Fish metrics'!L$238,$U145*'Fish metrics'!L$239,$V145*'Fish metrics'!L$240,$W145*'Fish metrics'!L$241,$X145*'Fish metrics'!L$242,$Y145*'Fish metrics'!L$243)</f>
        <v>#VALUE!</v>
      </c>
      <c r="AL145" s="56" t="e">
        <f>SUM($T145*'Fish metrics'!M$238,$U145*'Fish metrics'!M$239,$V145*'Fish metrics'!M$240,$W145*'Fish metrics'!M$241,$X145*'Fish metrics'!M$242,$Y145*'Fish metrics'!M$243)</f>
        <v>#VALUE!</v>
      </c>
      <c r="AM145" s="56" t="e">
        <f>SUM($T145*'Fish metrics'!N$238,$U145*'Fish metrics'!N$239,$V145*'Fish metrics'!N$240,$W145*'Fish metrics'!N$241,$X145*'Fish metrics'!N$242,$Y145*'Fish metrics'!N$243)</f>
        <v>#VALUE!</v>
      </c>
      <c r="AN145" s="56" t="e">
        <f>SUM($T145*'Fish metrics'!O$238,$U145*'Fish metrics'!O$239,$V145*'Fish metrics'!O$240,$W145*'Fish metrics'!O$241,$X145*'Fish metrics'!O$242,$Y145*'Fish metrics'!O$243)</f>
        <v>#VALUE!</v>
      </c>
      <c r="AO145" s="39" t="e">
        <f t="shared" si="101"/>
        <v>#VALUE!</v>
      </c>
    </row>
    <row r="146" spans="1:41" x14ac:dyDescent="0.25">
      <c r="A146" s="85"/>
      <c r="B146" s="324"/>
      <c r="C146" s="337"/>
      <c r="D146" s="330"/>
      <c r="E146" s="330"/>
      <c r="F146" s="331"/>
      <c r="G146" s="337"/>
      <c r="H146" s="330"/>
      <c r="I146" s="330"/>
      <c r="J146" s="330"/>
      <c r="K146" s="330"/>
      <c r="L146" s="331"/>
      <c r="N146" s="85"/>
      <c r="O146" s="44"/>
      <c r="P146" s="67"/>
      <c r="Q146" s="68"/>
      <c r="R146" s="68"/>
      <c r="S146" s="69"/>
      <c r="T146" s="67"/>
      <c r="U146" s="68"/>
      <c r="V146" s="68"/>
      <c r="W146" s="68"/>
      <c r="X146" s="68"/>
      <c r="Y146" s="69"/>
      <c r="Z146" s="39"/>
      <c r="AB146" s="86"/>
      <c r="AC146" s="59"/>
      <c r="AD146" s="59"/>
      <c r="AE146" s="59"/>
      <c r="AF146" s="59"/>
      <c r="AG146" s="59"/>
      <c r="AH146" s="59"/>
      <c r="AI146" s="59"/>
      <c r="AJ146" s="59"/>
      <c r="AK146" s="59"/>
      <c r="AL146" s="59"/>
      <c r="AM146" s="59"/>
      <c r="AN146" s="59"/>
      <c r="AO146" s="39"/>
    </row>
    <row r="147" spans="1:41" x14ac:dyDescent="0.25">
      <c r="A147" s="87" t="s">
        <v>191</v>
      </c>
      <c r="B147" s="324"/>
      <c r="C147" s="337"/>
      <c r="D147" s="330"/>
      <c r="E147" s="330"/>
      <c r="F147" s="331"/>
      <c r="G147" s="337"/>
      <c r="H147" s="330"/>
      <c r="I147" s="330"/>
      <c r="J147" s="330"/>
      <c r="K147" s="330"/>
      <c r="L147" s="331"/>
      <c r="N147" s="87" t="s">
        <v>191</v>
      </c>
      <c r="O147" s="44" t="str">
        <f>IF(B147&gt;0,0,IF($N$106&lt;=$B$4,0,""))</f>
        <v/>
      </c>
      <c r="P147" s="67"/>
      <c r="Q147" s="68"/>
      <c r="R147" s="68"/>
      <c r="S147" s="69"/>
      <c r="T147" s="67" t="str">
        <f>IF(G147&gt;0,G147*'Fish metrics'!H$44/$B$5,IF($N$106&lt;=$B$4,0,""))</f>
        <v/>
      </c>
      <c r="U147" s="68" t="str">
        <f>IF(H147&gt;0,H147*'Fish metrics'!I$44/$B$5,IF($N$106&lt;=$B$4,0,""))</f>
        <v/>
      </c>
      <c r="V147" s="68" t="str">
        <f>IF(I147&gt;0,I147*'Fish metrics'!J$44/$B$5,IF($N$106&lt;=$B$4,0,""))</f>
        <v/>
      </c>
      <c r="W147" s="68" t="str">
        <f>IF(J147&gt;0,J147*'Fish metrics'!K$44/$B$5,IF($N$106&lt;=$B$4,0,""))</f>
        <v/>
      </c>
      <c r="X147" s="68" t="str">
        <f>IF(K147&gt;0,K147*'Fish metrics'!L$44/$B$5,IF($N$106&lt;=$B$4,0,""))</f>
        <v/>
      </c>
      <c r="Y147" s="69" t="str">
        <f>IF(L147&gt;0,L147*'Fish metrics'!M$44/$B$5,IF($N$106&lt;=$B$4,0,""))</f>
        <v/>
      </c>
      <c r="Z147" s="39"/>
      <c r="AB147" s="88" t="s">
        <v>191</v>
      </c>
      <c r="AC147" s="41" t="str">
        <f>IFERROR(SUM(AC148:AC151),"")</f>
        <v/>
      </c>
      <c r="AD147" s="41" t="str">
        <f t="shared" ref="AD147" si="102">IFERROR(SUM(AD148:AD151),"")</f>
        <v/>
      </c>
      <c r="AE147" s="41" t="str">
        <f t="shared" ref="AE147" si="103">IFERROR(SUM(AE148:AE151),"")</f>
        <v/>
      </c>
      <c r="AF147" s="41" t="str">
        <f t="shared" ref="AF147" si="104">IFERROR(SUM(AF148:AF151),"")</f>
        <v/>
      </c>
      <c r="AG147" s="41" t="str">
        <f t="shared" ref="AG147" si="105">IFERROR(SUM(AG148:AG151),"")</f>
        <v/>
      </c>
      <c r="AH147" s="41" t="str">
        <f t="shared" ref="AH147" si="106">IFERROR(SUM(AH148:AH151),"")</f>
        <v/>
      </c>
      <c r="AI147" s="41" t="str">
        <f t="shared" ref="AI147" si="107">IFERROR(SUM(AI148:AI151),"")</f>
        <v/>
      </c>
      <c r="AJ147" s="41" t="str">
        <f t="shared" ref="AJ147" si="108">IFERROR(SUM(AJ148:AJ151),"")</f>
        <v/>
      </c>
      <c r="AK147" s="41" t="str">
        <f t="shared" ref="AK147" si="109">IFERROR(SUM(AK148:AK151),"")</f>
        <v/>
      </c>
      <c r="AL147" s="41" t="str">
        <f t="shared" ref="AL147" si="110">IFERROR(SUM(AL148:AL151),"")</f>
        <v/>
      </c>
      <c r="AM147" s="41" t="str">
        <f t="shared" ref="AM147" si="111">IFERROR(SUM(AM148:AM151),"")</f>
        <v/>
      </c>
      <c r="AN147" s="41" t="str">
        <f t="shared" ref="AN147" si="112">IFERROR(SUM(AN148:AN151),"")</f>
        <v/>
      </c>
      <c r="AO147" s="42">
        <f t="shared" ref="AO147:AO151" si="113">SUM(AC147:AN147)</f>
        <v>0</v>
      </c>
    </row>
    <row r="148" spans="1:41" x14ac:dyDescent="0.25">
      <c r="A148" s="81" t="s">
        <v>136</v>
      </c>
      <c r="B148" s="315"/>
      <c r="C148" s="337"/>
      <c r="D148" s="330"/>
      <c r="E148" s="330"/>
      <c r="F148" s="331"/>
      <c r="G148" s="328"/>
      <c r="H148" s="329"/>
      <c r="I148" s="329"/>
      <c r="J148" s="330"/>
      <c r="K148" s="330"/>
      <c r="L148" s="331"/>
      <c r="N148" s="81" t="s">
        <v>136</v>
      </c>
      <c r="O148" s="44" t="str">
        <f>IF(B148&gt;0,0,IF($N$106&lt;=$B$4,0,""))</f>
        <v/>
      </c>
      <c r="P148" s="67"/>
      <c r="Q148" s="68"/>
      <c r="R148" s="68"/>
      <c r="S148" s="69"/>
      <c r="T148" s="67" t="str">
        <f>IF(G148&gt;0,G148*'Fish metrics'!H$45/$B$5,IF($N$106&lt;=$B$4,0,""))</f>
        <v/>
      </c>
      <c r="U148" s="68" t="str">
        <f>IF(H148&gt;0,H148*'Fish metrics'!I$45/$B$5,IF($N$106&lt;=$B$4,0,""))</f>
        <v/>
      </c>
      <c r="V148" s="68" t="str">
        <f>IF(I148&gt;0,I148*'Fish metrics'!J$45/$B$5,IF($N$106&lt;=$B$4,0,""))</f>
        <v/>
      </c>
      <c r="W148" s="68" t="str">
        <f>IF(J148&gt;0,J148*'Fish metrics'!K$45/$B$5,IF($N$106&lt;=$B$4,0,""))</f>
        <v/>
      </c>
      <c r="X148" s="68" t="str">
        <f>IF(K148&gt;0,K148*'Fish metrics'!L$45/$B$5,IF($N$106&lt;=$B$4,0,""))</f>
        <v/>
      </c>
      <c r="Y148" s="69" t="str">
        <f>IF(L148&gt;0,L148*'Fish metrics'!M$45/$B$5,IF($N$106&lt;=$B$4,0,""))</f>
        <v/>
      </c>
      <c r="Z148" s="39">
        <f>SUM(O148:Y148)</f>
        <v>0</v>
      </c>
      <c r="AB148" s="82" t="s">
        <v>136</v>
      </c>
      <c r="AC148" s="49" t="e">
        <f>SUM($T148*'Fish metrics'!D$245,$U148*'Fish metrics'!D$246,$V148*'Fish metrics'!D$247,$W148*'Fish metrics'!D$248,$X148*'Fish metrics'!D$249,$Y148*'Fish metrics'!D$250)</f>
        <v>#VALUE!</v>
      </c>
      <c r="AD148" s="49" t="e">
        <f>SUM($T148*'Fish metrics'!E$245,$U148*'Fish metrics'!E$246,$V148*'Fish metrics'!E$247,$W148*'Fish metrics'!E$248,$X148*'Fish metrics'!E$249,$Y148*'Fish metrics'!E$250)</f>
        <v>#VALUE!</v>
      </c>
      <c r="AE148" s="49" t="e">
        <f>SUM($T148*'Fish metrics'!F$245,$U148*'Fish metrics'!F$246,$V148*'Fish metrics'!F$247,$W148*'Fish metrics'!F$248,$X148*'Fish metrics'!F$249,$Y148*'Fish metrics'!F$250)</f>
        <v>#VALUE!</v>
      </c>
      <c r="AF148" s="49" t="e">
        <f>SUM($T148*'Fish metrics'!G$245,$U148*'Fish metrics'!G$246,$V148*'Fish metrics'!G$247,$W148*'Fish metrics'!G$248,$X148*'Fish metrics'!G$249,$Y148*'Fish metrics'!G$250)</f>
        <v>#VALUE!</v>
      </c>
      <c r="AG148" s="49" t="e">
        <f>SUM($T148*'Fish metrics'!H$245,$U148*'Fish metrics'!H$246,$V148*'Fish metrics'!H$247,$W148*'Fish metrics'!H$248,$X148*'Fish metrics'!H$249,$Y148*'Fish metrics'!H$250)</f>
        <v>#VALUE!</v>
      </c>
      <c r="AH148" s="49" t="e">
        <f>SUM($T148*'Fish metrics'!I$245,$U148*'Fish metrics'!I$246,$V148*'Fish metrics'!I$247,$W148*'Fish metrics'!I$248,$X148*'Fish metrics'!I$249,$Y148*'Fish metrics'!I$250)</f>
        <v>#VALUE!</v>
      </c>
      <c r="AI148" s="49" t="e">
        <f>SUM($T148*'Fish metrics'!J$245,$U148*'Fish metrics'!J$246,$V148*'Fish metrics'!J$247,$W148*'Fish metrics'!J$248,$X148*'Fish metrics'!J$249,$Y148*'Fish metrics'!J$250)</f>
        <v>#VALUE!</v>
      </c>
      <c r="AJ148" s="49" t="e">
        <f>SUM($T148*'Fish metrics'!K$245,$U148*'Fish metrics'!K$246,$V148*'Fish metrics'!K$247,$W148*'Fish metrics'!K$248,$X148*'Fish metrics'!K$249,$Y148*'Fish metrics'!K$250)</f>
        <v>#VALUE!</v>
      </c>
      <c r="AK148" s="49" t="e">
        <f>SUM($T148*'Fish metrics'!L$245,$U148*'Fish metrics'!L$246,$V148*'Fish metrics'!L$247,$W148*'Fish metrics'!L$248,$X148*'Fish metrics'!L$249,$Y148*'Fish metrics'!L$250)</f>
        <v>#VALUE!</v>
      </c>
      <c r="AL148" s="49" t="e">
        <f>SUM($T148*'Fish metrics'!M$245,$U148*'Fish metrics'!M$246,$V148*'Fish metrics'!M$247,$W148*'Fish metrics'!M$248,$X148*'Fish metrics'!M$249,$Y148*'Fish metrics'!M$250)</f>
        <v>#VALUE!</v>
      </c>
      <c r="AM148" s="49" t="e">
        <f>SUM($T148*'Fish metrics'!N$245,$U148*'Fish metrics'!N$246,$V148*'Fish metrics'!N$247,$W148*'Fish metrics'!N$248,$X148*'Fish metrics'!N$249,$Y148*'Fish metrics'!N$250)</f>
        <v>#VALUE!</v>
      </c>
      <c r="AN148" s="49" t="e">
        <f>SUM($T148*'Fish metrics'!O$245,$U148*'Fish metrics'!O$246,$V148*'Fish metrics'!O$247,$W148*'Fish metrics'!O$248,$X148*'Fish metrics'!O$249,$Y148*'Fish metrics'!O$250)</f>
        <v>#VALUE!</v>
      </c>
      <c r="AO148" s="39" t="e">
        <f t="shared" si="113"/>
        <v>#VALUE!</v>
      </c>
    </row>
    <row r="149" spans="1:41" x14ac:dyDescent="0.25">
      <c r="A149" s="81" t="s">
        <v>137</v>
      </c>
      <c r="B149" s="315"/>
      <c r="C149" s="337"/>
      <c r="D149" s="330"/>
      <c r="E149" s="330"/>
      <c r="F149" s="331"/>
      <c r="G149" s="328"/>
      <c r="H149" s="329"/>
      <c r="I149" s="329"/>
      <c r="J149" s="329"/>
      <c r="K149" s="329"/>
      <c r="L149" s="332"/>
      <c r="N149" s="81" t="s">
        <v>137</v>
      </c>
      <c r="O149" s="44" t="str">
        <f>IF(B149&gt;0,0,IF($N$106&lt;=$B$4,0,""))</f>
        <v/>
      </c>
      <c r="P149" s="67"/>
      <c r="Q149" s="68"/>
      <c r="R149" s="68"/>
      <c r="S149" s="69"/>
      <c r="T149" s="67" t="str">
        <f>IF(G149&gt;0,G149*'Fish metrics'!H$46/$B$5,IF($N$106&lt;=$B$4,0,""))</f>
        <v/>
      </c>
      <c r="U149" s="68" t="str">
        <f>IF(H149&gt;0,H149*'Fish metrics'!I$46/$B$5,IF($N$106&lt;=$B$4,0,""))</f>
        <v/>
      </c>
      <c r="V149" s="68" t="str">
        <f>IF(I149&gt;0,I149*'Fish metrics'!J$46/$B$5,IF($N$106&lt;=$B$4,0,""))</f>
        <v/>
      </c>
      <c r="W149" s="68" t="str">
        <f>IF(J149&gt;0,J149*'Fish metrics'!K$46/$B$5,IF($N$106&lt;=$B$4,0,""))</f>
        <v/>
      </c>
      <c r="X149" s="68" t="str">
        <f>IF(K149&gt;0,K149*'Fish metrics'!L$46/$B$5,IF($N$106&lt;=$B$4,0,""))</f>
        <v/>
      </c>
      <c r="Y149" s="69" t="str">
        <f>IF(L149&gt;0,L149*'Fish metrics'!M$46/$B$5,IF($N$106&lt;=$B$4,0,""))</f>
        <v/>
      </c>
      <c r="Z149" s="39">
        <f t="shared" ref="Z149:Z151" si="114">SUM(O149:Y149)</f>
        <v>0</v>
      </c>
      <c r="AB149" s="82" t="s">
        <v>137</v>
      </c>
      <c r="AC149" s="49" t="e">
        <f>SUM($T149*'Fish metrics'!D$252,$U149*'Fish metrics'!D$253,$V149*'Fish metrics'!D$254,$W149*'Fish metrics'!D$255,$X149*'Fish metrics'!D$256,$Y149*'Fish metrics'!D$257)</f>
        <v>#VALUE!</v>
      </c>
      <c r="AD149" s="49" t="e">
        <f>SUM($T149*'Fish metrics'!E$252,$U149*'Fish metrics'!E$253,$V149*'Fish metrics'!E$254,$W149*'Fish metrics'!E$255,$X149*'Fish metrics'!E$256,$Y149*'Fish metrics'!E$257)</f>
        <v>#VALUE!</v>
      </c>
      <c r="AE149" s="49" t="e">
        <f>SUM($T149*'Fish metrics'!F$252,$U149*'Fish metrics'!F$253,$V149*'Fish metrics'!F$254,$W149*'Fish metrics'!F$255,$X149*'Fish metrics'!F$256,$Y149*'Fish metrics'!F$257)</f>
        <v>#VALUE!</v>
      </c>
      <c r="AF149" s="49" t="e">
        <f>SUM($T149*'Fish metrics'!G$252,$U149*'Fish metrics'!G$253,$V149*'Fish metrics'!G$254,$W149*'Fish metrics'!G$255,$X149*'Fish metrics'!G$256,$Y149*'Fish metrics'!G$257)</f>
        <v>#VALUE!</v>
      </c>
      <c r="AG149" s="49" t="e">
        <f>SUM($T149*'Fish metrics'!H$252,$U149*'Fish metrics'!H$253,$V149*'Fish metrics'!H$254,$W149*'Fish metrics'!H$255,$X149*'Fish metrics'!H$256,$Y149*'Fish metrics'!H$257)</f>
        <v>#VALUE!</v>
      </c>
      <c r="AH149" s="49" t="e">
        <f>SUM($T149*'Fish metrics'!I$252,$U149*'Fish metrics'!I$253,$V149*'Fish metrics'!I$254,$W149*'Fish metrics'!I$255,$X149*'Fish metrics'!I$256,$Y149*'Fish metrics'!I$257)</f>
        <v>#VALUE!</v>
      </c>
      <c r="AI149" s="49" t="e">
        <f>SUM($T149*'Fish metrics'!J$252,$U149*'Fish metrics'!J$253,$V149*'Fish metrics'!J$254,$W149*'Fish metrics'!J$255,$X149*'Fish metrics'!J$256,$Y149*'Fish metrics'!J$257)</f>
        <v>#VALUE!</v>
      </c>
      <c r="AJ149" s="49" t="e">
        <f>SUM($T149*'Fish metrics'!K$252,$U149*'Fish metrics'!K$253,$V149*'Fish metrics'!K$254,$W149*'Fish metrics'!K$255,$X149*'Fish metrics'!K$256,$Y149*'Fish metrics'!K$257)</f>
        <v>#VALUE!</v>
      </c>
      <c r="AK149" s="49" t="e">
        <f>SUM($T149*'Fish metrics'!L$252,$U149*'Fish metrics'!L$253,$V149*'Fish metrics'!L$254,$W149*'Fish metrics'!L$255,$X149*'Fish metrics'!L$256,$Y149*'Fish metrics'!L$257)</f>
        <v>#VALUE!</v>
      </c>
      <c r="AL149" s="49" t="e">
        <f>SUM($T149*'Fish metrics'!M$252,$U149*'Fish metrics'!M$253,$V149*'Fish metrics'!M$254,$W149*'Fish metrics'!M$255,$X149*'Fish metrics'!M$256,$Y149*'Fish metrics'!M$257)</f>
        <v>#VALUE!</v>
      </c>
      <c r="AM149" s="49" t="e">
        <f>SUM($T149*'Fish metrics'!N$252,$U149*'Fish metrics'!N$253,$V149*'Fish metrics'!N$254,$W149*'Fish metrics'!N$255,$X149*'Fish metrics'!N$256,$Y149*'Fish metrics'!N$257)</f>
        <v>#VALUE!</v>
      </c>
      <c r="AN149" s="49" t="e">
        <f>SUM($T149*'Fish metrics'!O$252,$U149*'Fish metrics'!O$253,$V149*'Fish metrics'!O$254,$W149*'Fish metrics'!O$255,$X149*'Fish metrics'!O$256,$Y149*'Fish metrics'!O$257)</f>
        <v>#VALUE!</v>
      </c>
      <c r="AO149" s="39" t="e">
        <f t="shared" si="113"/>
        <v>#VALUE!</v>
      </c>
    </row>
    <row r="150" spans="1:41" x14ac:dyDescent="0.25">
      <c r="A150" s="81" t="s">
        <v>138</v>
      </c>
      <c r="B150" s="315"/>
      <c r="C150" s="337"/>
      <c r="D150" s="330"/>
      <c r="E150" s="330"/>
      <c r="F150" s="331"/>
      <c r="G150" s="328"/>
      <c r="H150" s="329"/>
      <c r="I150" s="329"/>
      <c r="J150" s="329"/>
      <c r="K150" s="330"/>
      <c r="L150" s="331"/>
      <c r="N150" s="81" t="s">
        <v>138</v>
      </c>
      <c r="O150" s="44" t="str">
        <f>IF(B150&gt;0,0,IF($N$106&lt;=$B$4,0,""))</f>
        <v/>
      </c>
      <c r="P150" s="67"/>
      <c r="Q150" s="68"/>
      <c r="R150" s="68"/>
      <c r="S150" s="69"/>
      <c r="T150" s="67" t="str">
        <f>IF(G150&gt;0,G150*'Fish metrics'!H$47/$B$5,IF($N$106&lt;=$B$4,0,""))</f>
        <v/>
      </c>
      <c r="U150" s="68" t="str">
        <f>IF(H150&gt;0,H150*'Fish metrics'!I$47/$B$5,IF($N$106&lt;=$B$4,0,""))</f>
        <v/>
      </c>
      <c r="V150" s="68" t="str">
        <f>IF(I150&gt;0,I150*'Fish metrics'!J$47/$B$5,IF($N$106&lt;=$B$4,0,""))</f>
        <v/>
      </c>
      <c r="W150" s="68" t="str">
        <f>IF(J150&gt;0,J150*'Fish metrics'!K$47/$B$5,IF($N$106&lt;=$B$4,0,""))</f>
        <v/>
      </c>
      <c r="X150" s="68" t="str">
        <f>IF(K150&gt;0,K150*'Fish metrics'!L$47/$B$5,IF($N$106&lt;=$B$4,0,""))</f>
        <v/>
      </c>
      <c r="Y150" s="69" t="str">
        <f>IF(L150&gt;0,L150*'Fish metrics'!M$47/$B$5,IF($N$106&lt;=$B$4,0,""))</f>
        <v/>
      </c>
      <c r="Z150" s="39">
        <f t="shared" si="114"/>
        <v>0</v>
      </c>
      <c r="AB150" s="82" t="s">
        <v>138</v>
      </c>
      <c r="AC150" s="49" t="e">
        <f>SUM($T150*'Fish metrics'!D$259,$U150*'Fish metrics'!D$260,$V150*'Fish metrics'!D$261,$W150*'Fish metrics'!D$262,$X150*'Fish metrics'!D$263,$Y150*'Fish metrics'!D$264)</f>
        <v>#VALUE!</v>
      </c>
      <c r="AD150" s="49" t="e">
        <f>SUM($T150*'Fish metrics'!E$259,$U150*'Fish metrics'!E$260,$V150*'Fish metrics'!E$261,$W150*'Fish metrics'!E$262,$X150*'Fish metrics'!E$263,$Y150*'Fish metrics'!E$264)</f>
        <v>#VALUE!</v>
      </c>
      <c r="AE150" s="49" t="e">
        <f>SUM($T150*'Fish metrics'!F$259,$U150*'Fish metrics'!F$260,$V150*'Fish metrics'!F$261,$W150*'Fish metrics'!F$262,$X150*'Fish metrics'!F$263,$Y150*'Fish metrics'!F$264)</f>
        <v>#VALUE!</v>
      </c>
      <c r="AF150" s="49" t="e">
        <f>SUM($T150*'Fish metrics'!G$259,$U150*'Fish metrics'!G$260,$V150*'Fish metrics'!G$261,$W150*'Fish metrics'!G$262,$X150*'Fish metrics'!G$263,$Y150*'Fish metrics'!G$264)</f>
        <v>#VALUE!</v>
      </c>
      <c r="AG150" s="49" t="e">
        <f>SUM($T150*'Fish metrics'!H$259,$U150*'Fish metrics'!H$260,$V150*'Fish metrics'!H$261,$W150*'Fish metrics'!H$262,$X150*'Fish metrics'!H$263,$Y150*'Fish metrics'!H$264)</f>
        <v>#VALUE!</v>
      </c>
      <c r="AH150" s="49" t="e">
        <f>SUM($T150*'Fish metrics'!I$259,$U150*'Fish metrics'!I$260,$V150*'Fish metrics'!I$261,$W150*'Fish metrics'!I$262,$X150*'Fish metrics'!I$263,$Y150*'Fish metrics'!I$264)</f>
        <v>#VALUE!</v>
      </c>
      <c r="AI150" s="49" t="e">
        <f>SUM($T150*'Fish metrics'!J$259,$U150*'Fish metrics'!J$260,$V150*'Fish metrics'!J$261,$W150*'Fish metrics'!J$262,$X150*'Fish metrics'!J$263,$Y150*'Fish metrics'!J$264)</f>
        <v>#VALUE!</v>
      </c>
      <c r="AJ150" s="49" t="e">
        <f>SUM($T150*'Fish metrics'!K$259,$U150*'Fish metrics'!K$260,$V150*'Fish metrics'!K$261,$W150*'Fish metrics'!K$262,$X150*'Fish metrics'!K$263,$Y150*'Fish metrics'!K$264)</f>
        <v>#VALUE!</v>
      </c>
      <c r="AK150" s="49" t="e">
        <f>SUM($T150*'Fish metrics'!L$259,$U150*'Fish metrics'!L$260,$V150*'Fish metrics'!L$261,$W150*'Fish metrics'!L$262,$X150*'Fish metrics'!L$263,$Y150*'Fish metrics'!L$264)</f>
        <v>#VALUE!</v>
      </c>
      <c r="AL150" s="49" t="e">
        <f>SUM($T150*'Fish metrics'!M$259,$U150*'Fish metrics'!M$260,$V150*'Fish metrics'!M$261,$W150*'Fish metrics'!M$262,$X150*'Fish metrics'!M$263,$Y150*'Fish metrics'!M$264)</f>
        <v>#VALUE!</v>
      </c>
      <c r="AM150" s="49" t="e">
        <f>SUM($T150*'Fish metrics'!N$259,$U150*'Fish metrics'!N$260,$V150*'Fish metrics'!N$261,$W150*'Fish metrics'!N$262,$X150*'Fish metrics'!N$263,$Y150*'Fish metrics'!N$264)</f>
        <v>#VALUE!</v>
      </c>
      <c r="AN150" s="49" t="e">
        <f>SUM($T150*'Fish metrics'!O$259,$U150*'Fish metrics'!O$260,$V150*'Fish metrics'!O$261,$W150*'Fish metrics'!O$262,$X150*'Fish metrics'!O$263,$Y150*'Fish metrics'!O$264)</f>
        <v>#VALUE!</v>
      </c>
      <c r="AO150" s="39" t="e">
        <f t="shared" si="113"/>
        <v>#VALUE!</v>
      </c>
    </row>
    <row r="151" spans="1:41" ht="14.4" thickBot="1" x14ac:dyDescent="0.3">
      <c r="A151" s="89" t="s">
        <v>139</v>
      </c>
      <c r="B151" s="341"/>
      <c r="C151" s="342"/>
      <c r="D151" s="343"/>
      <c r="E151" s="343"/>
      <c r="F151" s="344"/>
      <c r="G151" s="345"/>
      <c r="H151" s="346"/>
      <c r="I151" s="346"/>
      <c r="J151" s="346"/>
      <c r="K151" s="343"/>
      <c r="L151" s="344"/>
      <c r="N151" s="92" t="s">
        <v>139</v>
      </c>
      <c r="O151" s="44" t="str">
        <f>IF(B151&gt;0,0,IF($N$106&lt;=$B$4,0,""))</f>
        <v/>
      </c>
      <c r="P151" s="67"/>
      <c r="Q151" s="68"/>
      <c r="R151" s="68"/>
      <c r="S151" s="69"/>
      <c r="T151" s="67" t="str">
        <f>IF(G151&gt;0,G151*'Fish metrics'!H$48/$B$5,IF($N$106&lt;=$B$4,0,""))</f>
        <v/>
      </c>
      <c r="U151" s="68" t="str">
        <f>IF(H151&gt;0,H151*'Fish metrics'!I$48/$B$5,IF($N$106&lt;=$B$4,0,""))</f>
        <v/>
      </c>
      <c r="V151" s="68" t="str">
        <f>IF(I151&gt;0,I151*'Fish metrics'!J$48/$B$5,IF($N$106&lt;=$B$4,0,""))</f>
        <v/>
      </c>
      <c r="W151" s="68" t="str">
        <f>IF(J151&gt;0,J151*'Fish metrics'!K$48/$B$5,IF($N$106&lt;=$B$4,0,""))</f>
        <v/>
      </c>
      <c r="X151" s="68" t="str">
        <f>IF(K151&gt;0,K151*'Fish metrics'!L$48/$B$5,IF($N$106&lt;=$B$4,0,""))</f>
        <v/>
      </c>
      <c r="Y151" s="69" t="str">
        <f>IF(L151&gt;0,L151*'Fish metrics'!M$48/$B$5,IF($N$106&lt;=$B$4,0,""))</f>
        <v/>
      </c>
      <c r="Z151" s="39">
        <f t="shared" si="114"/>
        <v>0</v>
      </c>
      <c r="AB151" s="93" t="s">
        <v>139</v>
      </c>
      <c r="AC151" s="49" t="e">
        <f>SUM($T151*'Fish metrics'!D$266,$U151*'Fish metrics'!D$267,$V151*'Fish metrics'!D$268,$W151*'Fish metrics'!D$269,$X151*'Fish metrics'!D$270,$Y151*'Fish metrics'!D$271)</f>
        <v>#VALUE!</v>
      </c>
      <c r="AD151" s="49" t="e">
        <f>SUM($T151*'Fish metrics'!E$266,$U151*'Fish metrics'!E$267,$V151*'Fish metrics'!E$268,$W151*'Fish metrics'!E$269,$X151*'Fish metrics'!E$270,$Y151*'Fish metrics'!E$271)</f>
        <v>#VALUE!</v>
      </c>
      <c r="AE151" s="49" t="e">
        <f>SUM($T151*'Fish metrics'!F$266,$U151*'Fish metrics'!F$267,$V151*'Fish metrics'!F$268,$W151*'Fish metrics'!F$269,$X151*'Fish metrics'!F$270,$Y151*'Fish metrics'!F$271)</f>
        <v>#VALUE!</v>
      </c>
      <c r="AF151" s="49" t="e">
        <f>SUM($T151*'Fish metrics'!G$266,$U151*'Fish metrics'!G$267,$V151*'Fish metrics'!G$268,$W151*'Fish metrics'!G$269,$X151*'Fish metrics'!G$270,$Y151*'Fish metrics'!G$271)</f>
        <v>#VALUE!</v>
      </c>
      <c r="AG151" s="49" t="e">
        <f>SUM($T151*'Fish metrics'!H$266,$U151*'Fish metrics'!H$267,$V151*'Fish metrics'!H$268,$W151*'Fish metrics'!H$269,$X151*'Fish metrics'!H$270,$Y151*'Fish metrics'!H$271)</f>
        <v>#VALUE!</v>
      </c>
      <c r="AH151" s="49" t="e">
        <f>SUM($T151*'Fish metrics'!I$266,$U151*'Fish metrics'!I$267,$V151*'Fish metrics'!I$268,$W151*'Fish metrics'!I$269,$X151*'Fish metrics'!I$270,$Y151*'Fish metrics'!I$271)</f>
        <v>#VALUE!</v>
      </c>
      <c r="AI151" s="49" t="e">
        <f>SUM($T151*'Fish metrics'!J$266,$U151*'Fish metrics'!J$267,$V151*'Fish metrics'!J$268,$W151*'Fish metrics'!J$269,$X151*'Fish metrics'!J$270,$Y151*'Fish metrics'!J$271)</f>
        <v>#VALUE!</v>
      </c>
      <c r="AJ151" s="49" t="e">
        <f>SUM($T151*'Fish metrics'!K$266,$U151*'Fish metrics'!K$267,$V151*'Fish metrics'!K$268,$W151*'Fish metrics'!K$269,$X151*'Fish metrics'!K$270,$Y151*'Fish metrics'!K$271)</f>
        <v>#VALUE!</v>
      </c>
      <c r="AK151" s="49" t="e">
        <f>SUM($T151*'Fish metrics'!L$266,$U151*'Fish metrics'!L$267,$V151*'Fish metrics'!L$268,$W151*'Fish metrics'!L$269,$X151*'Fish metrics'!L$270,$Y151*'Fish metrics'!L$271)</f>
        <v>#VALUE!</v>
      </c>
      <c r="AL151" s="49" t="e">
        <f>SUM($T151*'Fish metrics'!M$266,$U151*'Fish metrics'!M$267,$V151*'Fish metrics'!M$268,$W151*'Fish metrics'!M$269,$X151*'Fish metrics'!M$270,$Y151*'Fish metrics'!M$271)</f>
        <v>#VALUE!</v>
      </c>
      <c r="AM151" s="49" t="e">
        <f>SUM($T151*'Fish metrics'!N$266,$U151*'Fish metrics'!N$267,$V151*'Fish metrics'!N$268,$W151*'Fish metrics'!N$269,$X151*'Fish metrics'!N$270,$Y151*'Fish metrics'!N$271)</f>
        <v>#VALUE!</v>
      </c>
      <c r="AN151" s="49" t="e">
        <f>SUM($T151*'Fish metrics'!O$266,$U151*'Fish metrics'!O$267,$V151*'Fish metrics'!O$268,$W151*'Fish metrics'!O$269,$X151*'Fish metrics'!O$270,$Y151*'Fish metrics'!O$271)</f>
        <v>#VALUE!</v>
      </c>
      <c r="AO151" s="39" t="e">
        <f t="shared" si="113"/>
        <v>#VALUE!</v>
      </c>
    </row>
    <row r="152" spans="1:41" ht="16.8" thickBot="1" x14ac:dyDescent="0.3">
      <c r="N152" s="95" t="s">
        <v>243</v>
      </c>
      <c r="O152" s="96">
        <f>SUM(O109:O151)</f>
        <v>0</v>
      </c>
      <c r="P152" s="97">
        <f t="shared" ref="P152" si="115">SUM(P109:P151)</f>
        <v>0</v>
      </c>
      <c r="Q152" s="98">
        <f t="shared" ref="Q152" si="116">SUM(Q109:Q151)</f>
        <v>0</v>
      </c>
      <c r="R152" s="98">
        <f t="shared" ref="R152" si="117">SUM(R109:R151)</f>
        <v>0</v>
      </c>
      <c r="S152" s="99">
        <f t="shared" ref="S152" si="118">SUM(S109:S151)</f>
        <v>0</v>
      </c>
      <c r="T152" s="97">
        <f t="shared" ref="T152" si="119">SUM(T109:T151)</f>
        <v>0</v>
      </c>
      <c r="U152" s="98">
        <f t="shared" ref="U152" si="120">SUM(U109:U151)</f>
        <v>0</v>
      </c>
      <c r="V152" s="98">
        <f t="shared" ref="V152" si="121">SUM(V109:V151)</f>
        <v>0</v>
      </c>
      <c r="W152" s="98">
        <f t="shared" ref="W152" si="122">SUM(W109:W151)</f>
        <v>0</v>
      </c>
      <c r="X152" s="98">
        <f t="shared" ref="X152" si="123">SUM(X109:X151)</f>
        <v>0</v>
      </c>
      <c r="Y152" s="99">
        <f t="shared" ref="Y152" si="124">SUM(Y109:Y151)</f>
        <v>0</v>
      </c>
      <c r="Z152" s="100">
        <f>SUM(Z108:Z151)</f>
        <v>0</v>
      </c>
      <c r="AB152" s="95" t="s">
        <v>244</v>
      </c>
      <c r="AC152" s="98" t="e">
        <f>SUM(AC109:AC110,AC112:AC119,AC121:AC141,AC144:AC145,AC148:AC151)</f>
        <v>#VALUE!</v>
      </c>
      <c r="AD152" s="98" t="e">
        <f t="shared" ref="AD152" si="125">SUM(AD109:AD110,AD112:AD119,AD121:AD141,AD144:AD145,AD148:AD151)</f>
        <v>#VALUE!</v>
      </c>
      <c r="AE152" s="98" t="e">
        <f t="shared" ref="AE152" si="126">SUM(AE109:AE110,AE112:AE119,AE121:AE141,AE144:AE145,AE148:AE151)</f>
        <v>#VALUE!</v>
      </c>
      <c r="AF152" s="98" t="e">
        <f t="shared" ref="AF152" si="127">SUM(AF109:AF110,AF112:AF119,AF121:AF141,AF144:AF145,AF148:AF151)</f>
        <v>#VALUE!</v>
      </c>
      <c r="AG152" s="98" t="e">
        <f t="shared" ref="AG152" si="128">SUM(AG109:AG110,AG112:AG119,AG121:AG141,AG144:AG145,AG148:AG151)</f>
        <v>#VALUE!</v>
      </c>
      <c r="AH152" s="98" t="e">
        <f t="shared" ref="AH152" si="129">SUM(AH109:AH110,AH112:AH119,AH121:AH141,AH144:AH145,AH148:AH151)</f>
        <v>#VALUE!</v>
      </c>
      <c r="AI152" s="98" t="e">
        <f t="shared" ref="AI152" si="130">SUM(AI109:AI110,AI112:AI119,AI121:AI141,AI144:AI145,AI148:AI151)</f>
        <v>#VALUE!</v>
      </c>
      <c r="AJ152" s="98" t="e">
        <f t="shared" ref="AJ152" si="131">SUM(AJ109:AJ110,AJ112:AJ119,AJ121:AJ141,AJ144:AJ145,AJ148:AJ151)</f>
        <v>#VALUE!</v>
      </c>
      <c r="AK152" s="98" t="e">
        <f t="shared" ref="AK152" si="132">SUM(AK109:AK110,AK112:AK119,AK121:AK141,AK144:AK145,AK148:AK151)</f>
        <v>#VALUE!</v>
      </c>
      <c r="AL152" s="98" t="e">
        <f t="shared" ref="AL152" si="133">SUM(AL109:AL110,AL112:AL119,AL121:AL141,AL144:AL145,AL148:AL151)</f>
        <v>#VALUE!</v>
      </c>
      <c r="AM152" s="98" t="e">
        <f t="shared" ref="AM152" si="134">SUM(AM109:AM110,AM112:AM119,AM121:AM141,AM144:AM145,AM148:AM151)</f>
        <v>#VALUE!</v>
      </c>
      <c r="AN152" s="98" t="e">
        <f t="shared" ref="AN152" si="135">SUM(AN109:AN110,AN112:AN119,AN121:AN141,AN144:AN145,AN148:AN151)</f>
        <v>#VALUE!</v>
      </c>
      <c r="AO152" s="100" t="e">
        <f>SUM(AO109:AO110,AO112:AO119,AO121:AO141,AO144:AO145,AO148:AO151)</f>
        <v>#VALUE!</v>
      </c>
    </row>
    <row r="153" spans="1:41" ht="14.4" thickBot="1" x14ac:dyDescent="0.3"/>
    <row r="154" spans="1:41" ht="15" thickBot="1" x14ac:dyDescent="0.35">
      <c r="A154" s="14" t="s">
        <v>158</v>
      </c>
      <c r="B154" s="15"/>
      <c r="C154" s="15"/>
      <c r="D154" s="15"/>
      <c r="E154" s="15"/>
      <c r="F154" s="15"/>
      <c r="G154" s="15"/>
      <c r="H154" s="15"/>
      <c r="I154" s="15"/>
      <c r="J154" s="15"/>
      <c r="K154" s="15"/>
      <c r="L154" s="16"/>
      <c r="N154" s="14" t="s">
        <v>158</v>
      </c>
      <c r="O154" s="15"/>
      <c r="P154" s="15"/>
      <c r="Q154" s="15"/>
      <c r="R154" s="15"/>
      <c r="S154" s="15"/>
      <c r="T154" s="15"/>
      <c r="U154" s="15"/>
      <c r="V154" s="15"/>
      <c r="W154" s="15"/>
      <c r="X154" s="15"/>
      <c r="Y154" s="16"/>
      <c r="Z154" s="353" t="s">
        <v>195</v>
      </c>
      <c r="AB154" s="17" t="s">
        <v>158</v>
      </c>
      <c r="AC154" s="18"/>
      <c r="AD154" s="18"/>
      <c r="AE154" s="18"/>
      <c r="AF154" s="18"/>
      <c r="AG154" s="18"/>
      <c r="AH154" s="18"/>
      <c r="AI154" s="18"/>
      <c r="AJ154" s="18"/>
      <c r="AK154" s="18"/>
      <c r="AL154" s="18"/>
      <c r="AM154" s="18"/>
      <c r="AN154" s="18"/>
      <c r="AO154" s="353" t="s">
        <v>195</v>
      </c>
    </row>
    <row r="155" spans="1:41" ht="14.4" x14ac:dyDescent="0.3">
      <c r="A155" s="19"/>
      <c r="B155" s="20" t="s">
        <v>152</v>
      </c>
      <c r="C155" s="364" t="s">
        <v>2</v>
      </c>
      <c r="D155" s="365"/>
      <c r="E155" s="365"/>
      <c r="F155" s="366"/>
      <c r="G155" s="364" t="s">
        <v>3</v>
      </c>
      <c r="H155" s="365"/>
      <c r="I155" s="365"/>
      <c r="J155" s="365"/>
      <c r="K155" s="365"/>
      <c r="L155" s="366"/>
      <c r="N155" s="19">
        <v>4</v>
      </c>
      <c r="O155" s="20" t="s">
        <v>152</v>
      </c>
      <c r="P155" s="364" t="s">
        <v>2</v>
      </c>
      <c r="Q155" s="365"/>
      <c r="R155" s="365"/>
      <c r="S155" s="366"/>
      <c r="T155" s="364" t="s">
        <v>3</v>
      </c>
      <c r="U155" s="365"/>
      <c r="V155" s="365"/>
      <c r="W155" s="365"/>
      <c r="X155" s="365"/>
      <c r="Y155" s="366"/>
      <c r="Z155" s="354"/>
      <c r="AB155" s="21"/>
      <c r="AC155" s="22" t="s">
        <v>33</v>
      </c>
      <c r="AD155" s="22" t="s">
        <v>34</v>
      </c>
      <c r="AE155" s="23" t="s">
        <v>35</v>
      </c>
      <c r="AF155" s="22" t="s">
        <v>36</v>
      </c>
      <c r="AG155" s="22" t="s">
        <v>37</v>
      </c>
      <c r="AH155" s="22" t="s">
        <v>38</v>
      </c>
      <c r="AI155" s="22" t="s">
        <v>39</v>
      </c>
      <c r="AJ155" s="22" t="s">
        <v>40</v>
      </c>
      <c r="AK155" s="22" t="s">
        <v>41</v>
      </c>
      <c r="AL155" s="22" t="s">
        <v>42</v>
      </c>
      <c r="AM155" s="22" t="s">
        <v>43</v>
      </c>
      <c r="AN155" s="22" t="s">
        <v>44</v>
      </c>
      <c r="AO155" s="354"/>
    </row>
    <row r="156" spans="1:41" ht="16.8" thickBot="1" x14ac:dyDescent="0.3">
      <c r="A156" s="24" t="s">
        <v>181</v>
      </c>
      <c r="B156" s="25" t="s">
        <v>153</v>
      </c>
      <c r="C156" s="26" t="s">
        <v>4</v>
      </c>
      <c r="D156" s="27" t="s">
        <v>5</v>
      </c>
      <c r="E156" s="27" t="s">
        <v>6</v>
      </c>
      <c r="F156" s="28" t="s">
        <v>7</v>
      </c>
      <c r="G156" s="26" t="s">
        <v>4</v>
      </c>
      <c r="H156" s="27" t="s">
        <v>5</v>
      </c>
      <c r="I156" s="27" t="s">
        <v>6</v>
      </c>
      <c r="J156" s="27" t="s">
        <v>7</v>
      </c>
      <c r="K156" s="27" t="s">
        <v>8</v>
      </c>
      <c r="L156" s="28" t="s">
        <v>182</v>
      </c>
      <c r="N156" s="24" t="s">
        <v>181</v>
      </c>
      <c r="O156" s="25" t="s">
        <v>153</v>
      </c>
      <c r="P156" s="26" t="s">
        <v>4</v>
      </c>
      <c r="Q156" s="27" t="s">
        <v>5</v>
      </c>
      <c r="R156" s="27" t="s">
        <v>6</v>
      </c>
      <c r="S156" s="28" t="s">
        <v>7</v>
      </c>
      <c r="T156" s="26" t="s">
        <v>4</v>
      </c>
      <c r="U156" s="27" t="s">
        <v>5</v>
      </c>
      <c r="V156" s="27" t="s">
        <v>6</v>
      </c>
      <c r="W156" s="27" t="s">
        <v>7</v>
      </c>
      <c r="X156" s="27" t="s">
        <v>8</v>
      </c>
      <c r="Y156" s="28" t="s">
        <v>182</v>
      </c>
      <c r="Z156" s="29" t="s">
        <v>241</v>
      </c>
      <c r="AB156" s="24" t="s">
        <v>181</v>
      </c>
      <c r="AC156" s="30" t="s">
        <v>46</v>
      </c>
      <c r="AD156" s="30" t="s">
        <v>47</v>
      </c>
      <c r="AE156" s="30" t="s">
        <v>48</v>
      </c>
      <c r="AF156" s="30" t="s">
        <v>49</v>
      </c>
      <c r="AG156" s="30" t="s">
        <v>50</v>
      </c>
      <c r="AH156" s="30" t="s">
        <v>51</v>
      </c>
      <c r="AI156" s="30" t="s">
        <v>52</v>
      </c>
      <c r="AJ156" s="30" t="s">
        <v>53</v>
      </c>
      <c r="AK156" s="30" t="s">
        <v>54</v>
      </c>
      <c r="AL156" s="30" t="s">
        <v>55</v>
      </c>
      <c r="AM156" s="30" t="s">
        <v>56</v>
      </c>
      <c r="AN156" s="30" t="s">
        <v>57</v>
      </c>
      <c r="AO156" s="29" t="s">
        <v>242</v>
      </c>
    </row>
    <row r="157" spans="1:41" x14ac:dyDescent="0.25">
      <c r="A157" s="31" t="s">
        <v>187</v>
      </c>
      <c r="B157" s="314"/>
      <c r="C157" s="32"/>
      <c r="D157" s="33"/>
      <c r="E157" s="33"/>
      <c r="F157" s="34"/>
      <c r="G157" s="32"/>
      <c r="H157" s="33"/>
      <c r="I157" s="33"/>
      <c r="J157" s="33"/>
      <c r="K157" s="33"/>
      <c r="L157" s="34"/>
      <c r="N157" s="31" t="s">
        <v>187</v>
      </c>
      <c r="O157" s="35"/>
      <c r="P157" s="36"/>
      <c r="Q157" s="37"/>
      <c r="R157" s="37"/>
      <c r="S157" s="38"/>
      <c r="T157" s="36"/>
      <c r="U157" s="37"/>
      <c r="V157" s="37"/>
      <c r="W157" s="37"/>
      <c r="X157" s="37"/>
      <c r="Y157" s="38"/>
      <c r="Z157" s="39"/>
      <c r="AB157" s="40" t="s">
        <v>187</v>
      </c>
      <c r="AC157" s="41" t="str">
        <f>IFERROR(SUM(AC158:AC190),"")</f>
        <v/>
      </c>
      <c r="AD157" s="41" t="str">
        <f t="shared" ref="AD157" si="136">IFERROR(SUM(AD158:AD190),"")</f>
        <v/>
      </c>
      <c r="AE157" s="41" t="str">
        <f t="shared" ref="AE157" si="137">IFERROR(SUM(AE158:AE190),"")</f>
        <v/>
      </c>
      <c r="AF157" s="41" t="str">
        <f t="shared" ref="AF157" si="138">IFERROR(SUM(AF158:AF190),"")</f>
        <v/>
      </c>
      <c r="AG157" s="41" t="str">
        <f t="shared" ref="AG157" si="139">IFERROR(SUM(AG158:AG190),"")</f>
        <v/>
      </c>
      <c r="AH157" s="41" t="str">
        <f t="shared" ref="AH157" si="140">IFERROR(SUM(AH158:AH190),"")</f>
        <v/>
      </c>
      <c r="AI157" s="41" t="str">
        <f t="shared" ref="AI157" si="141">IFERROR(SUM(AI158:AI190),"")</f>
        <v/>
      </c>
      <c r="AJ157" s="41" t="str">
        <f t="shared" ref="AJ157" si="142">IFERROR(SUM(AJ158:AJ190),"")</f>
        <v/>
      </c>
      <c r="AK157" s="41" t="str">
        <f t="shared" ref="AK157" si="143">IFERROR(SUM(AK158:AK190),"")</f>
        <v/>
      </c>
      <c r="AL157" s="41" t="str">
        <f t="shared" ref="AL157" si="144">IFERROR(SUM(AL158:AL190),"")</f>
        <v/>
      </c>
      <c r="AM157" s="41" t="str">
        <f t="shared" ref="AM157" si="145">IFERROR(SUM(AM158:AM190),"")</f>
        <v/>
      </c>
      <c r="AN157" s="41" t="str">
        <f t="shared" ref="AN157" si="146">IFERROR(SUM(AN158:AN190),"")</f>
        <v/>
      </c>
      <c r="AO157" s="42">
        <f>SUM(AC157:AN157)</f>
        <v>0</v>
      </c>
    </row>
    <row r="158" spans="1:41" x14ac:dyDescent="0.25">
      <c r="A158" s="43" t="s">
        <v>10</v>
      </c>
      <c r="B158" s="315"/>
      <c r="C158" s="316"/>
      <c r="D158" s="317"/>
      <c r="E158" s="317"/>
      <c r="F158" s="318"/>
      <c r="G158" s="316"/>
      <c r="H158" s="317"/>
      <c r="I158" s="317"/>
      <c r="J158" s="317"/>
      <c r="K158" s="317"/>
      <c r="L158" s="318"/>
      <c r="N158" s="43" t="s">
        <v>10</v>
      </c>
      <c r="O158" s="44" t="str">
        <f>IF(B158&gt;0,0,IF($N$155&lt;=$B$4,0,""))</f>
        <v/>
      </c>
      <c r="P158" s="45" t="str">
        <f>IF(C158&gt;0,C158*'Fish metrics'!D$6/$B$5,IF($N$155&lt;=$B$4,0,""))</f>
        <v/>
      </c>
      <c r="Q158" s="46" t="str">
        <f>IF(D158&gt;0,D158*'Fish metrics'!E$6/$B$5,IF($N$155&lt;=$B$4,0,""))</f>
        <v/>
      </c>
      <c r="R158" s="46" t="str">
        <f>IF(E158&gt;0,E158*'Fish metrics'!F$6/$B$5,IF($N$155&lt;=$B$4,0,""))</f>
        <v/>
      </c>
      <c r="S158" s="47" t="str">
        <f>IF(F158&gt;0,F158*'Fish metrics'!G$6/$B$5,IF($N$155&lt;=$B$4,0,""))</f>
        <v/>
      </c>
      <c r="T158" s="45" t="str">
        <f>IF(G158&gt;0,G158*'Fish metrics'!H$6/$B$5,IF($N$155&lt;=$B$4,0,""))</f>
        <v/>
      </c>
      <c r="U158" s="46" t="str">
        <f>IF(H158&gt;0,H158*'Fish metrics'!I$6/$B$5,IF($N$155&lt;=$B$4,0,""))</f>
        <v/>
      </c>
      <c r="V158" s="46" t="str">
        <f>IF(I158&gt;0,I158*'Fish metrics'!J$6/$B$5,IF($N$155&lt;=$B$4,0,""))</f>
        <v/>
      </c>
      <c r="W158" s="46" t="str">
        <f>IF(J158&gt;0,J158*'Fish metrics'!K$6/$B$5,IF($N$155&lt;=$B$4,0,""))</f>
        <v/>
      </c>
      <c r="X158" s="46" t="str">
        <f>IF(K158&gt;0,K158*'Fish metrics'!L$6/$B$5,IF($N$155&lt;=$B$4,0,""))</f>
        <v/>
      </c>
      <c r="Y158" s="47" t="str">
        <f>IF(L158&gt;0,L158*'Fish metrics'!M$6/$B$5,IF($N$155&lt;=$B$4,0,""))</f>
        <v/>
      </c>
      <c r="Z158" s="39">
        <f>SUM(O158:Y158)</f>
        <v>0</v>
      </c>
      <c r="AB158" s="48" t="s">
        <v>10</v>
      </c>
      <c r="AC158" s="49"/>
      <c r="AD158" s="49"/>
      <c r="AE158" s="49"/>
      <c r="AF158" s="49"/>
      <c r="AG158" s="49"/>
      <c r="AH158" s="49"/>
      <c r="AI158" s="49"/>
      <c r="AJ158" s="49"/>
      <c r="AK158" s="49"/>
      <c r="AL158" s="49"/>
      <c r="AM158" s="49"/>
      <c r="AN158" s="49"/>
      <c r="AO158" s="39">
        <f>SUM(AC158:AN158)</f>
        <v>0</v>
      </c>
    </row>
    <row r="159" spans="1:41" x14ac:dyDescent="0.25">
      <c r="A159" s="50" t="s">
        <v>154</v>
      </c>
      <c r="B159" s="319"/>
      <c r="C159" s="320"/>
      <c r="D159" s="321"/>
      <c r="E159" s="321"/>
      <c r="F159" s="322"/>
      <c r="G159" s="320"/>
      <c r="H159" s="321"/>
      <c r="I159" s="321"/>
      <c r="J159" s="323"/>
      <c r="K159" s="323"/>
      <c r="L159" s="322"/>
      <c r="N159" s="50" t="s">
        <v>154</v>
      </c>
      <c r="O159" s="51" t="str">
        <f>IF(B159&gt;0,0,IF($N$155&lt;=$B$4,0,""))</f>
        <v/>
      </c>
      <c r="P159" s="52" t="str">
        <f>IF(C159&gt;0,C159*'Fish metrics'!D$7/$B$5,IF($N$155&lt;=$B$4,0,""))</f>
        <v/>
      </c>
      <c r="Q159" s="53" t="str">
        <f>IF(D159&gt;0,D159*'Fish metrics'!E$7/$B$5,IF($N$155&lt;=$B$4,0,""))</f>
        <v/>
      </c>
      <c r="R159" s="53" t="str">
        <f>IF(E159&gt;0,E159*'Fish metrics'!F$7/$B$5,IF($N$155&lt;=$B$4,0,""))</f>
        <v/>
      </c>
      <c r="S159" s="54" t="str">
        <f>IF(F159&gt;0,F159*'Fish metrics'!G$7/$B$5,IF($N$155&lt;=$B$4,0,""))</f>
        <v/>
      </c>
      <c r="T159" s="52" t="str">
        <f>IF(G159&gt;0,G159*'Fish metrics'!H$7/$B$5,IF($N$155&lt;=$B$4,0,""))</f>
        <v/>
      </c>
      <c r="U159" s="53" t="str">
        <f>IF(H159&gt;0,H159*'Fish metrics'!I$7/$B$5,IF($N$155&lt;=$B$4,0,""))</f>
        <v/>
      </c>
      <c r="V159" s="53" t="str">
        <f>IF(I159&gt;0,I159*'Fish metrics'!J$7/$B$5,IF($N$155&lt;=$B$4,0,""))</f>
        <v/>
      </c>
      <c r="W159" s="53" t="str">
        <f>IF(J159&gt;0,J159*'Fish metrics'!K$7/$B$5,IF($N$155&lt;=$B$4,0,""))</f>
        <v/>
      </c>
      <c r="X159" s="53" t="str">
        <f>IF(K159&gt;0,K159*'Fish metrics'!L$7/$B$5,IF($N$155&lt;=$B$4,0,""))</f>
        <v/>
      </c>
      <c r="Y159" s="54" t="str">
        <f>IF(L159&gt;0,L159*'Fish metrics'!M$7/$B$5,IF($N$155&lt;=$B$4,0,""))</f>
        <v/>
      </c>
      <c r="Z159" s="39">
        <f>SUM(O159:Y159)</f>
        <v>0</v>
      </c>
      <c r="AB159" s="55" t="s">
        <v>154</v>
      </c>
      <c r="AC159" s="56"/>
      <c r="AD159" s="56"/>
      <c r="AE159" s="56"/>
      <c r="AF159" s="56"/>
      <c r="AG159" s="56"/>
      <c r="AH159" s="56"/>
      <c r="AI159" s="56"/>
      <c r="AJ159" s="56"/>
      <c r="AK159" s="56"/>
      <c r="AL159" s="56"/>
      <c r="AM159" s="56"/>
      <c r="AN159" s="56"/>
      <c r="AO159" s="39">
        <f>SUM(AC159:AN159)</f>
        <v>0</v>
      </c>
    </row>
    <row r="160" spans="1:41" x14ac:dyDescent="0.25">
      <c r="A160" s="57" t="s">
        <v>188</v>
      </c>
      <c r="B160" s="324"/>
      <c r="C160" s="325"/>
      <c r="D160" s="326"/>
      <c r="E160" s="326"/>
      <c r="F160" s="327"/>
      <c r="G160" s="325"/>
      <c r="H160" s="326"/>
      <c r="I160" s="326"/>
      <c r="J160" s="326"/>
      <c r="K160" s="326"/>
      <c r="L160" s="327"/>
      <c r="N160" s="57" t="s">
        <v>188</v>
      </c>
      <c r="O160" s="44"/>
      <c r="P160" s="45"/>
      <c r="Q160" s="46"/>
      <c r="R160" s="46"/>
      <c r="S160" s="47"/>
      <c r="T160" s="45"/>
      <c r="U160" s="46"/>
      <c r="V160" s="46"/>
      <c r="W160" s="46"/>
      <c r="X160" s="46"/>
      <c r="Y160" s="47"/>
      <c r="Z160" s="39"/>
      <c r="AB160" s="58" t="s">
        <v>188</v>
      </c>
      <c r="AC160" s="59"/>
      <c r="AD160" s="59"/>
      <c r="AE160" s="59"/>
      <c r="AF160" s="59"/>
      <c r="AG160" s="59"/>
      <c r="AH160" s="59"/>
      <c r="AI160" s="59"/>
      <c r="AJ160" s="59"/>
      <c r="AK160" s="59"/>
      <c r="AL160" s="59"/>
      <c r="AM160" s="59"/>
      <c r="AN160" s="59"/>
      <c r="AO160" s="39"/>
    </row>
    <row r="161" spans="1:41" x14ac:dyDescent="0.25">
      <c r="A161" s="60" t="s">
        <v>130</v>
      </c>
      <c r="B161" s="315"/>
      <c r="C161" s="316"/>
      <c r="D161" s="317"/>
      <c r="E161" s="317"/>
      <c r="F161" s="318"/>
      <c r="G161" s="316"/>
      <c r="H161" s="317"/>
      <c r="I161" s="317"/>
      <c r="J161" s="317"/>
      <c r="K161" s="317"/>
      <c r="L161" s="318"/>
      <c r="N161" s="60" t="s">
        <v>130</v>
      </c>
      <c r="O161" s="44" t="str">
        <f t="shared" ref="O161:O168" si="147">IF(B161&gt;0,0,IF($N$155&lt;=$B$4,0,""))</f>
        <v/>
      </c>
      <c r="P161" s="45" t="str">
        <f>IF(C161&gt;0,C161*'Fish metrics'!D$9/$B$5,IF($N$155&lt;=$B$4,0,""))</f>
        <v/>
      </c>
      <c r="Q161" s="46" t="str">
        <f>IF(D161&gt;0,D161*'Fish metrics'!E$9/$B$5,IF($N$155&lt;=$B$4,0,""))</f>
        <v/>
      </c>
      <c r="R161" s="46" t="str">
        <f>IF(E161&gt;0,E161*'Fish metrics'!F$9/$B$5,IF($N$155&lt;=$B$4,0,""))</f>
        <v/>
      </c>
      <c r="S161" s="47" t="str">
        <f>IF(F161&gt;0,F161*'Fish metrics'!G$9/$B$5,IF($N$155&lt;=$B$4,0,""))</f>
        <v/>
      </c>
      <c r="T161" s="45" t="str">
        <f>IF(G161&gt;0,G161*'Fish metrics'!H$9/$B$5,IF($N$155&lt;=$B$4,0,""))</f>
        <v/>
      </c>
      <c r="U161" s="46" t="str">
        <f>IF(H161&gt;0,H161*'Fish metrics'!I$9/$B$5,IF($N$155&lt;=$B$4,0,""))</f>
        <v/>
      </c>
      <c r="V161" s="46" t="str">
        <f>IF(I161&gt;0,I161*'Fish metrics'!J$9/$B$5,IF($N$155&lt;=$B$4,0,""))</f>
        <v/>
      </c>
      <c r="W161" s="46" t="str">
        <f>IF(J161&gt;0,J161*'Fish metrics'!K$9/$B$5,IF($N$155&lt;=$B$4,0,""))</f>
        <v/>
      </c>
      <c r="X161" s="46" t="str">
        <f>IF(K161&gt;0,K161*'Fish metrics'!L$9/$B$5,IF($N$155&lt;=$B$4,0,""))</f>
        <v/>
      </c>
      <c r="Y161" s="47" t="str">
        <f>IF(L161&gt;0,L161*'Fish metrics'!M$9/$B$5,IF($N$155&lt;=$B$4,0,""))</f>
        <v/>
      </c>
      <c r="Z161" s="39">
        <f>SUM(O161:Y161)</f>
        <v>0</v>
      </c>
      <c r="AB161" s="61" t="s">
        <v>130</v>
      </c>
      <c r="AC161" s="49" t="e">
        <f>SUM($P161*'Fish metrics'!D$195,$Q161*'Fish metrics'!D$196,$R161*'Fish metrics'!D$197,$S161*'Fish metrics'!D$198,$T161*'Fish metrics'!D$199,$U161*'Fish metrics'!D$200,$V161*'Fish metrics'!D$201,$W161*'Fish metrics'!D$202,$X161*'Fish metrics'!D$203,$Y161*'Fish metrics'!D$204)</f>
        <v>#VALUE!</v>
      </c>
      <c r="AD161" s="49" t="e">
        <f>SUM($P161*'Fish metrics'!E$195,$Q161*'Fish metrics'!E$196,$R161*'Fish metrics'!E$197,$S161*'Fish metrics'!E$198,$T161*'Fish metrics'!E$199,$U161*'Fish metrics'!E$200,$V161*'Fish metrics'!E$201,$W161*'Fish metrics'!E$202,$X161*'Fish metrics'!E$203,$Y161*'Fish metrics'!E$204)</f>
        <v>#VALUE!</v>
      </c>
      <c r="AE161" s="49" t="e">
        <f>SUM($P161*'Fish metrics'!F$195,$Q161*'Fish metrics'!F$196,$R161*'Fish metrics'!F$197,$S161*'Fish metrics'!F$198,$T161*'Fish metrics'!F$199,$U161*'Fish metrics'!F$200,$V161*'Fish metrics'!F$201,$W161*'Fish metrics'!F$202,$X161*'Fish metrics'!F$203,$Y161*'Fish metrics'!F$204)</f>
        <v>#VALUE!</v>
      </c>
      <c r="AF161" s="49" t="e">
        <f>SUM($P161*'Fish metrics'!G$195,$Q161*'Fish metrics'!G$196,$R161*'Fish metrics'!G$197,$S161*'Fish metrics'!G$198,$T161*'Fish metrics'!G$199,$U161*'Fish metrics'!G$200,$V161*'Fish metrics'!G$201,$W161*'Fish metrics'!G$202,$X161*'Fish metrics'!G$203,$Y161*'Fish metrics'!G$204)</f>
        <v>#VALUE!</v>
      </c>
      <c r="AG161" s="49" t="e">
        <f>SUM($P161*'Fish metrics'!H$195,$Q161*'Fish metrics'!H$196,$R161*'Fish metrics'!H$197,$S161*'Fish metrics'!H$198,$T161*'Fish metrics'!H$199,$U161*'Fish metrics'!H$200,$V161*'Fish metrics'!H$201,$W161*'Fish metrics'!H$202,$X161*'Fish metrics'!H$203,$Y161*'Fish metrics'!H$204)</f>
        <v>#VALUE!</v>
      </c>
      <c r="AH161" s="49" t="e">
        <f>SUM($P161*'Fish metrics'!I$195,$Q161*'Fish metrics'!I$196,$R161*'Fish metrics'!I$197,$S161*'Fish metrics'!I$198,$T161*'Fish metrics'!I$199,$U161*'Fish metrics'!I$200,$V161*'Fish metrics'!I$201,$W161*'Fish metrics'!I$202,$X161*'Fish metrics'!I$203,$Y161*'Fish metrics'!I$204)</f>
        <v>#VALUE!</v>
      </c>
      <c r="AI161" s="49" t="e">
        <f>SUM($P161*'Fish metrics'!J$195,$Q161*'Fish metrics'!J$196,$R161*'Fish metrics'!J$197,$S161*'Fish metrics'!J$198,$T161*'Fish metrics'!J$199,$U161*'Fish metrics'!J$200,$V161*'Fish metrics'!J$201,$W161*'Fish metrics'!J$202,$X161*'Fish metrics'!J$203,$Y161*'Fish metrics'!J$204)</f>
        <v>#VALUE!</v>
      </c>
      <c r="AJ161" s="49" t="e">
        <f>SUM($P161*'Fish metrics'!K$195,$Q161*'Fish metrics'!K$196,$R161*'Fish metrics'!K$197,$S161*'Fish metrics'!K$198,$T161*'Fish metrics'!K$199,$U161*'Fish metrics'!K$200,$V161*'Fish metrics'!K$201,$W161*'Fish metrics'!K$202,$X161*'Fish metrics'!K$203,$Y161*'Fish metrics'!K$204)</f>
        <v>#VALUE!</v>
      </c>
      <c r="AK161" s="49" t="e">
        <f>SUM($P161*'Fish metrics'!L$195,$Q161*'Fish metrics'!L$196,$R161*'Fish metrics'!L$197,$S161*'Fish metrics'!L$198,$T161*'Fish metrics'!L$199,$U161*'Fish metrics'!L$200,$V161*'Fish metrics'!L$201,$W161*'Fish metrics'!L$202,$X161*'Fish metrics'!L$203,$Y161*'Fish metrics'!L$204)</f>
        <v>#VALUE!</v>
      </c>
      <c r="AL161" s="49" t="e">
        <f>SUM($P161*'Fish metrics'!M$195,$Q161*'Fish metrics'!M$196,$R161*'Fish metrics'!M$197,$S161*'Fish metrics'!M$198,$T161*'Fish metrics'!M$199,$U161*'Fish metrics'!M$200,$V161*'Fish metrics'!M$201,$W161*'Fish metrics'!M$202,$X161*'Fish metrics'!M$203,$Y161*'Fish metrics'!M$204)</f>
        <v>#VALUE!</v>
      </c>
      <c r="AM161" s="49" t="e">
        <f>SUM($P161*'Fish metrics'!N$195,$Q161*'Fish metrics'!N$196,$R161*'Fish metrics'!N$197,$S161*'Fish metrics'!N$198,$T161*'Fish metrics'!N$199,$U161*'Fish metrics'!N$200,$V161*'Fish metrics'!N$201,$W161*'Fish metrics'!N$202,$X161*'Fish metrics'!N$203,$Y161*'Fish metrics'!N$204)</f>
        <v>#VALUE!</v>
      </c>
      <c r="AN161" s="49" t="e">
        <f>SUM($P161*'Fish metrics'!O$195,$Q161*'Fish metrics'!O$196,$R161*'Fish metrics'!O$197,$S161*'Fish metrics'!O$198,$T161*'Fish metrics'!O$199,$U161*'Fish metrics'!O$200,$V161*'Fish metrics'!O$201,$W161*'Fish metrics'!O$202,$X161*'Fish metrics'!O$203,$Y161*'Fish metrics'!O$204)</f>
        <v>#VALUE!</v>
      </c>
      <c r="AO161" s="39" t="e">
        <f>SUM(AC161:AN161)</f>
        <v>#VALUE!</v>
      </c>
    </row>
    <row r="162" spans="1:41" x14ac:dyDescent="0.25">
      <c r="A162" s="64" t="s">
        <v>12</v>
      </c>
      <c r="B162" s="315"/>
      <c r="C162" s="316"/>
      <c r="D162" s="317"/>
      <c r="E162" s="317"/>
      <c r="F162" s="327"/>
      <c r="G162" s="328"/>
      <c r="H162" s="329"/>
      <c r="I162" s="329"/>
      <c r="J162" s="330"/>
      <c r="K162" s="330"/>
      <c r="L162" s="331"/>
      <c r="N162" s="64" t="s">
        <v>12</v>
      </c>
      <c r="O162" s="44" t="str">
        <f t="shared" si="147"/>
        <v/>
      </c>
      <c r="P162" s="45" t="str">
        <f>IF(C162&gt;0,C162*'Fish metrics'!D$10/$B$5,IF($N$155&lt;=$B$4,0,""))</f>
        <v/>
      </c>
      <c r="Q162" s="46" t="str">
        <f>IF(D162&gt;0,D162*'Fish metrics'!E$10/$B$5,IF($N$155&lt;=$B$4,0,""))</f>
        <v/>
      </c>
      <c r="R162" s="46" t="str">
        <f>IF(E162&gt;0,E162*'Fish metrics'!F$10/$B$5,IF($N$155&lt;=$B$4,0,""))</f>
        <v/>
      </c>
      <c r="S162" s="47" t="str">
        <f>IF(F162&gt;0,F162*'Fish metrics'!G$10/$B$5,IF($N$155&lt;=$B$4,0,""))</f>
        <v/>
      </c>
      <c r="T162" s="67" t="str">
        <f>IF(G162&gt;0,G162*'Fish metrics'!H$10/$B$5,IF($N$155&lt;=$B$4,0,""))</f>
        <v/>
      </c>
      <c r="U162" s="68" t="str">
        <f>IF(H162&gt;0,H162*'Fish metrics'!I$10/$B$5,IF($N$155&lt;=$B$4,0,""))</f>
        <v/>
      </c>
      <c r="V162" s="68" t="str">
        <f>IF(I162&gt;0,I162*'Fish metrics'!J$10/$B$5,IF($N$155&lt;=$B$4,0,""))</f>
        <v/>
      </c>
      <c r="W162" s="68" t="str">
        <f>IF(J162&gt;0,J162*'Fish metrics'!K$10/$B$5,IF($N$155&lt;=$B$4,0,""))</f>
        <v/>
      </c>
      <c r="X162" s="68" t="str">
        <f>IF(K162&gt;0,K162*'Fish metrics'!L$10/$B$5,IF($N$155&lt;=$B$4,0,""))</f>
        <v/>
      </c>
      <c r="Y162" s="69" t="str">
        <f>IF(L162&gt;0,L162*'Fish metrics'!M$10/$B$5,IF($N$155&lt;=$B$4,0,""))</f>
        <v/>
      </c>
      <c r="Z162" s="39">
        <f t="shared" ref="Z162:Z168" si="148">SUM(O162:Y162)</f>
        <v>0</v>
      </c>
      <c r="AB162" s="70" t="s">
        <v>12</v>
      </c>
      <c r="AC162" s="49" t="e">
        <f>SUM($P162*'Fish metrics'!D$184,$Q162*'Fish metrics'!D$185,$R162*'Fish metrics'!D$186,$S162*'Fish metrics'!D$187,$T162*'Fish metrics'!D$188,$U162*'Fish metrics'!D$189,$V162*'Fish metrics'!D$190,$W162*'Fish metrics'!D$191,$X162*'Fish metrics'!D$192,$Y162*'Fish metrics'!D$193)</f>
        <v>#VALUE!</v>
      </c>
      <c r="AD162" s="49" t="e">
        <f>SUM($P162*'Fish metrics'!E$184,$Q162*'Fish metrics'!E$185,$R162*'Fish metrics'!E$186,$S162*'Fish metrics'!E$187,$T162*'Fish metrics'!E$188,$U162*'Fish metrics'!E$189,$V162*'Fish metrics'!E$190,$W162*'Fish metrics'!E$191,$X162*'Fish metrics'!E$192,$Y162*'Fish metrics'!E$193)</f>
        <v>#VALUE!</v>
      </c>
      <c r="AE162" s="49" t="e">
        <f>SUM($P162*'Fish metrics'!F$184,$Q162*'Fish metrics'!F$185,$R162*'Fish metrics'!F$186,$S162*'Fish metrics'!F$187,$T162*'Fish metrics'!F$188,$U162*'Fish metrics'!F$189,$V162*'Fish metrics'!F$190,$W162*'Fish metrics'!F$191,$X162*'Fish metrics'!F$192,$Y162*'Fish metrics'!F$193)</f>
        <v>#VALUE!</v>
      </c>
      <c r="AF162" s="49" t="e">
        <f>SUM($P162*'Fish metrics'!G$184,$Q162*'Fish metrics'!G$185,$R162*'Fish metrics'!G$186,$S162*'Fish metrics'!G$187,$T162*'Fish metrics'!G$188,$U162*'Fish metrics'!G$189,$V162*'Fish metrics'!G$190,$W162*'Fish metrics'!G$191,$X162*'Fish metrics'!G$192,$Y162*'Fish metrics'!G$193)</f>
        <v>#VALUE!</v>
      </c>
      <c r="AG162" s="49" t="e">
        <f>SUM($P162*'Fish metrics'!H$184,$Q162*'Fish metrics'!H$185,$R162*'Fish metrics'!H$186,$S162*'Fish metrics'!H$187,$T162*'Fish metrics'!H$188,$U162*'Fish metrics'!H$189,$V162*'Fish metrics'!H$190,$W162*'Fish metrics'!H$191,$X162*'Fish metrics'!H$192,$Y162*'Fish metrics'!H$193)</f>
        <v>#VALUE!</v>
      </c>
      <c r="AH162" s="49" t="e">
        <f>SUM($P162*'Fish metrics'!I$184,$Q162*'Fish metrics'!I$185,$R162*'Fish metrics'!I$186,$S162*'Fish metrics'!I$187,$T162*'Fish metrics'!I$188,$U162*'Fish metrics'!I$189,$V162*'Fish metrics'!I$190,$W162*'Fish metrics'!I$191,$X162*'Fish metrics'!I$192,$Y162*'Fish metrics'!I$193)</f>
        <v>#VALUE!</v>
      </c>
      <c r="AI162" s="49" t="e">
        <f>SUM($P162*'Fish metrics'!J$184,$Q162*'Fish metrics'!J$185,$R162*'Fish metrics'!J$186,$S162*'Fish metrics'!J$187,$T162*'Fish metrics'!J$188,$U162*'Fish metrics'!J$189,$V162*'Fish metrics'!J$190,$W162*'Fish metrics'!J$191,$X162*'Fish metrics'!J$192,$Y162*'Fish metrics'!J$193)</f>
        <v>#VALUE!</v>
      </c>
      <c r="AJ162" s="49" t="e">
        <f>SUM($P162*'Fish metrics'!K$184,$Q162*'Fish metrics'!K$185,$R162*'Fish metrics'!K$186,$S162*'Fish metrics'!K$187,$T162*'Fish metrics'!K$188,$U162*'Fish metrics'!K$189,$V162*'Fish metrics'!K$190,$W162*'Fish metrics'!K$191,$X162*'Fish metrics'!K$192,$Y162*'Fish metrics'!K$193)</f>
        <v>#VALUE!</v>
      </c>
      <c r="AK162" s="49" t="e">
        <f>SUM($P162*'Fish metrics'!L$184,$Q162*'Fish metrics'!L$185,$R162*'Fish metrics'!L$186,$S162*'Fish metrics'!L$187,$T162*'Fish metrics'!L$188,$U162*'Fish metrics'!L$189,$V162*'Fish metrics'!L$190,$W162*'Fish metrics'!L$191,$X162*'Fish metrics'!L$192,$Y162*'Fish metrics'!L$193)</f>
        <v>#VALUE!</v>
      </c>
      <c r="AL162" s="49" t="e">
        <f>SUM($P162*'Fish metrics'!M$184,$Q162*'Fish metrics'!M$185,$R162*'Fish metrics'!M$186,$S162*'Fish metrics'!M$187,$T162*'Fish metrics'!M$188,$U162*'Fish metrics'!M$189,$V162*'Fish metrics'!M$190,$W162*'Fish metrics'!M$191,$X162*'Fish metrics'!M$192,$Y162*'Fish metrics'!M$193)</f>
        <v>#VALUE!</v>
      </c>
      <c r="AM162" s="49" t="e">
        <f>SUM($P162*'Fish metrics'!N$184,$Q162*'Fish metrics'!N$185,$R162*'Fish metrics'!N$186,$S162*'Fish metrics'!N$187,$T162*'Fish metrics'!N$188,$U162*'Fish metrics'!N$189,$V162*'Fish metrics'!N$190,$W162*'Fish metrics'!N$191,$X162*'Fish metrics'!N$192,$Y162*'Fish metrics'!N$193)</f>
        <v>#VALUE!</v>
      </c>
      <c r="AN162" s="49" t="e">
        <f>SUM($P162*'Fish metrics'!O$184,$Q162*'Fish metrics'!O$185,$R162*'Fish metrics'!O$186,$S162*'Fish metrics'!O$187,$T162*'Fish metrics'!O$188,$U162*'Fish metrics'!O$189,$V162*'Fish metrics'!O$190,$W162*'Fish metrics'!O$191,$X162*'Fish metrics'!O$192,$Y162*'Fish metrics'!O$193)</f>
        <v>#VALUE!</v>
      </c>
      <c r="AO162" s="39" t="e">
        <f t="shared" ref="AO162:AO168" si="149">SUM(AC162:AN162)</f>
        <v>#VALUE!</v>
      </c>
    </row>
    <row r="163" spans="1:41" x14ac:dyDescent="0.25">
      <c r="A163" s="43" t="s">
        <v>13</v>
      </c>
      <c r="B163" s="315"/>
      <c r="C163" s="316"/>
      <c r="D163" s="317"/>
      <c r="E163" s="317"/>
      <c r="F163" s="327"/>
      <c r="G163" s="328"/>
      <c r="H163" s="329"/>
      <c r="I163" s="329"/>
      <c r="J163" s="330"/>
      <c r="K163" s="330"/>
      <c r="L163" s="331"/>
      <c r="N163" s="43" t="s">
        <v>13</v>
      </c>
      <c r="O163" s="44" t="str">
        <f t="shared" si="147"/>
        <v/>
      </c>
      <c r="P163" s="45" t="str">
        <f>IF(C163&gt;0,C163*'Fish metrics'!D$11/$B$5,IF($N$155&lt;=$B$4,0,""))</f>
        <v/>
      </c>
      <c r="Q163" s="46" t="str">
        <f>IF(D163&gt;0,D163*'Fish metrics'!E$11/$B$5,IF($N$155&lt;=$B$4,0,""))</f>
        <v/>
      </c>
      <c r="R163" s="46" t="str">
        <f>IF(E163&gt;0,E163*'Fish metrics'!F$11/$B$5,IF($N$155&lt;=$B$4,0,""))</f>
        <v/>
      </c>
      <c r="S163" s="47" t="str">
        <f>IF(F163&gt;0,F163*'Fish metrics'!G$11/$B$5,IF($N$155&lt;=$B$4,0,""))</f>
        <v/>
      </c>
      <c r="T163" s="67" t="str">
        <f>IF(G163&gt;0,G163*'Fish metrics'!H$11/$B$5,IF($N$155&lt;=$B$4,0,""))</f>
        <v/>
      </c>
      <c r="U163" s="68" t="str">
        <f>IF(H163&gt;0,H163*'Fish metrics'!I$11/$B$5,IF($N$155&lt;=$B$4,0,""))</f>
        <v/>
      </c>
      <c r="V163" s="68" t="str">
        <f>IF(I163&gt;0,I163*'Fish metrics'!J$11/$B$5,IF($N$155&lt;=$B$4,0,""))</f>
        <v/>
      </c>
      <c r="W163" s="68" t="str">
        <f>IF(J163&gt;0,J163*'Fish metrics'!K$11/$B$5,IF($N$155&lt;=$B$4,0,""))</f>
        <v/>
      </c>
      <c r="X163" s="68" t="str">
        <f>IF(K163&gt;0,K163*'Fish metrics'!L$11/$B$5,IF($N$155&lt;=$B$4,0,""))</f>
        <v/>
      </c>
      <c r="Y163" s="69" t="str">
        <f>IF(L163&gt;0,L163*'Fish metrics'!M$11/$B$5,IF($N$155&lt;=$B$4,0,""))</f>
        <v/>
      </c>
      <c r="Z163" s="39">
        <f t="shared" si="148"/>
        <v>0</v>
      </c>
      <c r="AB163" s="48" t="s">
        <v>13</v>
      </c>
      <c r="AC163" s="49" t="e">
        <f>SUM($P163*'Fish metrics'!D$184,$Q163*'Fish metrics'!D$185,$R163*'Fish metrics'!D$186,$S163*'Fish metrics'!D$187,$T163*'Fish metrics'!D$188,$U163*'Fish metrics'!D$189,$V163*'Fish metrics'!D$190,$W163*'Fish metrics'!D$191,$X163*'Fish metrics'!D$192,$Y163*'Fish metrics'!D$193)</f>
        <v>#VALUE!</v>
      </c>
      <c r="AD163" s="49" t="e">
        <f>SUM($P163*'Fish metrics'!E$184,$Q163*'Fish metrics'!E$185,$R163*'Fish metrics'!E$186,$S163*'Fish metrics'!E$187,$T163*'Fish metrics'!E$188,$U163*'Fish metrics'!E$189,$V163*'Fish metrics'!E$190,$W163*'Fish metrics'!E$191,$X163*'Fish metrics'!E$192,$Y163*'Fish metrics'!E$193)</f>
        <v>#VALUE!</v>
      </c>
      <c r="AE163" s="49" t="e">
        <f>SUM($P163*'Fish metrics'!F$184,$Q163*'Fish metrics'!F$185,$R163*'Fish metrics'!F$186,$S163*'Fish metrics'!F$187,$T163*'Fish metrics'!F$188,$U163*'Fish metrics'!F$189,$V163*'Fish metrics'!F$190,$W163*'Fish metrics'!F$191,$X163*'Fish metrics'!F$192,$Y163*'Fish metrics'!F$193)</f>
        <v>#VALUE!</v>
      </c>
      <c r="AF163" s="49" t="e">
        <f>SUM($P163*'Fish metrics'!G$184,$Q163*'Fish metrics'!G$185,$R163*'Fish metrics'!G$186,$S163*'Fish metrics'!G$187,$T163*'Fish metrics'!G$188,$U163*'Fish metrics'!G$189,$V163*'Fish metrics'!G$190,$W163*'Fish metrics'!G$191,$X163*'Fish metrics'!G$192,$Y163*'Fish metrics'!G$193)</f>
        <v>#VALUE!</v>
      </c>
      <c r="AG163" s="49" t="e">
        <f>SUM($P163*'Fish metrics'!H$184,$Q163*'Fish metrics'!H$185,$R163*'Fish metrics'!H$186,$S163*'Fish metrics'!H$187,$T163*'Fish metrics'!H$188,$U163*'Fish metrics'!H$189,$V163*'Fish metrics'!H$190,$W163*'Fish metrics'!H$191,$X163*'Fish metrics'!H$192,$Y163*'Fish metrics'!H$193)</f>
        <v>#VALUE!</v>
      </c>
      <c r="AH163" s="49" t="e">
        <f>SUM($P163*'Fish metrics'!I$184,$Q163*'Fish metrics'!I$185,$R163*'Fish metrics'!I$186,$S163*'Fish metrics'!I$187,$T163*'Fish metrics'!I$188,$U163*'Fish metrics'!I$189,$V163*'Fish metrics'!I$190,$W163*'Fish metrics'!I$191,$X163*'Fish metrics'!I$192,$Y163*'Fish metrics'!I$193)</f>
        <v>#VALUE!</v>
      </c>
      <c r="AI163" s="49" t="e">
        <f>SUM($P163*'Fish metrics'!J$184,$Q163*'Fish metrics'!J$185,$R163*'Fish metrics'!J$186,$S163*'Fish metrics'!J$187,$T163*'Fish metrics'!J$188,$U163*'Fish metrics'!J$189,$V163*'Fish metrics'!J$190,$W163*'Fish metrics'!J$191,$X163*'Fish metrics'!J$192,$Y163*'Fish metrics'!J$193)</f>
        <v>#VALUE!</v>
      </c>
      <c r="AJ163" s="49" t="e">
        <f>SUM($P163*'Fish metrics'!K$184,$Q163*'Fish metrics'!K$185,$R163*'Fish metrics'!K$186,$S163*'Fish metrics'!K$187,$T163*'Fish metrics'!K$188,$U163*'Fish metrics'!K$189,$V163*'Fish metrics'!K$190,$W163*'Fish metrics'!K$191,$X163*'Fish metrics'!K$192,$Y163*'Fish metrics'!K$193)</f>
        <v>#VALUE!</v>
      </c>
      <c r="AK163" s="49" t="e">
        <f>SUM($P163*'Fish metrics'!L$184,$Q163*'Fish metrics'!L$185,$R163*'Fish metrics'!L$186,$S163*'Fish metrics'!L$187,$T163*'Fish metrics'!L$188,$U163*'Fish metrics'!L$189,$V163*'Fish metrics'!L$190,$W163*'Fish metrics'!L$191,$X163*'Fish metrics'!L$192,$Y163*'Fish metrics'!L$193)</f>
        <v>#VALUE!</v>
      </c>
      <c r="AL163" s="49" t="e">
        <f>SUM($P163*'Fish metrics'!M$184,$Q163*'Fish metrics'!M$185,$R163*'Fish metrics'!M$186,$S163*'Fish metrics'!M$187,$T163*'Fish metrics'!M$188,$U163*'Fish metrics'!M$189,$V163*'Fish metrics'!M$190,$W163*'Fish metrics'!M$191,$X163*'Fish metrics'!M$192,$Y163*'Fish metrics'!M$193)</f>
        <v>#VALUE!</v>
      </c>
      <c r="AM163" s="49" t="e">
        <f>SUM($P163*'Fish metrics'!N$184,$Q163*'Fish metrics'!N$185,$R163*'Fish metrics'!N$186,$S163*'Fish metrics'!N$187,$T163*'Fish metrics'!N$188,$U163*'Fish metrics'!N$189,$V163*'Fish metrics'!N$190,$W163*'Fish metrics'!N$191,$X163*'Fish metrics'!N$192,$Y163*'Fish metrics'!N$193)</f>
        <v>#VALUE!</v>
      </c>
      <c r="AN163" s="49" t="e">
        <f>SUM($P163*'Fish metrics'!O$184,$Q163*'Fish metrics'!O$185,$R163*'Fish metrics'!O$186,$S163*'Fish metrics'!O$187,$T163*'Fish metrics'!O$188,$U163*'Fish metrics'!O$189,$V163*'Fish metrics'!O$190,$W163*'Fish metrics'!O$191,$X163*'Fish metrics'!O$192,$Y163*'Fish metrics'!O$193)</f>
        <v>#VALUE!</v>
      </c>
      <c r="AO163" s="39" t="e">
        <f t="shared" si="149"/>
        <v>#VALUE!</v>
      </c>
    </row>
    <row r="164" spans="1:41" x14ac:dyDescent="0.25">
      <c r="A164" s="64" t="s">
        <v>14</v>
      </c>
      <c r="B164" s="315"/>
      <c r="C164" s="328"/>
      <c r="D164" s="329"/>
      <c r="E164" s="329"/>
      <c r="F164" s="332"/>
      <c r="G164" s="328"/>
      <c r="H164" s="329"/>
      <c r="I164" s="329"/>
      <c r="J164" s="329"/>
      <c r="K164" s="330"/>
      <c r="L164" s="331"/>
      <c r="N164" s="64" t="s">
        <v>14</v>
      </c>
      <c r="O164" s="44" t="str">
        <f t="shared" si="147"/>
        <v/>
      </c>
      <c r="P164" s="67" t="str">
        <f>IF(C164&gt;0,C164*'Fish metrics'!D$12/$B$5,IF($N$155&lt;=$B$4,0,""))</f>
        <v/>
      </c>
      <c r="Q164" s="68" t="str">
        <f>IF(D164&gt;0,D164*'Fish metrics'!E$12/$B$5,IF($N$155&lt;=$B$4,0,""))</f>
        <v/>
      </c>
      <c r="R164" s="68" t="str">
        <f>IF(E164&gt;0,E164*'Fish metrics'!F$12/$B$5,IF($N$155&lt;=$B$4,0,""))</f>
        <v/>
      </c>
      <c r="S164" s="69" t="str">
        <f>IF(F164&gt;0,F164*'Fish metrics'!G$12/$B$5,IF($N$155&lt;=$B$4,0,""))</f>
        <v/>
      </c>
      <c r="T164" s="67" t="str">
        <f>IF(G164&gt;0,G164*'Fish metrics'!H$12/$B$5,IF($N$155&lt;=$B$4,0,""))</f>
        <v/>
      </c>
      <c r="U164" s="68" t="str">
        <f>IF(H164&gt;0,H164*'Fish metrics'!I$12/$B$5,IF($N$155&lt;=$B$4,0,""))</f>
        <v/>
      </c>
      <c r="V164" s="68" t="str">
        <f>IF(I164&gt;0,I164*'Fish metrics'!J$12/$B$5,IF($N$155&lt;=$B$4,0,""))</f>
        <v/>
      </c>
      <c r="W164" s="68" t="str">
        <f>IF(J164&gt;0,J164*'Fish metrics'!K$12/$B$5,IF($N$155&lt;=$B$4,0,""))</f>
        <v/>
      </c>
      <c r="X164" s="68" t="str">
        <f>IF(K164&gt;0,K164*'Fish metrics'!L$12/$B$5,IF($N$155&lt;=$B$4,0,""))</f>
        <v/>
      </c>
      <c r="Y164" s="69" t="str">
        <f>IF(L164&gt;0,L164*'Fish metrics'!M$12/$B$5,IF($N$155&lt;=$B$4,0,""))</f>
        <v/>
      </c>
      <c r="Z164" s="39">
        <f t="shared" si="148"/>
        <v>0</v>
      </c>
      <c r="AB164" s="70" t="s">
        <v>14</v>
      </c>
      <c r="AC164" s="49" t="e">
        <f>SUM($P164*'Fish metrics'!D$217,$Q164*'Fish metrics'!D$218,$R164*'Fish metrics'!D$219,$S164*'Fish metrics'!D$220,$T164*'Fish metrics'!D$221,$U164*'Fish metrics'!D$222,$V164*'Fish metrics'!D$223,$W164*'Fish metrics'!D$224,$X164*'Fish metrics'!D$225,$Y164*'Fish metrics'!D$226)</f>
        <v>#VALUE!</v>
      </c>
      <c r="AD164" s="49" t="e">
        <f>SUM($P164*'Fish metrics'!E$217,$Q164*'Fish metrics'!E$218,$R164*'Fish metrics'!E$219,$S164*'Fish metrics'!E$220,$T164*'Fish metrics'!E$221,$U164*'Fish metrics'!E$222,$V164*'Fish metrics'!E$223,$W164*'Fish metrics'!E$224,$X164*'Fish metrics'!E$225,$Y164*'Fish metrics'!E$226)</f>
        <v>#VALUE!</v>
      </c>
      <c r="AE164" s="49" t="e">
        <f>SUM($P164*'Fish metrics'!F$217,$Q164*'Fish metrics'!F$218,$R164*'Fish metrics'!F$219,$S164*'Fish metrics'!F$220,$T164*'Fish metrics'!F$221,$U164*'Fish metrics'!F$222,$V164*'Fish metrics'!F$223,$W164*'Fish metrics'!F$224,$X164*'Fish metrics'!F$225,$Y164*'Fish metrics'!F$226)</f>
        <v>#VALUE!</v>
      </c>
      <c r="AF164" s="49" t="e">
        <f>SUM($P164*'Fish metrics'!G$217,$Q164*'Fish metrics'!G$218,$R164*'Fish metrics'!G$219,$S164*'Fish metrics'!G$220,$T164*'Fish metrics'!G$221,$U164*'Fish metrics'!G$222,$V164*'Fish metrics'!G$223,$W164*'Fish metrics'!G$224,$X164*'Fish metrics'!G$225,$Y164*'Fish metrics'!G$226)</f>
        <v>#VALUE!</v>
      </c>
      <c r="AG164" s="49" t="e">
        <f>SUM($P164*'Fish metrics'!H$217,$Q164*'Fish metrics'!H$218,$R164*'Fish metrics'!H$219,$S164*'Fish metrics'!H$220,$T164*'Fish metrics'!H$221,$U164*'Fish metrics'!H$222,$V164*'Fish metrics'!H$223,$W164*'Fish metrics'!H$224,$X164*'Fish metrics'!H$225,$Y164*'Fish metrics'!H$226)</f>
        <v>#VALUE!</v>
      </c>
      <c r="AH164" s="49" t="e">
        <f>SUM($P164*'Fish metrics'!I$217,$Q164*'Fish metrics'!I$218,$R164*'Fish metrics'!I$219,$S164*'Fish metrics'!I$220,$T164*'Fish metrics'!I$221,$U164*'Fish metrics'!I$222,$V164*'Fish metrics'!I$223,$W164*'Fish metrics'!I$224,$X164*'Fish metrics'!I$225,$Y164*'Fish metrics'!I$226)</f>
        <v>#VALUE!</v>
      </c>
      <c r="AI164" s="49" t="e">
        <f>SUM($P164*'Fish metrics'!J$217,$Q164*'Fish metrics'!J$218,$R164*'Fish metrics'!J$219,$S164*'Fish metrics'!J$220,$T164*'Fish metrics'!J$221,$U164*'Fish metrics'!J$222,$V164*'Fish metrics'!J$223,$W164*'Fish metrics'!J$224,$X164*'Fish metrics'!J$225,$Y164*'Fish metrics'!J$226)</f>
        <v>#VALUE!</v>
      </c>
      <c r="AJ164" s="49" t="e">
        <f>SUM($P164*'Fish metrics'!K$217,$Q164*'Fish metrics'!K$218,$R164*'Fish metrics'!K$219,$S164*'Fish metrics'!K$220,$T164*'Fish metrics'!K$221,$U164*'Fish metrics'!K$222,$V164*'Fish metrics'!K$223,$W164*'Fish metrics'!K$224,$X164*'Fish metrics'!K$225,$Y164*'Fish metrics'!K$226)</f>
        <v>#VALUE!</v>
      </c>
      <c r="AK164" s="49" t="e">
        <f>SUM($P164*'Fish metrics'!L$217,$Q164*'Fish metrics'!L$218,$R164*'Fish metrics'!L$219,$S164*'Fish metrics'!L$220,$T164*'Fish metrics'!L$221,$U164*'Fish metrics'!L$222,$V164*'Fish metrics'!L$223,$W164*'Fish metrics'!L$224,$X164*'Fish metrics'!L$225,$Y164*'Fish metrics'!L$226)</f>
        <v>#VALUE!</v>
      </c>
      <c r="AL164" s="49" t="e">
        <f>SUM($P164*'Fish metrics'!M$217,$Q164*'Fish metrics'!M$218,$R164*'Fish metrics'!M$219,$S164*'Fish metrics'!M$220,$T164*'Fish metrics'!M$221,$U164*'Fish metrics'!M$222,$V164*'Fish metrics'!M$223,$W164*'Fish metrics'!M$224,$X164*'Fish metrics'!M$225,$Y164*'Fish metrics'!M$226)</f>
        <v>#VALUE!</v>
      </c>
      <c r="AM164" s="49" t="e">
        <f>SUM($P164*'Fish metrics'!N$217,$Q164*'Fish metrics'!N$218,$R164*'Fish metrics'!N$219,$S164*'Fish metrics'!N$220,$T164*'Fish metrics'!N$221,$U164*'Fish metrics'!N$222,$V164*'Fish metrics'!N$223,$W164*'Fish metrics'!N$224,$X164*'Fish metrics'!N$225,$Y164*'Fish metrics'!N$226)</f>
        <v>#VALUE!</v>
      </c>
      <c r="AN164" s="49" t="e">
        <f>SUM($P164*'Fish metrics'!O$217,$Q164*'Fish metrics'!O$218,$R164*'Fish metrics'!O$219,$S164*'Fish metrics'!O$220,$T164*'Fish metrics'!O$221,$U164*'Fish metrics'!O$222,$V164*'Fish metrics'!O$223,$W164*'Fish metrics'!O$224,$X164*'Fish metrics'!O$225,$Y164*'Fish metrics'!O$226)</f>
        <v>#VALUE!</v>
      </c>
      <c r="AO164" s="39" t="e">
        <f t="shared" si="149"/>
        <v>#VALUE!</v>
      </c>
    </row>
    <row r="165" spans="1:41" x14ac:dyDescent="0.25">
      <c r="A165" s="64" t="s">
        <v>15</v>
      </c>
      <c r="B165" s="315"/>
      <c r="C165" s="328"/>
      <c r="D165" s="329"/>
      <c r="E165" s="329"/>
      <c r="F165" s="332"/>
      <c r="G165" s="328"/>
      <c r="H165" s="329"/>
      <c r="I165" s="329"/>
      <c r="J165" s="329"/>
      <c r="K165" s="330"/>
      <c r="L165" s="331"/>
      <c r="N165" s="64" t="s">
        <v>15</v>
      </c>
      <c r="O165" s="44" t="str">
        <f t="shared" si="147"/>
        <v/>
      </c>
      <c r="P165" s="67" t="str">
        <f>IF(C165&gt;0,C165*'Fish metrics'!D$13/$B$5,IF($N$155&lt;=$B$4,0,""))</f>
        <v/>
      </c>
      <c r="Q165" s="68" t="str">
        <f>IF(D165&gt;0,D165*'Fish metrics'!E$13/$B$5,IF($N$155&lt;=$B$4,0,""))</f>
        <v/>
      </c>
      <c r="R165" s="68" t="str">
        <f>IF(E165&gt;0,E165*'Fish metrics'!F$13/$B$5,IF($N$155&lt;=$B$4,0,""))</f>
        <v/>
      </c>
      <c r="S165" s="69" t="str">
        <f>IF(F165&gt;0,F165*'Fish metrics'!G$13/$B$5,IF($N$155&lt;=$B$4,0,""))</f>
        <v/>
      </c>
      <c r="T165" s="67" t="str">
        <f>IF(G165&gt;0,G165*'Fish metrics'!H$13/$B$5,IF($N$155&lt;=$B$4,0,""))</f>
        <v/>
      </c>
      <c r="U165" s="68" t="str">
        <f>IF(H165&gt;0,H165*'Fish metrics'!I$13/$B$5,IF($N$155&lt;=$B$4,0,""))</f>
        <v/>
      </c>
      <c r="V165" s="68" t="str">
        <f>IF(I165&gt;0,I165*'Fish metrics'!J$13/$B$5,IF($N$155&lt;=$B$4,0,""))</f>
        <v/>
      </c>
      <c r="W165" s="68" t="str">
        <f>IF(J165&gt;0,J165*'Fish metrics'!K$13/$B$5,IF($N$155&lt;=$B$4,0,""))</f>
        <v/>
      </c>
      <c r="X165" s="68" t="str">
        <f>IF(K165&gt;0,K165*'Fish metrics'!L$13/$B$5,IF($N$155&lt;=$B$4,0,""))</f>
        <v/>
      </c>
      <c r="Y165" s="69" t="str">
        <f>IF(L165&gt;0,L165*'Fish metrics'!M$13/$B$5,IF($N$155&lt;=$B$4,0,""))</f>
        <v/>
      </c>
      <c r="Z165" s="39">
        <f t="shared" si="148"/>
        <v>0</v>
      </c>
      <c r="AB165" s="70" t="s">
        <v>15</v>
      </c>
      <c r="AC165" s="49" t="e">
        <f>SUM($P165*'Fish metrics'!D$217,$Q165*'Fish metrics'!D$218,$R165*'Fish metrics'!D$219,$S165*'Fish metrics'!D$220,$T165*'Fish metrics'!D$221,$U165*'Fish metrics'!D$222,$V165*'Fish metrics'!D$223,$W165*'Fish metrics'!D$224,$X165*'Fish metrics'!D$225,$Y165*'Fish metrics'!D$226)</f>
        <v>#VALUE!</v>
      </c>
      <c r="AD165" s="49" t="e">
        <f>SUM($P165*'Fish metrics'!E$217,$Q165*'Fish metrics'!E$218,$R165*'Fish metrics'!E$219,$S165*'Fish metrics'!E$220,$T165*'Fish metrics'!E$221,$U165*'Fish metrics'!E$222,$V165*'Fish metrics'!E$223,$W165*'Fish metrics'!E$224,$X165*'Fish metrics'!E$225,$Y165*'Fish metrics'!E$226)</f>
        <v>#VALUE!</v>
      </c>
      <c r="AE165" s="49" t="e">
        <f>SUM($P165*'Fish metrics'!F$217,$Q165*'Fish metrics'!F$218,$R165*'Fish metrics'!F$219,$S165*'Fish metrics'!F$220,$T165*'Fish metrics'!F$221,$U165*'Fish metrics'!F$222,$V165*'Fish metrics'!F$223,$W165*'Fish metrics'!F$224,$X165*'Fish metrics'!F$225,$Y165*'Fish metrics'!F$226)</f>
        <v>#VALUE!</v>
      </c>
      <c r="AF165" s="49" t="e">
        <f>SUM($P165*'Fish metrics'!G$217,$Q165*'Fish metrics'!G$218,$R165*'Fish metrics'!G$219,$S165*'Fish metrics'!G$220,$T165*'Fish metrics'!G$221,$U165*'Fish metrics'!G$222,$V165*'Fish metrics'!G$223,$W165*'Fish metrics'!G$224,$X165*'Fish metrics'!G$225,$Y165*'Fish metrics'!G$226)</f>
        <v>#VALUE!</v>
      </c>
      <c r="AG165" s="49" t="e">
        <f>SUM($P165*'Fish metrics'!H$217,$Q165*'Fish metrics'!H$218,$R165*'Fish metrics'!H$219,$S165*'Fish metrics'!H$220,$T165*'Fish metrics'!H$221,$U165*'Fish metrics'!H$222,$V165*'Fish metrics'!H$223,$W165*'Fish metrics'!H$224,$X165*'Fish metrics'!H$225,$Y165*'Fish metrics'!H$226)</f>
        <v>#VALUE!</v>
      </c>
      <c r="AH165" s="49" t="e">
        <f>SUM($P165*'Fish metrics'!I$217,$Q165*'Fish metrics'!I$218,$R165*'Fish metrics'!I$219,$S165*'Fish metrics'!I$220,$T165*'Fish metrics'!I$221,$U165*'Fish metrics'!I$222,$V165*'Fish metrics'!I$223,$W165*'Fish metrics'!I$224,$X165*'Fish metrics'!I$225,$Y165*'Fish metrics'!I$226)</f>
        <v>#VALUE!</v>
      </c>
      <c r="AI165" s="49" t="e">
        <f>SUM($P165*'Fish metrics'!J$217,$Q165*'Fish metrics'!J$218,$R165*'Fish metrics'!J$219,$S165*'Fish metrics'!J$220,$T165*'Fish metrics'!J$221,$U165*'Fish metrics'!J$222,$V165*'Fish metrics'!J$223,$W165*'Fish metrics'!J$224,$X165*'Fish metrics'!J$225,$Y165*'Fish metrics'!J$226)</f>
        <v>#VALUE!</v>
      </c>
      <c r="AJ165" s="49" t="e">
        <f>SUM($P165*'Fish metrics'!K$217,$Q165*'Fish metrics'!K$218,$R165*'Fish metrics'!K$219,$S165*'Fish metrics'!K$220,$T165*'Fish metrics'!K$221,$U165*'Fish metrics'!K$222,$V165*'Fish metrics'!K$223,$W165*'Fish metrics'!K$224,$X165*'Fish metrics'!K$225,$Y165*'Fish metrics'!K$226)</f>
        <v>#VALUE!</v>
      </c>
      <c r="AK165" s="49" t="e">
        <f>SUM($P165*'Fish metrics'!L$217,$Q165*'Fish metrics'!L$218,$R165*'Fish metrics'!L$219,$S165*'Fish metrics'!L$220,$T165*'Fish metrics'!L$221,$U165*'Fish metrics'!L$222,$V165*'Fish metrics'!L$223,$W165*'Fish metrics'!L$224,$X165*'Fish metrics'!L$225,$Y165*'Fish metrics'!L$226)</f>
        <v>#VALUE!</v>
      </c>
      <c r="AL165" s="49" t="e">
        <f>SUM($P165*'Fish metrics'!M$217,$Q165*'Fish metrics'!M$218,$R165*'Fish metrics'!M$219,$S165*'Fish metrics'!M$220,$T165*'Fish metrics'!M$221,$U165*'Fish metrics'!M$222,$V165*'Fish metrics'!M$223,$W165*'Fish metrics'!M$224,$X165*'Fish metrics'!M$225,$Y165*'Fish metrics'!M$226)</f>
        <v>#VALUE!</v>
      </c>
      <c r="AM165" s="49" t="e">
        <f>SUM($P165*'Fish metrics'!N$217,$Q165*'Fish metrics'!N$218,$R165*'Fish metrics'!N$219,$S165*'Fish metrics'!N$220,$T165*'Fish metrics'!N$221,$U165*'Fish metrics'!N$222,$V165*'Fish metrics'!N$223,$W165*'Fish metrics'!N$224,$X165*'Fish metrics'!N$225,$Y165*'Fish metrics'!N$226)</f>
        <v>#VALUE!</v>
      </c>
      <c r="AN165" s="49" t="e">
        <f>SUM($P165*'Fish metrics'!O$217,$Q165*'Fish metrics'!O$218,$R165*'Fish metrics'!O$219,$S165*'Fish metrics'!O$220,$T165*'Fish metrics'!O$221,$U165*'Fish metrics'!O$222,$V165*'Fish metrics'!O$223,$W165*'Fish metrics'!O$224,$X165*'Fish metrics'!O$225,$Y165*'Fish metrics'!O$226)</f>
        <v>#VALUE!</v>
      </c>
      <c r="AO165" s="39" t="e">
        <f t="shared" si="149"/>
        <v>#VALUE!</v>
      </c>
    </row>
    <row r="166" spans="1:41" x14ac:dyDescent="0.25">
      <c r="A166" s="64" t="s">
        <v>18</v>
      </c>
      <c r="B166" s="315"/>
      <c r="C166" s="328"/>
      <c r="D166" s="329"/>
      <c r="E166" s="329"/>
      <c r="F166" s="332"/>
      <c r="G166" s="328"/>
      <c r="H166" s="329"/>
      <c r="I166" s="329"/>
      <c r="J166" s="329"/>
      <c r="K166" s="330"/>
      <c r="L166" s="331"/>
      <c r="N166" s="64" t="s">
        <v>18</v>
      </c>
      <c r="O166" s="44" t="str">
        <f t="shared" si="147"/>
        <v/>
      </c>
      <c r="P166" s="67" t="str">
        <f>IF(C166&gt;0,C166*'Fish metrics'!D$14/$B$5,IF($N$155&lt;=$B$4,0,""))</f>
        <v/>
      </c>
      <c r="Q166" s="68" t="str">
        <f>IF(D166&gt;0,D166*'Fish metrics'!E$14/$B$5,IF($N$155&lt;=$B$4,0,""))</f>
        <v/>
      </c>
      <c r="R166" s="68" t="str">
        <f>IF(E166&gt;0,E166*'Fish metrics'!F$14/$B$5,IF($N$155&lt;=$B$4,0,""))</f>
        <v/>
      </c>
      <c r="S166" s="69" t="str">
        <f>IF(F166&gt;0,F166*'Fish metrics'!G$14/$B$5,IF($N$155&lt;=$B$4,0,""))</f>
        <v/>
      </c>
      <c r="T166" s="67" t="str">
        <f>IF(G166&gt;0,G166*'Fish metrics'!H$14/$B$5,IF($N$155&lt;=$B$4,0,""))</f>
        <v/>
      </c>
      <c r="U166" s="68" t="str">
        <f>IF(H166&gt;0,H166*'Fish metrics'!I$14/$B$5,IF($N$155&lt;=$B$4,0,""))</f>
        <v/>
      </c>
      <c r="V166" s="68" t="str">
        <f>IF(I166&gt;0,I166*'Fish metrics'!J$14/$B$5,IF($N$155&lt;=$B$4,0,""))</f>
        <v/>
      </c>
      <c r="W166" s="68" t="str">
        <f>IF(J166&gt;0,J166*'Fish metrics'!K$14/$B$5,IF($N$155&lt;=$B$4,0,""))</f>
        <v/>
      </c>
      <c r="X166" s="68" t="str">
        <f>IF(K166&gt;0,K166*'Fish metrics'!L$14/$B$5,IF($N$155&lt;=$B$4,0,""))</f>
        <v/>
      </c>
      <c r="Y166" s="69" t="str">
        <f>IF(L166&gt;0,L166*'Fish metrics'!M$14/$B$5,IF($N$155&lt;=$B$4,0,""))</f>
        <v/>
      </c>
      <c r="Z166" s="39">
        <f t="shared" si="148"/>
        <v>0</v>
      </c>
      <c r="AB166" s="70" t="s">
        <v>18</v>
      </c>
      <c r="AC166" s="49" t="e">
        <f>SUM($P166*'Fish metrics'!D$217,$Q166*'Fish metrics'!D$218,$R166*'Fish metrics'!D$219,$S166*'Fish metrics'!D$220,$T166*'Fish metrics'!D$221,$U166*'Fish metrics'!D$222,$V166*'Fish metrics'!D$223,$W166*'Fish metrics'!D$224,$X166*'Fish metrics'!D$225,$Y166*'Fish metrics'!D$226)</f>
        <v>#VALUE!</v>
      </c>
      <c r="AD166" s="49" t="e">
        <f>SUM($P166*'Fish metrics'!E$217,$Q166*'Fish metrics'!E$218,$R166*'Fish metrics'!E$219,$S166*'Fish metrics'!E$220,$T166*'Fish metrics'!E$221,$U166*'Fish metrics'!E$222,$V166*'Fish metrics'!E$223,$W166*'Fish metrics'!E$224,$X166*'Fish metrics'!E$225,$Y166*'Fish metrics'!E$226)</f>
        <v>#VALUE!</v>
      </c>
      <c r="AE166" s="49" t="e">
        <f>SUM($P166*'Fish metrics'!F$217,$Q166*'Fish metrics'!F$218,$R166*'Fish metrics'!F$219,$S166*'Fish metrics'!F$220,$T166*'Fish metrics'!F$221,$U166*'Fish metrics'!F$222,$V166*'Fish metrics'!F$223,$W166*'Fish metrics'!F$224,$X166*'Fish metrics'!F$225,$Y166*'Fish metrics'!F$226)</f>
        <v>#VALUE!</v>
      </c>
      <c r="AF166" s="49" t="e">
        <f>SUM($P166*'Fish metrics'!G$217,$Q166*'Fish metrics'!G$218,$R166*'Fish metrics'!G$219,$S166*'Fish metrics'!G$220,$T166*'Fish metrics'!G$221,$U166*'Fish metrics'!G$222,$V166*'Fish metrics'!G$223,$W166*'Fish metrics'!G$224,$X166*'Fish metrics'!G$225,$Y166*'Fish metrics'!G$226)</f>
        <v>#VALUE!</v>
      </c>
      <c r="AG166" s="49" t="e">
        <f>SUM($P166*'Fish metrics'!H$217,$Q166*'Fish metrics'!H$218,$R166*'Fish metrics'!H$219,$S166*'Fish metrics'!H$220,$T166*'Fish metrics'!H$221,$U166*'Fish metrics'!H$222,$V166*'Fish metrics'!H$223,$W166*'Fish metrics'!H$224,$X166*'Fish metrics'!H$225,$Y166*'Fish metrics'!H$226)</f>
        <v>#VALUE!</v>
      </c>
      <c r="AH166" s="49" t="e">
        <f>SUM($P166*'Fish metrics'!I$217,$Q166*'Fish metrics'!I$218,$R166*'Fish metrics'!I$219,$S166*'Fish metrics'!I$220,$T166*'Fish metrics'!I$221,$U166*'Fish metrics'!I$222,$V166*'Fish metrics'!I$223,$W166*'Fish metrics'!I$224,$X166*'Fish metrics'!I$225,$Y166*'Fish metrics'!I$226)</f>
        <v>#VALUE!</v>
      </c>
      <c r="AI166" s="49" t="e">
        <f>SUM($P166*'Fish metrics'!J$217,$Q166*'Fish metrics'!J$218,$R166*'Fish metrics'!J$219,$S166*'Fish metrics'!J$220,$T166*'Fish metrics'!J$221,$U166*'Fish metrics'!J$222,$V166*'Fish metrics'!J$223,$W166*'Fish metrics'!J$224,$X166*'Fish metrics'!J$225,$Y166*'Fish metrics'!J$226)</f>
        <v>#VALUE!</v>
      </c>
      <c r="AJ166" s="49" t="e">
        <f>SUM($P166*'Fish metrics'!K$217,$Q166*'Fish metrics'!K$218,$R166*'Fish metrics'!K$219,$S166*'Fish metrics'!K$220,$T166*'Fish metrics'!K$221,$U166*'Fish metrics'!K$222,$V166*'Fish metrics'!K$223,$W166*'Fish metrics'!K$224,$X166*'Fish metrics'!K$225,$Y166*'Fish metrics'!K$226)</f>
        <v>#VALUE!</v>
      </c>
      <c r="AK166" s="49" t="e">
        <f>SUM($P166*'Fish metrics'!L$217,$Q166*'Fish metrics'!L$218,$R166*'Fish metrics'!L$219,$S166*'Fish metrics'!L$220,$T166*'Fish metrics'!L$221,$U166*'Fish metrics'!L$222,$V166*'Fish metrics'!L$223,$W166*'Fish metrics'!L$224,$X166*'Fish metrics'!L$225,$Y166*'Fish metrics'!L$226)</f>
        <v>#VALUE!</v>
      </c>
      <c r="AL166" s="49" t="e">
        <f>SUM($P166*'Fish metrics'!M$217,$Q166*'Fish metrics'!M$218,$R166*'Fish metrics'!M$219,$S166*'Fish metrics'!M$220,$T166*'Fish metrics'!M$221,$U166*'Fish metrics'!M$222,$V166*'Fish metrics'!M$223,$W166*'Fish metrics'!M$224,$X166*'Fish metrics'!M$225,$Y166*'Fish metrics'!M$226)</f>
        <v>#VALUE!</v>
      </c>
      <c r="AM166" s="49" t="e">
        <f>SUM($P166*'Fish metrics'!N$217,$Q166*'Fish metrics'!N$218,$R166*'Fish metrics'!N$219,$S166*'Fish metrics'!N$220,$T166*'Fish metrics'!N$221,$U166*'Fish metrics'!N$222,$V166*'Fish metrics'!N$223,$W166*'Fish metrics'!N$224,$X166*'Fish metrics'!N$225,$Y166*'Fish metrics'!N$226)</f>
        <v>#VALUE!</v>
      </c>
      <c r="AN166" s="49" t="e">
        <f>SUM($P166*'Fish metrics'!O$217,$Q166*'Fish metrics'!O$218,$R166*'Fish metrics'!O$219,$S166*'Fish metrics'!O$220,$T166*'Fish metrics'!O$221,$U166*'Fish metrics'!O$222,$V166*'Fish metrics'!O$223,$W166*'Fish metrics'!O$224,$X166*'Fish metrics'!O$225,$Y166*'Fish metrics'!O$226)</f>
        <v>#VALUE!</v>
      </c>
      <c r="AO166" s="39" t="e">
        <f t="shared" si="149"/>
        <v>#VALUE!</v>
      </c>
    </row>
    <row r="167" spans="1:41" x14ac:dyDescent="0.25">
      <c r="A167" s="64" t="s">
        <v>19</v>
      </c>
      <c r="B167" s="315"/>
      <c r="C167" s="316"/>
      <c r="D167" s="317"/>
      <c r="E167" s="317"/>
      <c r="F167" s="327"/>
      <c r="G167" s="328"/>
      <c r="H167" s="329"/>
      <c r="I167" s="329"/>
      <c r="J167" s="330"/>
      <c r="K167" s="330"/>
      <c r="L167" s="331"/>
      <c r="N167" s="64" t="s">
        <v>19</v>
      </c>
      <c r="O167" s="44" t="str">
        <f t="shared" si="147"/>
        <v/>
      </c>
      <c r="P167" s="45" t="str">
        <f>IF(C167&gt;0,C167*'Fish metrics'!D$15/$B$5,IF($N$155&lt;=$B$4,0,""))</f>
        <v/>
      </c>
      <c r="Q167" s="46" t="str">
        <f>IF(D167&gt;0,D167*'Fish metrics'!E$15/$B$5,IF($N$155&lt;=$B$4,0,""))</f>
        <v/>
      </c>
      <c r="R167" s="46" t="str">
        <f>IF(E167&gt;0,E167*'Fish metrics'!F$15/$B$5,IF($N$155&lt;=$B$4,0,""))</f>
        <v/>
      </c>
      <c r="S167" s="47" t="str">
        <f>IF(F167&gt;0,F167*'Fish metrics'!G$15/$B$5,IF($N$155&lt;=$B$4,0,""))</f>
        <v/>
      </c>
      <c r="T167" s="67" t="str">
        <f>IF(G167&gt;0,G167*'Fish metrics'!H$15/$B$5,IF($N$155&lt;=$B$4,0,""))</f>
        <v/>
      </c>
      <c r="U167" s="68" t="str">
        <f>IF(H167&gt;0,H167*'Fish metrics'!I$15/$B$5,IF($N$155&lt;=$B$4,0,""))</f>
        <v/>
      </c>
      <c r="V167" s="68" t="str">
        <f>IF(I167&gt;0,I167*'Fish metrics'!J$15/$B$5,IF($N$155&lt;=$B$4,0,""))</f>
        <v/>
      </c>
      <c r="W167" s="68" t="str">
        <f>IF(J167&gt;0,J167*'Fish metrics'!K$15/$B$5,IF($N$155&lt;=$B$4,0,""))</f>
        <v/>
      </c>
      <c r="X167" s="68" t="str">
        <f>IF(K167&gt;0,K167*'Fish metrics'!L$15/$B$5,IF($N$155&lt;=$B$4,0,""))</f>
        <v/>
      </c>
      <c r="Y167" s="69" t="str">
        <f>IF(L167&gt;0,L167*'Fish metrics'!M$15/$B$5,IF($N$155&lt;=$B$4,0,""))</f>
        <v/>
      </c>
      <c r="Z167" s="39">
        <f t="shared" si="148"/>
        <v>0</v>
      </c>
      <c r="AB167" s="70" t="s">
        <v>19</v>
      </c>
      <c r="AC167" s="49" t="e">
        <f>SUM($P167*'Fish metrics'!D$184,$Q167*'Fish metrics'!D$185,$R167*'Fish metrics'!D$186,$S167*'Fish metrics'!D$187,$T167*'Fish metrics'!D$188,$U167*'Fish metrics'!D$189,$V167*'Fish metrics'!D$190,$W167*'Fish metrics'!D$191,$X167*'Fish metrics'!D$192,$Y167*'Fish metrics'!D$193)</f>
        <v>#VALUE!</v>
      </c>
      <c r="AD167" s="49" t="e">
        <f>SUM($P167*'Fish metrics'!E$184,$Q167*'Fish metrics'!E$185,$R167*'Fish metrics'!E$186,$S167*'Fish metrics'!E$187,$T167*'Fish metrics'!E$188,$U167*'Fish metrics'!E$189,$V167*'Fish metrics'!E$190,$W167*'Fish metrics'!E$191,$X167*'Fish metrics'!E$192,$Y167*'Fish metrics'!E$193)</f>
        <v>#VALUE!</v>
      </c>
      <c r="AE167" s="49" t="e">
        <f>SUM($P167*'Fish metrics'!F$184,$Q167*'Fish metrics'!F$185,$R167*'Fish metrics'!F$186,$S167*'Fish metrics'!F$187,$T167*'Fish metrics'!F$188,$U167*'Fish metrics'!F$189,$V167*'Fish metrics'!F$190,$W167*'Fish metrics'!F$191,$X167*'Fish metrics'!F$192,$Y167*'Fish metrics'!F$193)</f>
        <v>#VALUE!</v>
      </c>
      <c r="AF167" s="49" t="e">
        <f>SUM($P167*'Fish metrics'!G$184,$Q167*'Fish metrics'!G$185,$R167*'Fish metrics'!G$186,$S167*'Fish metrics'!G$187,$T167*'Fish metrics'!G$188,$U167*'Fish metrics'!G$189,$V167*'Fish metrics'!G$190,$W167*'Fish metrics'!G$191,$X167*'Fish metrics'!G$192,$Y167*'Fish metrics'!G$193)</f>
        <v>#VALUE!</v>
      </c>
      <c r="AG167" s="49" t="e">
        <f>SUM($P167*'Fish metrics'!H$184,$Q167*'Fish metrics'!H$185,$R167*'Fish metrics'!H$186,$S167*'Fish metrics'!H$187,$T167*'Fish metrics'!H$188,$U167*'Fish metrics'!H$189,$V167*'Fish metrics'!H$190,$W167*'Fish metrics'!H$191,$X167*'Fish metrics'!H$192,$Y167*'Fish metrics'!H$193)</f>
        <v>#VALUE!</v>
      </c>
      <c r="AH167" s="49" t="e">
        <f>SUM($P167*'Fish metrics'!I$184,$Q167*'Fish metrics'!I$185,$R167*'Fish metrics'!I$186,$S167*'Fish metrics'!I$187,$T167*'Fish metrics'!I$188,$U167*'Fish metrics'!I$189,$V167*'Fish metrics'!I$190,$W167*'Fish metrics'!I$191,$X167*'Fish metrics'!I$192,$Y167*'Fish metrics'!I$193)</f>
        <v>#VALUE!</v>
      </c>
      <c r="AI167" s="49" t="e">
        <f>SUM($P167*'Fish metrics'!J$184,$Q167*'Fish metrics'!J$185,$R167*'Fish metrics'!J$186,$S167*'Fish metrics'!J$187,$T167*'Fish metrics'!J$188,$U167*'Fish metrics'!J$189,$V167*'Fish metrics'!J$190,$W167*'Fish metrics'!J$191,$X167*'Fish metrics'!J$192,$Y167*'Fish metrics'!J$193)</f>
        <v>#VALUE!</v>
      </c>
      <c r="AJ167" s="49" t="e">
        <f>SUM($P167*'Fish metrics'!K$184,$Q167*'Fish metrics'!K$185,$R167*'Fish metrics'!K$186,$S167*'Fish metrics'!K$187,$T167*'Fish metrics'!K$188,$U167*'Fish metrics'!K$189,$V167*'Fish metrics'!K$190,$W167*'Fish metrics'!K$191,$X167*'Fish metrics'!K$192,$Y167*'Fish metrics'!K$193)</f>
        <v>#VALUE!</v>
      </c>
      <c r="AK167" s="49" t="e">
        <f>SUM($P167*'Fish metrics'!L$184,$Q167*'Fish metrics'!L$185,$R167*'Fish metrics'!L$186,$S167*'Fish metrics'!L$187,$T167*'Fish metrics'!L$188,$U167*'Fish metrics'!L$189,$V167*'Fish metrics'!L$190,$W167*'Fish metrics'!L$191,$X167*'Fish metrics'!L$192,$Y167*'Fish metrics'!L$193)</f>
        <v>#VALUE!</v>
      </c>
      <c r="AL167" s="49" t="e">
        <f>SUM($P167*'Fish metrics'!M$184,$Q167*'Fish metrics'!M$185,$R167*'Fish metrics'!M$186,$S167*'Fish metrics'!M$187,$T167*'Fish metrics'!M$188,$U167*'Fish metrics'!M$189,$V167*'Fish metrics'!M$190,$W167*'Fish metrics'!M$191,$X167*'Fish metrics'!M$192,$Y167*'Fish metrics'!M$193)</f>
        <v>#VALUE!</v>
      </c>
      <c r="AM167" s="49" t="e">
        <f>SUM($P167*'Fish metrics'!N$184,$Q167*'Fish metrics'!N$185,$R167*'Fish metrics'!N$186,$S167*'Fish metrics'!N$187,$T167*'Fish metrics'!N$188,$U167*'Fish metrics'!N$189,$V167*'Fish metrics'!N$190,$W167*'Fish metrics'!N$191,$X167*'Fish metrics'!N$192,$Y167*'Fish metrics'!N$193)</f>
        <v>#VALUE!</v>
      </c>
      <c r="AN167" s="49" t="e">
        <f>SUM($P167*'Fish metrics'!O$184,$Q167*'Fish metrics'!O$185,$R167*'Fish metrics'!O$186,$S167*'Fish metrics'!O$187,$T167*'Fish metrics'!O$188,$U167*'Fish metrics'!O$189,$V167*'Fish metrics'!O$190,$W167*'Fish metrics'!O$191,$X167*'Fish metrics'!O$192,$Y167*'Fish metrics'!O$193)</f>
        <v>#VALUE!</v>
      </c>
      <c r="AO167" s="39" t="e">
        <f t="shared" si="149"/>
        <v>#VALUE!</v>
      </c>
    </row>
    <row r="168" spans="1:41" x14ac:dyDescent="0.25">
      <c r="A168" s="71" t="s">
        <v>20</v>
      </c>
      <c r="B168" s="319"/>
      <c r="C168" s="320"/>
      <c r="D168" s="321"/>
      <c r="E168" s="321"/>
      <c r="F168" s="333"/>
      <c r="G168" s="334"/>
      <c r="H168" s="335"/>
      <c r="I168" s="335"/>
      <c r="J168" s="335"/>
      <c r="K168" s="335"/>
      <c r="L168" s="336"/>
      <c r="N168" s="71" t="s">
        <v>20</v>
      </c>
      <c r="O168" s="51" t="str">
        <f t="shared" si="147"/>
        <v/>
      </c>
      <c r="P168" s="52" t="str">
        <f>IF(C168&gt;0,C168*'Fish metrics'!D$16/$B$5,IF($N$155&lt;=$B$4,0,""))</f>
        <v/>
      </c>
      <c r="Q168" s="53" t="str">
        <f>IF(D168&gt;0,D168*'Fish metrics'!E$16/$B$5,IF($N$155&lt;=$B$4,0,""))</f>
        <v/>
      </c>
      <c r="R168" s="53" t="str">
        <f>IF(E168&gt;0,E168*'Fish metrics'!F$16/$B$5,IF($N$155&lt;=$B$4,0,""))</f>
        <v/>
      </c>
      <c r="S168" s="54" t="str">
        <f>IF(F168&gt;0,F168*'Fish metrics'!G$16/$B$5,IF($N$155&lt;=$B$4,0,""))</f>
        <v/>
      </c>
      <c r="T168" s="72" t="str">
        <f>IF(G168&gt;0,G168*'Fish metrics'!H$16/$B$5,IF($N$155&lt;=$B$4,0,""))</f>
        <v/>
      </c>
      <c r="U168" s="73" t="str">
        <f>IF(H168&gt;0,H168*'Fish metrics'!I$16/$B$5,IF($N$155&lt;=$B$4,0,""))</f>
        <v/>
      </c>
      <c r="V168" s="73" t="str">
        <f>IF(I168&gt;0,I168*'Fish metrics'!J$16/$B$5,IF($N$155&lt;=$B$4,0,""))</f>
        <v/>
      </c>
      <c r="W168" s="73" t="str">
        <f>IF(J168&gt;0,J168*'Fish metrics'!K$16/$B$5,IF($N$155&lt;=$B$4,0,""))</f>
        <v/>
      </c>
      <c r="X168" s="73" t="str">
        <f>IF(K168&gt;0,K168*'Fish metrics'!L$16/$B$5,IF($N$155&lt;=$B$4,0,""))</f>
        <v/>
      </c>
      <c r="Y168" s="74" t="str">
        <f>IF(L168&gt;0,L168*'Fish metrics'!M$16/$B$5,IF($N$155&lt;=$B$4,0,""))</f>
        <v/>
      </c>
      <c r="Z168" s="39">
        <f t="shared" si="148"/>
        <v>0</v>
      </c>
      <c r="AB168" s="75" t="s">
        <v>20</v>
      </c>
      <c r="AC168" s="56" t="e">
        <f>SUM($P168*'Fish metrics'!D$195,$Q168*'Fish metrics'!D$196,$R168*'Fish metrics'!D$197,$S168*'Fish metrics'!D$198,$T168*'Fish metrics'!D$199,$U168*'Fish metrics'!D$200,$V168*'Fish metrics'!D$201,$W168*'Fish metrics'!D$202,$X168*'Fish metrics'!D$203,$Y168*'Fish metrics'!D$204)</f>
        <v>#VALUE!</v>
      </c>
      <c r="AD168" s="56" t="e">
        <f>SUM($P168*'Fish metrics'!E$195,$Q168*'Fish metrics'!E$196,$R168*'Fish metrics'!E$197,$S168*'Fish metrics'!E$198,$T168*'Fish metrics'!E$199,$U168*'Fish metrics'!E$200,$V168*'Fish metrics'!E$201,$W168*'Fish metrics'!E$202,$X168*'Fish metrics'!E$203,$Y168*'Fish metrics'!E$204)</f>
        <v>#VALUE!</v>
      </c>
      <c r="AE168" s="56" t="e">
        <f>SUM($P168*'Fish metrics'!F$195,$Q168*'Fish metrics'!F$196,$R168*'Fish metrics'!F$197,$S168*'Fish metrics'!F$198,$T168*'Fish metrics'!F$199,$U168*'Fish metrics'!F$200,$V168*'Fish metrics'!F$201,$W168*'Fish metrics'!F$202,$X168*'Fish metrics'!F$203,$Y168*'Fish metrics'!F$204)</f>
        <v>#VALUE!</v>
      </c>
      <c r="AF168" s="56" t="e">
        <f>SUM($P168*'Fish metrics'!G$195,$Q168*'Fish metrics'!G$196,$R168*'Fish metrics'!G$197,$S168*'Fish metrics'!G$198,$T168*'Fish metrics'!G$199,$U168*'Fish metrics'!G$200,$V168*'Fish metrics'!G$201,$W168*'Fish metrics'!G$202,$X168*'Fish metrics'!G$203,$Y168*'Fish metrics'!G$204)</f>
        <v>#VALUE!</v>
      </c>
      <c r="AG168" s="56" t="e">
        <f>SUM($P168*'Fish metrics'!H$195,$Q168*'Fish metrics'!H$196,$R168*'Fish metrics'!H$197,$S168*'Fish metrics'!H$198,$T168*'Fish metrics'!H$199,$U168*'Fish metrics'!H$200,$V168*'Fish metrics'!H$201,$W168*'Fish metrics'!H$202,$X168*'Fish metrics'!H$203,$Y168*'Fish metrics'!H$204)</f>
        <v>#VALUE!</v>
      </c>
      <c r="AH168" s="56" t="e">
        <f>SUM($P168*'Fish metrics'!I$195,$Q168*'Fish metrics'!I$196,$R168*'Fish metrics'!I$197,$S168*'Fish metrics'!I$198,$T168*'Fish metrics'!I$199,$U168*'Fish metrics'!I$200,$V168*'Fish metrics'!I$201,$W168*'Fish metrics'!I$202,$X168*'Fish metrics'!I$203,$Y168*'Fish metrics'!I$204)</f>
        <v>#VALUE!</v>
      </c>
      <c r="AI168" s="56" t="e">
        <f>SUM($P168*'Fish metrics'!J$195,$Q168*'Fish metrics'!J$196,$R168*'Fish metrics'!J$197,$S168*'Fish metrics'!J$198,$T168*'Fish metrics'!J$199,$U168*'Fish metrics'!J$200,$V168*'Fish metrics'!J$201,$W168*'Fish metrics'!J$202,$X168*'Fish metrics'!J$203,$Y168*'Fish metrics'!J$204)</f>
        <v>#VALUE!</v>
      </c>
      <c r="AJ168" s="56" t="e">
        <f>SUM($P168*'Fish metrics'!K$195,$Q168*'Fish metrics'!K$196,$R168*'Fish metrics'!K$197,$S168*'Fish metrics'!K$198,$T168*'Fish metrics'!K$199,$U168*'Fish metrics'!K$200,$V168*'Fish metrics'!K$201,$W168*'Fish metrics'!K$202,$X168*'Fish metrics'!K$203,$Y168*'Fish metrics'!K$204)</f>
        <v>#VALUE!</v>
      </c>
      <c r="AK168" s="56" t="e">
        <f>SUM($P168*'Fish metrics'!L$195,$Q168*'Fish metrics'!L$196,$R168*'Fish metrics'!L$197,$S168*'Fish metrics'!L$198,$T168*'Fish metrics'!L$199,$U168*'Fish metrics'!L$200,$V168*'Fish metrics'!L$201,$W168*'Fish metrics'!L$202,$X168*'Fish metrics'!L$203,$Y168*'Fish metrics'!L$204)</f>
        <v>#VALUE!</v>
      </c>
      <c r="AL168" s="56" t="e">
        <f>SUM($P168*'Fish metrics'!M$195,$Q168*'Fish metrics'!M$196,$R168*'Fish metrics'!M$197,$S168*'Fish metrics'!M$198,$T168*'Fish metrics'!M$199,$U168*'Fish metrics'!M$200,$V168*'Fish metrics'!M$201,$W168*'Fish metrics'!M$202,$X168*'Fish metrics'!M$203,$Y168*'Fish metrics'!M$204)</f>
        <v>#VALUE!</v>
      </c>
      <c r="AM168" s="56" t="e">
        <f>SUM($P168*'Fish metrics'!N$195,$Q168*'Fish metrics'!N$196,$R168*'Fish metrics'!N$197,$S168*'Fish metrics'!N$198,$T168*'Fish metrics'!N$199,$U168*'Fish metrics'!N$200,$V168*'Fish metrics'!N$201,$W168*'Fish metrics'!N$202,$X168*'Fish metrics'!N$203,$Y168*'Fish metrics'!N$204)</f>
        <v>#VALUE!</v>
      </c>
      <c r="AN168" s="56" t="e">
        <f>SUM($P168*'Fish metrics'!O$195,$Q168*'Fish metrics'!O$196,$R168*'Fish metrics'!O$197,$S168*'Fish metrics'!O$198,$T168*'Fish metrics'!O$199,$U168*'Fish metrics'!O$200,$V168*'Fish metrics'!O$201,$W168*'Fish metrics'!O$202,$X168*'Fish metrics'!O$203,$Y168*'Fish metrics'!O$204)</f>
        <v>#VALUE!</v>
      </c>
      <c r="AO168" s="39" t="e">
        <f t="shared" si="149"/>
        <v>#VALUE!</v>
      </c>
    </row>
    <row r="169" spans="1:41" x14ac:dyDescent="0.25">
      <c r="A169" s="57" t="s">
        <v>189</v>
      </c>
      <c r="B169" s="324"/>
      <c r="C169" s="325"/>
      <c r="D169" s="326"/>
      <c r="E169" s="326"/>
      <c r="F169" s="327"/>
      <c r="G169" s="337"/>
      <c r="H169" s="330"/>
      <c r="I169" s="330"/>
      <c r="J169" s="330"/>
      <c r="K169" s="330"/>
      <c r="L169" s="331"/>
      <c r="N169" s="57" t="s">
        <v>189</v>
      </c>
      <c r="O169" s="44"/>
      <c r="P169" s="45"/>
      <c r="Q169" s="46"/>
      <c r="R169" s="46"/>
      <c r="S169" s="47"/>
      <c r="T169" s="67"/>
      <c r="U169" s="68"/>
      <c r="V169" s="68"/>
      <c r="W169" s="68"/>
      <c r="X169" s="68"/>
      <c r="Y169" s="69"/>
      <c r="Z169" s="39"/>
      <c r="AB169" s="58" t="s">
        <v>189</v>
      </c>
      <c r="AC169" s="59"/>
      <c r="AD169" s="59"/>
      <c r="AE169" s="59"/>
      <c r="AF169" s="59"/>
      <c r="AG169" s="59"/>
      <c r="AH169" s="59"/>
      <c r="AI169" s="59"/>
      <c r="AJ169" s="59"/>
      <c r="AK169" s="59"/>
      <c r="AL169" s="59"/>
      <c r="AM169" s="59"/>
      <c r="AN169" s="59"/>
      <c r="AO169" s="39"/>
    </row>
    <row r="170" spans="1:41" x14ac:dyDescent="0.25">
      <c r="A170" s="43" t="s">
        <v>11</v>
      </c>
      <c r="B170" s="315"/>
      <c r="C170" s="316"/>
      <c r="D170" s="317"/>
      <c r="E170" s="317"/>
      <c r="F170" s="318"/>
      <c r="G170" s="316"/>
      <c r="H170" s="317"/>
      <c r="I170" s="317"/>
      <c r="J170" s="317"/>
      <c r="K170" s="317"/>
      <c r="L170" s="318"/>
      <c r="N170" s="43" t="s">
        <v>11</v>
      </c>
      <c r="O170" s="44" t="str">
        <f t="shared" ref="O170:O190" si="150">IF(B170&gt;0,0,IF($N$155&lt;=$B$4,0,""))</f>
        <v/>
      </c>
      <c r="P170" s="45" t="str">
        <f>IF(C170&gt;0,C170*'Fish metrics'!D$18/$B$5,IF($N$155&lt;=$B$4,0,""))</f>
        <v/>
      </c>
      <c r="Q170" s="46" t="str">
        <f>IF(D170&gt;0,D170*'Fish metrics'!E$18/$B$5,IF($N$155&lt;=$B$4,0,""))</f>
        <v/>
      </c>
      <c r="R170" s="46" t="str">
        <f>IF(E170&gt;0,E170*'Fish metrics'!F$18/$B$5,IF($N$155&lt;=$B$4,0,""))</f>
        <v/>
      </c>
      <c r="S170" s="47" t="str">
        <f>IF(F170&gt;0,F170*'Fish metrics'!G$18/$B$5,IF($N$155&lt;=$B$4,0,""))</f>
        <v/>
      </c>
      <c r="T170" s="45" t="str">
        <f>IF(G170&gt;0,G170*'Fish metrics'!H$18/$B$5,IF($N$155&lt;=$B$4,0,""))</f>
        <v/>
      </c>
      <c r="U170" s="46" t="str">
        <f>IF(H170&gt;0,H170*'Fish metrics'!I$18/$B$5,IF($N$155&lt;=$B$4,0,""))</f>
        <v/>
      </c>
      <c r="V170" s="46" t="str">
        <f>IF(I170&gt;0,I170*'Fish metrics'!J$18/$B$5,IF($N$155&lt;=$B$4,0,""))</f>
        <v/>
      </c>
      <c r="W170" s="46" t="str">
        <f>IF(J170&gt;0,J170*'Fish metrics'!K$18/$B$5,IF($N$155&lt;=$B$4,0,""))</f>
        <v/>
      </c>
      <c r="X170" s="46" t="str">
        <f>IF(K170&gt;0,K170*'Fish metrics'!L$18/$B$5,IF($N$155&lt;=$B$4,0,""))</f>
        <v/>
      </c>
      <c r="Y170" s="47" t="str">
        <f>IF(L170&gt;0,L170*'Fish metrics'!M$18/$B$5,IF($N$155&lt;=$B$4,0,""))</f>
        <v/>
      </c>
      <c r="Z170" s="39">
        <f>SUM(O170:Y170)</f>
        <v>0</v>
      </c>
      <c r="AB170" s="48" t="s">
        <v>11</v>
      </c>
      <c r="AC170" s="49" t="e">
        <f>SUM($P170*'Fish metrics'!D$140,$Q170*'Fish metrics'!D$141,$R170*'Fish metrics'!D$142,$S170*'Fish metrics'!D$143,$T170*'Fish metrics'!D$144,$U170*'Fish metrics'!D$145,$V170*'Fish metrics'!D$146,$W170*'Fish metrics'!D$147,$X170*'Fish metrics'!D$148,$Y170*'Fish metrics'!D$149)</f>
        <v>#VALUE!</v>
      </c>
      <c r="AD170" s="49" t="e">
        <f>SUM($P170*'Fish metrics'!E$140,$Q170*'Fish metrics'!E$141,$R170*'Fish metrics'!E$142,$S170*'Fish metrics'!E$143,$T170*'Fish metrics'!E$144,$U170*'Fish metrics'!E$145,$V170*'Fish metrics'!E$146,$W170*'Fish metrics'!E$147,$X170*'Fish metrics'!E$148,$Y170*'Fish metrics'!E$149)</f>
        <v>#VALUE!</v>
      </c>
      <c r="AE170" s="49" t="e">
        <f>SUM($P170*'Fish metrics'!F$140,$Q170*'Fish metrics'!F$141,$R170*'Fish metrics'!F$142,$S170*'Fish metrics'!F$143,$T170*'Fish metrics'!F$144,$U170*'Fish metrics'!F$145,$V170*'Fish metrics'!F$146,$W170*'Fish metrics'!F$147,$X170*'Fish metrics'!F$148,$Y170*'Fish metrics'!F$149)</f>
        <v>#VALUE!</v>
      </c>
      <c r="AF170" s="49" t="e">
        <f>SUM($P170*'Fish metrics'!G$140,$Q170*'Fish metrics'!G$141,$R170*'Fish metrics'!G$142,$S170*'Fish metrics'!G$143,$T170*'Fish metrics'!G$144,$U170*'Fish metrics'!G$145,$V170*'Fish metrics'!G$146,$W170*'Fish metrics'!G$147,$X170*'Fish metrics'!G$148,$Y170*'Fish metrics'!G$149)</f>
        <v>#VALUE!</v>
      </c>
      <c r="AG170" s="49" t="e">
        <f>SUM($P170*'Fish metrics'!H$140,$Q170*'Fish metrics'!H$141,$R170*'Fish metrics'!H$142,$S170*'Fish metrics'!H$143,$T170*'Fish metrics'!H$144,$U170*'Fish metrics'!H$145,$V170*'Fish metrics'!H$146,$W170*'Fish metrics'!H$147,$X170*'Fish metrics'!H$148,$Y170*'Fish metrics'!H$149)</f>
        <v>#VALUE!</v>
      </c>
      <c r="AH170" s="49" t="e">
        <f>SUM($P170*'Fish metrics'!I$140,$Q170*'Fish metrics'!I$141,$R170*'Fish metrics'!I$142,$S170*'Fish metrics'!I$143,$T170*'Fish metrics'!I$144,$U170*'Fish metrics'!I$145,$V170*'Fish metrics'!I$146,$W170*'Fish metrics'!I$147,$X170*'Fish metrics'!I$148,$Y170*'Fish metrics'!I$149)</f>
        <v>#VALUE!</v>
      </c>
      <c r="AI170" s="49" t="e">
        <f>SUM($P170*'Fish metrics'!J$140,$Q170*'Fish metrics'!J$141,$R170*'Fish metrics'!J$142,$S170*'Fish metrics'!J$143,$T170*'Fish metrics'!J$144,$U170*'Fish metrics'!J$145,$V170*'Fish metrics'!J$146,$W170*'Fish metrics'!J$147,$X170*'Fish metrics'!J$148,$Y170*'Fish metrics'!J$149)</f>
        <v>#VALUE!</v>
      </c>
      <c r="AJ170" s="49" t="e">
        <f>SUM($P170*'Fish metrics'!K$140,$Q170*'Fish metrics'!K$141,$R170*'Fish metrics'!K$142,$S170*'Fish metrics'!K$143,$T170*'Fish metrics'!K$144,$U170*'Fish metrics'!K$145,$V170*'Fish metrics'!K$146,$W170*'Fish metrics'!K$147,$X170*'Fish metrics'!K$148,$Y170*'Fish metrics'!K$149)</f>
        <v>#VALUE!</v>
      </c>
      <c r="AK170" s="49" t="e">
        <f>SUM($P170*'Fish metrics'!L$140,$Q170*'Fish metrics'!L$141,$R170*'Fish metrics'!L$142,$S170*'Fish metrics'!L$143,$T170*'Fish metrics'!L$144,$U170*'Fish metrics'!L$145,$V170*'Fish metrics'!L$146,$W170*'Fish metrics'!L$147,$X170*'Fish metrics'!L$148,$Y170*'Fish metrics'!L$149)</f>
        <v>#VALUE!</v>
      </c>
      <c r="AL170" s="49" t="e">
        <f>SUM($P170*'Fish metrics'!M$140,$Q170*'Fish metrics'!M$141,$R170*'Fish metrics'!M$142,$S170*'Fish metrics'!M$143,$T170*'Fish metrics'!M$144,$U170*'Fish metrics'!M$145,$V170*'Fish metrics'!M$146,$W170*'Fish metrics'!M$147,$X170*'Fish metrics'!M$148,$Y170*'Fish metrics'!M$149)</f>
        <v>#VALUE!</v>
      </c>
      <c r="AM170" s="49" t="e">
        <f>SUM($P170*'Fish metrics'!N$140,$Q170*'Fish metrics'!N$141,$R170*'Fish metrics'!N$142,$S170*'Fish metrics'!N$143,$T170*'Fish metrics'!N$144,$U170*'Fish metrics'!N$145,$V170*'Fish metrics'!N$146,$W170*'Fish metrics'!N$147,$X170*'Fish metrics'!N$148,$Y170*'Fish metrics'!N$149)</f>
        <v>#VALUE!</v>
      </c>
      <c r="AN170" s="49" t="e">
        <f>SUM($P170*'Fish metrics'!O$140,$Q170*'Fish metrics'!O$141,$R170*'Fish metrics'!O$142,$S170*'Fish metrics'!O$143,$T170*'Fish metrics'!O$144,$U170*'Fish metrics'!O$145,$V170*'Fish metrics'!O$146,$W170*'Fish metrics'!O$147,$X170*'Fish metrics'!O$148,$Y170*'Fish metrics'!O$149)</f>
        <v>#VALUE!</v>
      </c>
      <c r="AO170" s="39" t="e">
        <f t="shared" ref="AO170:AO190" si="151">SUM(AC170:AN170)</f>
        <v>#VALUE!</v>
      </c>
    </row>
    <row r="171" spans="1:41" x14ac:dyDescent="0.25">
      <c r="A171" s="64" t="s">
        <v>183</v>
      </c>
      <c r="B171" s="315"/>
      <c r="C171" s="328"/>
      <c r="D171" s="329"/>
      <c r="E171" s="329"/>
      <c r="F171" s="332"/>
      <c r="G171" s="328"/>
      <c r="H171" s="329"/>
      <c r="I171" s="329"/>
      <c r="J171" s="329"/>
      <c r="K171" s="330"/>
      <c r="L171" s="331"/>
      <c r="N171" s="64" t="s">
        <v>183</v>
      </c>
      <c r="O171" s="44" t="str">
        <f t="shared" si="150"/>
        <v/>
      </c>
      <c r="P171" s="67" t="str">
        <f>IF(C171&gt;0,C171*'Fish metrics'!D$19/$B$5,IF($N$155&lt;=$B$4,0,""))</f>
        <v/>
      </c>
      <c r="Q171" s="68" t="str">
        <f>IF(D171&gt;0,D171*'Fish metrics'!E$19/$B$5,IF($N$155&lt;=$B$4,0,""))</f>
        <v/>
      </c>
      <c r="R171" s="68" t="str">
        <f>IF(E171&gt;0,E171*'Fish metrics'!F$19/$B$5,IF($N$155&lt;=$B$4,0,""))</f>
        <v/>
      </c>
      <c r="S171" s="69" t="str">
        <f>IF(F171&gt;0,F171*'Fish metrics'!G$19/$B$5,IF($N$155&lt;=$B$4,0,""))</f>
        <v/>
      </c>
      <c r="T171" s="67" t="str">
        <f>IF(G171&gt;0,G171*'Fish metrics'!H$19/$B$5,IF($N$155&lt;=$B$4,0,""))</f>
        <v/>
      </c>
      <c r="U171" s="68" t="str">
        <f>IF(H171&gt;0,H171*'Fish metrics'!I$19/$B$5,IF($N$155&lt;=$B$4,0,""))</f>
        <v/>
      </c>
      <c r="V171" s="68" t="str">
        <f>IF(I171&gt;0,I171*'Fish metrics'!J$19/$B$5,IF($N$155&lt;=$B$4,0,""))</f>
        <v/>
      </c>
      <c r="W171" s="68" t="str">
        <f>IF(J171&gt;0,J171*'Fish metrics'!K$19/$B$5,IF($N$155&lt;=$B$4,0,""))</f>
        <v/>
      </c>
      <c r="X171" s="68" t="str">
        <f>IF(K171&gt;0,K171*'Fish metrics'!L$19/$B$5,IF($N$155&lt;=$B$4,0,""))</f>
        <v/>
      </c>
      <c r="Y171" s="69" t="str">
        <f>IF(L171&gt;0,L171*'Fish metrics'!M$19/$B$5,IF($N$155&lt;=$B$4,0,""))</f>
        <v/>
      </c>
      <c r="Z171" s="39">
        <f t="shared" ref="Z171:Z190" si="152">SUM(O171:Y171)</f>
        <v>0</v>
      </c>
      <c r="AB171" s="70" t="s">
        <v>183</v>
      </c>
      <c r="AC171" s="49" t="e">
        <f>SUM($P171*'Fish metrics'!D$206,$Q171*'Fish metrics'!D$207,$R171*'Fish metrics'!D$208,$S171*'Fish metrics'!D$209,$T171*'Fish metrics'!D$210,$U171*'Fish metrics'!D$211,$V171*'Fish metrics'!D$212,$W171*'Fish metrics'!D$213,$X171*'Fish metrics'!D$214,$Y171*'Fish metrics'!D$215)</f>
        <v>#VALUE!</v>
      </c>
      <c r="AD171" s="49" t="e">
        <f>SUM($P171*'Fish metrics'!E$206,$Q171*'Fish metrics'!E$207,$R171*'Fish metrics'!E$208,$S171*'Fish metrics'!E$209,$T171*'Fish metrics'!E$210,$U171*'Fish metrics'!E$211,$V171*'Fish metrics'!E$212,$W171*'Fish metrics'!E$213,$X171*'Fish metrics'!E$214,$Y171*'Fish metrics'!E$215)</f>
        <v>#VALUE!</v>
      </c>
      <c r="AE171" s="49" t="e">
        <f>SUM($P171*'Fish metrics'!F$206,$Q171*'Fish metrics'!F$207,$R171*'Fish metrics'!F$208,$S171*'Fish metrics'!F$209,$T171*'Fish metrics'!F$210,$U171*'Fish metrics'!F$211,$V171*'Fish metrics'!F$212,$W171*'Fish metrics'!F$213,$X171*'Fish metrics'!F$214,$Y171*'Fish metrics'!F$215)</f>
        <v>#VALUE!</v>
      </c>
      <c r="AF171" s="49" t="e">
        <f>SUM($P171*'Fish metrics'!G$206,$Q171*'Fish metrics'!G$207,$R171*'Fish metrics'!G$208,$S171*'Fish metrics'!G$209,$T171*'Fish metrics'!G$210,$U171*'Fish metrics'!G$211,$V171*'Fish metrics'!G$212,$W171*'Fish metrics'!G$213,$X171*'Fish metrics'!G$214,$Y171*'Fish metrics'!G$215)</f>
        <v>#VALUE!</v>
      </c>
      <c r="AG171" s="49" t="e">
        <f>SUM($P171*'Fish metrics'!H$206,$Q171*'Fish metrics'!H$207,$R171*'Fish metrics'!H$208,$S171*'Fish metrics'!H$209,$T171*'Fish metrics'!H$210,$U171*'Fish metrics'!H$211,$V171*'Fish metrics'!H$212,$W171*'Fish metrics'!H$213,$X171*'Fish metrics'!H$214,$Y171*'Fish metrics'!H$215)</f>
        <v>#VALUE!</v>
      </c>
      <c r="AH171" s="49" t="e">
        <f>SUM($P171*'Fish metrics'!I$206,$Q171*'Fish metrics'!I$207,$R171*'Fish metrics'!I$208,$S171*'Fish metrics'!I$209,$T171*'Fish metrics'!I$210,$U171*'Fish metrics'!I$211,$V171*'Fish metrics'!I$212,$W171*'Fish metrics'!I$213,$X171*'Fish metrics'!I$214,$Y171*'Fish metrics'!I$215)</f>
        <v>#VALUE!</v>
      </c>
      <c r="AI171" s="49" t="e">
        <f>SUM($P171*'Fish metrics'!J$206,$Q171*'Fish metrics'!J$207,$R171*'Fish metrics'!J$208,$S171*'Fish metrics'!J$209,$T171*'Fish metrics'!J$210,$U171*'Fish metrics'!J$211,$V171*'Fish metrics'!J$212,$W171*'Fish metrics'!J$213,$X171*'Fish metrics'!J$214,$Y171*'Fish metrics'!J$215)</f>
        <v>#VALUE!</v>
      </c>
      <c r="AJ171" s="49" t="e">
        <f>SUM($P171*'Fish metrics'!K$206,$Q171*'Fish metrics'!K$207,$R171*'Fish metrics'!K$208,$S171*'Fish metrics'!K$209,$T171*'Fish metrics'!K$210,$U171*'Fish metrics'!K$211,$V171*'Fish metrics'!K$212,$W171*'Fish metrics'!K$213,$X171*'Fish metrics'!K$214,$Y171*'Fish metrics'!K$215)</f>
        <v>#VALUE!</v>
      </c>
      <c r="AK171" s="49" t="e">
        <f>SUM($P171*'Fish metrics'!L$206,$Q171*'Fish metrics'!L$207,$R171*'Fish metrics'!L$208,$S171*'Fish metrics'!L$209,$T171*'Fish metrics'!L$210,$U171*'Fish metrics'!L$211,$V171*'Fish metrics'!L$212,$W171*'Fish metrics'!L$213,$X171*'Fish metrics'!L$214,$Y171*'Fish metrics'!L$215)</f>
        <v>#VALUE!</v>
      </c>
      <c r="AL171" s="49" t="e">
        <f>SUM($P171*'Fish metrics'!M$206,$Q171*'Fish metrics'!M$207,$R171*'Fish metrics'!M$208,$S171*'Fish metrics'!M$209,$T171*'Fish metrics'!M$210,$U171*'Fish metrics'!M$211,$V171*'Fish metrics'!M$212,$W171*'Fish metrics'!M$213,$X171*'Fish metrics'!M$214,$Y171*'Fish metrics'!M$215)</f>
        <v>#VALUE!</v>
      </c>
      <c r="AM171" s="49" t="e">
        <f>SUM($P171*'Fish metrics'!N$206,$Q171*'Fish metrics'!N$207,$R171*'Fish metrics'!N$208,$S171*'Fish metrics'!N$209,$T171*'Fish metrics'!N$210,$U171*'Fish metrics'!N$211,$V171*'Fish metrics'!N$212,$W171*'Fish metrics'!N$213,$X171*'Fish metrics'!N$214,$Y171*'Fish metrics'!N$215)</f>
        <v>#VALUE!</v>
      </c>
      <c r="AN171" s="49" t="e">
        <f>SUM($P171*'Fish metrics'!O$206,$Q171*'Fish metrics'!O$207,$R171*'Fish metrics'!O$208,$S171*'Fish metrics'!O$209,$T171*'Fish metrics'!O$210,$U171*'Fish metrics'!O$211,$V171*'Fish metrics'!O$212,$W171*'Fish metrics'!O$213,$X171*'Fish metrics'!O$214,$Y171*'Fish metrics'!O$215)</f>
        <v>#VALUE!</v>
      </c>
      <c r="AO171" s="39" t="e">
        <f t="shared" si="151"/>
        <v>#VALUE!</v>
      </c>
    </row>
    <row r="172" spans="1:41" x14ac:dyDescent="0.25">
      <c r="A172" s="64" t="s">
        <v>184</v>
      </c>
      <c r="B172" s="315"/>
      <c r="C172" s="328"/>
      <c r="D172" s="329"/>
      <c r="E172" s="329"/>
      <c r="F172" s="331"/>
      <c r="G172" s="328"/>
      <c r="H172" s="329"/>
      <c r="I172" s="329"/>
      <c r="J172" s="330"/>
      <c r="K172" s="330"/>
      <c r="L172" s="331"/>
      <c r="N172" s="64" t="s">
        <v>184</v>
      </c>
      <c r="O172" s="44" t="str">
        <f t="shared" si="150"/>
        <v/>
      </c>
      <c r="P172" s="67" t="str">
        <f>IF(C172&gt;0,C172*'Fish metrics'!D$20/$B$5,IF($N$155&lt;=$B$4,0,""))</f>
        <v/>
      </c>
      <c r="Q172" s="68" t="str">
        <f>IF(D172&gt;0,D172*'Fish metrics'!E$20/$B$5,IF($N$155&lt;=$B$4,0,""))</f>
        <v/>
      </c>
      <c r="R172" s="68" t="str">
        <f>IF(E172&gt;0,E172*'Fish metrics'!F$20/$B$5,IF($N$155&lt;=$B$4,0,""))</f>
        <v/>
      </c>
      <c r="S172" s="69" t="str">
        <f>IF(F172&gt;0,F172*'Fish metrics'!G$20/$B$5,IF($N$155&lt;=$B$4,0,""))</f>
        <v/>
      </c>
      <c r="T172" s="67" t="str">
        <f>IF(G172&gt;0,G172*'Fish metrics'!H$20/$B$5,IF($N$155&lt;=$B$4,0,""))</f>
        <v/>
      </c>
      <c r="U172" s="68" t="str">
        <f>IF(H172&gt;0,H172*'Fish metrics'!I$20/$B$5,IF($N$155&lt;=$B$4,0,""))</f>
        <v/>
      </c>
      <c r="V172" s="68" t="str">
        <f>IF(I172&gt;0,I172*'Fish metrics'!J$20/$B$5,IF($N$155&lt;=$B$4,0,""))</f>
        <v/>
      </c>
      <c r="W172" s="68" t="str">
        <f>IF(J172&gt;0,J172*'Fish metrics'!K$20/$B$5,IF($N$155&lt;=$B$4,0,""))</f>
        <v/>
      </c>
      <c r="X172" s="68" t="str">
        <f>IF(K172&gt;0,K172*'Fish metrics'!L$20/$B$5,IF($N$155&lt;=$B$4,0,""))</f>
        <v/>
      </c>
      <c r="Y172" s="69" t="str">
        <f>IF(L172&gt;0,L172*'Fish metrics'!M$20/$B$5,IF($N$155&lt;=$B$4,0,""))</f>
        <v/>
      </c>
      <c r="Z172" s="39">
        <f t="shared" si="152"/>
        <v>0</v>
      </c>
      <c r="AB172" s="70" t="s">
        <v>184</v>
      </c>
      <c r="AC172" s="49" t="e">
        <f>SUM($P172*'Fish metrics'!D$206,$Q172*'Fish metrics'!D$207,$R172*'Fish metrics'!D$208,$S172*'Fish metrics'!D$209,$T172*'Fish metrics'!D$210,$U172*'Fish metrics'!D$211,$V172*'Fish metrics'!D$212,$W172*'Fish metrics'!D$213,$X172*'Fish metrics'!D$214,$Y172*'Fish metrics'!D$215)</f>
        <v>#VALUE!</v>
      </c>
      <c r="AD172" s="49" t="e">
        <f>SUM($P172*'Fish metrics'!E$206,$Q172*'Fish metrics'!E$207,$R172*'Fish metrics'!E$208,$S172*'Fish metrics'!E$209,$T172*'Fish metrics'!E$210,$U172*'Fish metrics'!E$211,$V172*'Fish metrics'!E$212,$W172*'Fish metrics'!E$213,$X172*'Fish metrics'!E$214,$Y172*'Fish metrics'!E$215)</f>
        <v>#VALUE!</v>
      </c>
      <c r="AE172" s="49" t="e">
        <f>SUM($P172*'Fish metrics'!F$206,$Q172*'Fish metrics'!F$207,$R172*'Fish metrics'!F$208,$S172*'Fish metrics'!F$209,$T172*'Fish metrics'!F$210,$U172*'Fish metrics'!F$211,$V172*'Fish metrics'!F$212,$W172*'Fish metrics'!F$213,$X172*'Fish metrics'!F$214,$Y172*'Fish metrics'!F$215)</f>
        <v>#VALUE!</v>
      </c>
      <c r="AF172" s="49" t="e">
        <f>SUM($P172*'Fish metrics'!G$206,$Q172*'Fish metrics'!G$207,$R172*'Fish metrics'!G$208,$S172*'Fish metrics'!G$209,$T172*'Fish metrics'!G$210,$U172*'Fish metrics'!G$211,$V172*'Fish metrics'!G$212,$W172*'Fish metrics'!G$213,$X172*'Fish metrics'!G$214,$Y172*'Fish metrics'!G$215)</f>
        <v>#VALUE!</v>
      </c>
      <c r="AG172" s="49" t="e">
        <f>SUM($P172*'Fish metrics'!H$206,$Q172*'Fish metrics'!H$207,$R172*'Fish metrics'!H$208,$S172*'Fish metrics'!H$209,$T172*'Fish metrics'!H$210,$U172*'Fish metrics'!H$211,$V172*'Fish metrics'!H$212,$W172*'Fish metrics'!H$213,$X172*'Fish metrics'!H$214,$Y172*'Fish metrics'!H$215)</f>
        <v>#VALUE!</v>
      </c>
      <c r="AH172" s="49" t="e">
        <f>SUM($P172*'Fish metrics'!I$206,$Q172*'Fish metrics'!I$207,$R172*'Fish metrics'!I$208,$S172*'Fish metrics'!I$209,$T172*'Fish metrics'!I$210,$U172*'Fish metrics'!I$211,$V172*'Fish metrics'!I$212,$W172*'Fish metrics'!I$213,$X172*'Fish metrics'!I$214,$Y172*'Fish metrics'!I$215)</f>
        <v>#VALUE!</v>
      </c>
      <c r="AI172" s="49" t="e">
        <f>SUM($P172*'Fish metrics'!J$206,$Q172*'Fish metrics'!J$207,$R172*'Fish metrics'!J$208,$S172*'Fish metrics'!J$209,$T172*'Fish metrics'!J$210,$U172*'Fish metrics'!J$211,$V172*'Fish metrics'!J$212,$W172*'Fish metrics'!J$213,$X172*'Fish metrics'!J$214,$Y172*'Fish metrics'!J$215)</f>
        <v>#VALUE!</v>
      </c>
      <c r="AJ172" s="49" t="e">
        <f>SUM($P172*'Fish metrics'!K$206,$Q172*'Fish metrics'!K$207,$R172*'Fish metrics'!K$208,$S172*'Fish metrics'!K$209,$T172*'Fish metrics'!K$210,$U172*'Fish metrics'!K$211,$V172*'Fish metrics'!K$212,$W172*'Fish metrics'!K$213,$X172*'Fish metrics'!K$214,$Y172*'Fish metrics'!K$215)</f>
        <v>#VALUE!</v>
      </c>
      <c r="AK172" s="49" t="e">
        <f>SUM($P172*'Fish metrics'!L$206,$Q172*'Fish metrics'!L$207,$R172*'Fish metrics'!L$208,$S172*'Fish metrics'!L$209,$T172*'Fish metrics'!L$210,$U172*'Fish metrics'!L$211,$V172*'Fish metrics'!L$212,$W172*'Fish metrics'!L$213,$X172*'Fish metrics'!L$214,$Y172*'Fish metrics'!L$215)</f>
        <v>#VALUE!</v>
      </c>
      <c r="AL172" s="49" t="e">
        <f>SUM($P172*'Fish metrics'!M$206,$Q172*'Fish metrics'!M$207,$R172*'Fish metrics'!M$208,$S172*'Fish metrics'!M$209,$T172*'Fish metrics'!M$210,$U172*'Fish metrics'!M$211,$V172*'Fish metrics'!M$212,$W172*'Fish metrics'!M$213,$X172*'Fish metrics'!M$214,$Y172*'Fish metrics'!M$215)</f>
        <v>#VALUE!</v>
      </c>
      <c r="AM172" s="49" t="e">
        <f>SUM($P172*'Fish metrics'!N$206,$Q172*'Fish metrics'!N$207,$R172*'Fish metrics'!N$208,$S172*'Fish metrics'!N$209,$T172*'Fish metrics'!N$210,$U172*'Fish metrics'!N$211,$V172*'Fish metrics'!N$212,$W172*'Fish metrics'!N$213,$X172*'Fish metrics'!N$214,$Y172*'Fish metrics'!N$215)</f>
        <v>#VALUE!</v>
      </c>
      <c r="AN172" s="49" t="e">
        <f>SUM($P172*'Fish metrics'!O$206,$Q172*'Fish metrics'!O$207,$R172*'Fish metrics'!O$208,$S172*'Fish metrics'!O$209,$T172*'Fish metrics'!O$210,$U172*'Fish metrics'!O$211,$V172*'Fish metrics'!O$212,$W172*'Fish metrics'!O$213,$X172*'Fish metrics'!O$214,$Y172*'Fish metrics'!O$215)</f>
        <v>#VALUE!</v>
      </c>
      <c r="AO172" s="39" t="e">
        <f t="shared" si="151"/>
        <v>#VALUE!</v>
      </c>
    </row>
    <row r="173" spans="1:41" x14ac:dyDescent="0.25">
      <c r="A173" s="64" t="s">
        <v>131</v>
      </c>
      <c r="B173" s="315"/>
      <c r="C173" s="328"/>
      <c r="D173" s="329"/>
      <c r="E173" s="329"/>
      <c r="F173" s="332"/>
      <c r="G173" s="328"/>
      <c r="H173" s="329"/>
      <c r="I173" s="329"/>
      <c r="J173" s="329"/>
      <c r="K173" s="330"/>
      <c r="L173" s="331"/>
      <c r="N173" s="64" t="s">
        <v>131</v>
      </c>
      <c r="O173" s="44" t="str">
        <f t="shared" si="150"/>
        <v/>
      </c>
      <c r="P173" s="67" t="str">
        <f>IF(C173&gt;0,C173*'Fish metrics'!D$21/$B$5,IF($N$155&lt;=$B$4,0,""))</f>
        <v/>
      </c>
      <c r="Q173" s="68" t="str">
        <f>IF(D173&gt;0,D173*'Fish metrics'!E$21/$B$5,IF($N$155&lt;=$B$4,0,""))</f>
        <v/>
      </c>
      <c r="R173" s="68" t="str">
        <f>IF(E173&gt;0,E173*'Fish metrics'!F$21/$B$5,IF($N$155&lt;=$B$4,0,""))</f>
        <v/>
      </c>
      <c r="S173" s="69" t="str">
        <f>IF(F173&gt;0,F173*'Fish metrics'!G$21/$B$5,IF($N$155&lt;=$B$4,0,""))</f>
        <v/>
      </c>
      <c r="T173" s="67" t="str">
        <f>IF(G173&gt;0,G173*'Fish metrics'!H$21/$B$5,IF($N$155&lt;=$B$4,0,""))</f>
        <v/>
      </c>
      <c r="U173" s="68" t="str">
        <f>IF(H173&gt;0,H173*'Fish metrics'!I$21/$B$5,IF($N$155&lt;=$B$4,0,""))</f>
        <v/>
      </c>
      <c r="V173" s="68" t="str">
        <f>IF(I173&gt;0,I173*'Fish metrics'!J$21/$B$5,IF($N$155&lt;=$B$4,0,""))</f>
        <v/>
      </c>
      <c r="W173" s="68" t="str">
        <f>IF(J173&gt;0,J173*'Fish metrics'!K$21/$B$5,IF($N$155&lt;=$B$4,0,""))</f>
        <v/>
      </c>
      <c r="X173" s="68" t="str">
        <f>IF(K173&gt;0,K173*'Fish metrics'!L$21/$B$5,IF($N$155&lt;=$B$4,0,""))</f>
        <v/>
      </c>
      <c r="Y173" s="69" t="str">
        <f>IF(L173&gt;0,L173*'Fish metrics'!M$21/$B$5,IF($N$155&lt;=$B$4,0,""))</f>
        <v/>
      </c>
      <c r="Z173" s="39">
        <f t="shared" si="152"/>
        <v>0</v>
      </c>
      <c r="AB173" s="70" t="s">
        <v>131</v>
      </c>
      <c r="AC173" s="49" t="e">
        <f>SUM($P173*'Fish metrics'!D$206,$Q173*'Fish metrics'!D$207,$R173*'Fish metrics'!D$208,$S173*'Fish metrics'!D$209,$T173*'Fish metrics'!D$210,$U173*'Fish metrics'!D$211,$V173*'Fish metrics'!D$212,$W173*'Fish metrics'!D$213,$X173*'Fish metrics'!D$214,$Y173*'Fish metrics'!D$215)</f>
        <v>#VALUE!</v>
      </c>
      <c r="AD173" s="49" t="e">
        <f>SUM($P173*'Fish metrics'!E$206,$Q173*'Fish metrics'!E$207,$R173*'Fish metrics'!E$208,$S173*'Fish metrics'!E$209,$T173*'Fish metrics'!E$210,$U173*'Fish metrics'!E$211,$V173*'Fish metrics'!E$212,$W173*'Fish metrics'!E$213,$X173*'Fish metrics'!E$214,$Y173*'Fish metrics'!E$215)</f>
        <v>#VALUE!</v>
      </c>
      <c r="AE173" s="49" t="e">
        <f>SUM($P173*'Fish metrics'!F$206,$Q173*'Fish metrics'!F$207,$R173*'Fish metrics'!F$208,$S173*'Fish metrics'!F$209,$T173*'Fish metrics'!F$210,$U173*'Fish metrics'!F$211,$V173*'Fish metrics'!F$212,$W173*'Fish metrics'!F$213,$X173*'Fish metrics'!F$214,$Y173*'Fish metrics'!F$215)</f>
        <v>#VALUE!</v>
      </c>
      <c r="AF173" s="49" t="e">
        <f>SUM($P173*'Fish metrics'!G$206,$Q173*'Fish metrics'!G$207,$R173*'Fish metrics'!G$208,$S173*'Fish metrics'!G$209,$T173*'Fish metrics'!G$210,$U173*'Fish metrics'!G$211,$V173*'Fish metrics'!G$212,$W173*'Fish metrics'!G$213,$X173*'Fish metrics'!G$214,$Y173*'Fish metrics'!G$215)</f>
        <v>#VALUE!</v>
      </c>
      <c r="AG173" s="49" t="e">
        <f>SUM($P173*'Fish metrics'!H$206,$Q173*'Fish metrics'!H$207,$R173*'Fish metrics'!H$208,$S173*'Fish metrics'!H$209,$T173*'Fish metrics'!H$210,$U173*'Fish metrics'!H$211,$V173*'Fish metrics'!H$212,$W173*'Fish metrics'!H$213,$X173*'Fish metrics'!H$214,$Y173*'Fish metrics'!H$215)</f>
        <v>#VALUE!</v>
      </c>
      <c r="AH173" s="49" t="e">
        <f>SUM($P173*'Fish metrics'!I$206,$Q173*'Fish metrics'!I$207,$R173*'Fish metrics'!I$208,$S173*'Fish metrics'!I$209,$T173*'Fish metrics'!I$210,$U173*'Fish metrics'!I$211,$V173*'Fish metrics'!I$212,$W173*'Fish metrics'!I$213,$X173*'Fish metrics'!I$214,$Y173*'Fish metrics'!I$215)</f>
        <v>#VALUE!</v>
      </c>
      <c r="AI173" s="49" t="e">
        <f>SUM($P173*'Fish metrics'!J$206,$Q173*'Fish metrics'!J$207,$R173*'Fish metrics'!J$208,$S173*'Fish metrics'!J$209,$T173*'Fish metrics'!J$210,$U173*'Fish metrics'!J$211,$V173*'Fish metrics'!J$212,$W173*'Fish metrics'!J$213,$X173*'Fish metrics'!J$214,$Y173*'Fish metrics'!J$215)</f>
        <v>#VALUE!</v>
      </c>
      <c r="AJ173" s="49" t="e">
        <f>SUM($P173*'Fish metrics'!K$206,$Q173*'Fish metrics'!K$207,$R173*'Fish metrics'!K$208,$S173*'Fish metrics'!K$209,$T173*'Fish metrics'!K$210,$U173*'Fish metrics'!K$211,$V173*'Fish metrics'!K$212,$W173*'Fish metrics'!K$213,$X173*'Fish metrics'!K$214,$Y173*'Fish metrics'!K$215)</f>
        <v>#VALUE!</v>
      </c>
      <c r="AK173" s="49" t="e">
        <f>SUM($P173*'Fish metrics'!L$206,$Q173*'Fish metrics'!L$207,$R173*'Fish metrics'!L$208,$S173*'Fish metrics'!L$209,$T173*'Fish metrics'!L$210,$U173*'Fish metrics'!L$211,$V173*'Fish metrics'!L$212,$W173*'Fish metrics'!L$213,$X173*'Fish metrics'!L$214,$Y173*'Fish metrics'!L$215)</f>
        <v>#VALUE!</v>
      </c>
      <c r="AL173" s="49" t="e">
        <f>SUM($P173*'Fish metrics'!M$206,$Q173*'Fish metrics'!M$207,$R173*'Fish metrics'!M$208,$S173*'Fish metrics'!M$209,$T173*'Fish metrics'!M$210,$U173*'Fish metrics'!M$211,$V173*'Fish metrics'!M$212,$W173*'Fish metrics'!M$213,$X173*'Fish metrics'!M$214,$Y173*'Fish metrics'!M$215)</f>
        <v>#VALUE!</v>
      </c>
      <c r="AM173" s="49" t="e">
        <f>SUM($P173*'Fish metrics'!N$206,$Q173*'Fish metrics'!N$207,$R173*'Fish metrics'!N$208,$S173*'Fish metrics'!N$209,$T173*'Fish metrics'!N$210,$U173*'Fish metrics'!N$211,$V173*'Fish metrics'!N$212,$W173*'Fish metrics'!N$213,$X173*'Fish metrics'!N$214,$Y173*'Fish metrics'!N$215)</f>
        <v>#VALUE!</v>
      </c>
      <c r="AN173" s="49" t="e">
        <f>SUM($P173*'Fish metrics'!O$206,$Q173*'Fish metrics'!O$207,$R173*'Fish metrics'!O$208,$S173*'Fish metrics'!O$209,$T173*'Fish metrics'!O$210,$U173*'Fish metrics'!O$211,$V173*'Fish metrics'!O$212,$W173*'Fish metrics'!O$213,$X173*'Fish metrics'!O$214,$Y173*'Fish metrics'!O$215)</f>
        <v>#VALUE!</v>
      </c>
      <c r="AO173" s="39" t="e">
        <f t="shared" si="151"/>
        <v>#VALUE!</v>
      </c>
    </row>
    <row r="174" spans="1:41" x14ac:dyDescent="0.25">
      <c r="A174" s="64" t="s">
        <v>21</v>
      </c>
      <c r="B174" s="315"/>
      <c r="C174" s="328"/>
      <c r="D174" s="329"/>
      <c r="E174" s="329"/>
      <c r="F174" s="332"/>
      <c r="G174" s="328"/>
      <c r="H174" s="329"/>
      <c r="I174" s="329"/>
      <c r="J174" s="329"/>
      <c r="K174" s="329"/>
      <c r="L174" s="331"/>
      <c r="N174" s="64" t="s">
        <v>21</v>
      </c>
      <c r="O174" s="44" t="str">
        <f t="shared" si="150"/>
        <v/>
      </c>
      <c r="P174" s="67" t="str">
        <f>IF(C174&gt;0,C174*'Fish metrics'!D$22/$B$5,IF($N$155&lt;=$B$4,0,""))</f>
        <v/>
      </c>
      <c r="Q174" s="68" t="str">
        <f>IF(D174&gt;0,D174*'Fish metrics'!E$22/$B$5,IF($N$155&lt;=$B$4,0,""))</f>
        <v/>
      </c>
      <c r="R174" s="68" t="str">
        <f>IF(E174&gt;0,E174*'Fish metrics'!F$22/$B$5,IF($N$155&lt;=$B$4,0,""))</f>
        <v/>
      </c>
      <c r="S174" s="69" t="str">
        <f>IF(F174&gt;0,F174*'Fish metrics'!G$22/$B$5,IF($N$155&lt;=$B$4,0,""))</f>
        <v/>
      </c>
      <c r="T174" s="67" t="str">
        <f>IF(G174&gt;0,G174*'Fish metrics'!H$22/$B$5,IF($N$155&lt;=$B$4,0,""))</f>
        <v/>
      </c>
      <c r="U174" s="68" t="str">
        <f>IF(H174&gt;0,H174*'Fish metrics'!I$22/$B$5,IF($N$155&lt;=$B$4,0,""))</f>
        <v/>
      </c>
      <c r="V174" s="68" t="str">
        <f>IF(I174&gt;0,I174*'Fish metrics'!J$22/$B$5,IF($N$155&lt;=$B$4,0,""))</f>
        <v/>
      </c>
      <c r="W174" s="68" t="str">
        <f>IF(J174&gt;0,J174*'Fish metrics'!K$22/$B$5,IF($N$155&lt;=$B$4,0,""))</f>
        <v/>
      </c>
      <c r="X174" s="68" t="str">
        <f>IF(K174&gt;0,K174*'Fish metrics'!L$22/$B$5,IF($N$155&lt;=$B$4,0,""))</f>
        <v/>
      </c>
      <c r="Y174" s="69" t="str">
        <f>IF(L174&gt;0,L174*'Fish metrics'!M$22/$B$5,IF($N$155&lt;=$B$4,0,""))</f>
        <v/>
      </c>
      <c r="Z174" s="39">
        <f t="shared" si="152"/>
        <v>0</v>
      </c>
      <c r="AB174" s="70" t="s">
        <v>21</v>
      </c>
      <c r="AC174" s="49" t="e">
        <f>SUM($P174*'Fish metrics'!D$151,$Q174*'Fish metrics'!D$152,$R174*'Fish metrics'!D$153,$S174*'Fish metrics'!D$154,$T174*'Fish metrics'!D$155,$U174*'Fish metrics'!D$156,$V174*'Fish metrics'!D$157,$W174*'Fish metrics'!D$158,$X174*'Fish metrics'!D$159,$Y174*'Fish metrics'!D$160)</f>
        <v>#VALUE!</v>
      </c>
      <c r="AD174" s="49" t="e">
        <f>SUM($P174*'Fish metrics'!E$151,$Q174*'Fish metrics'!E$152,$R174*'Fish metrics'!E$153,$S174*'Fish metrics'!E$154,$T174*'Fish metrics'!E$155,$U174*'Fish metrics'!E$156,$V174*'Fish metrics'!E$157,$W174*'Fish metrics'!E$158,$X174*'Fish metrics'!E$159,$Y174*'Fish metrics'!E$160)</f>
        <v>#VALUE!</v>
      </c>
      <c r="AE174" s="49" t="e">
        <f>SUM($P174*'Fish metrics'!F$151,$Q174*'Fish metrics'!F$152,$R174*'Fish metrics'!F$153,$S174*'Fish metrics'!F$154,$T174*'Fish metrics'!F$155,$U174*'Fish metrics'!F$156,$V174*'Fish metrics'!F$157,$W174*'Fish metrics'!F$158,$X174*'Fish metrics'!F$159,$Y174*'Fish metrics'!F$160)</f>
        <v>#VALUE!</v>
      </c>
      <c r="AF174" s="49" t="e">
        <f>SUM($P174*'Fish metrics'!G$151,$Q174*'Fish metrics'!G$152,$R174*'Fish metrics'!G$153,$S174*'Fish metrics'!G$154,$T174*'Fish metrics'!G$155,$U174*'Fish metrics'!G$156,$V174*'Fish metrics'!G$157,$W174*'Fish metrics'!G$158,$X174*'Fish metrics'!G$159,$Y174*'Fish metrics'!G$160)</f>
        <v>#VALUE!</v>
      </c>
      <c r="AG174" s="49" t="e">
        <f>SUM($P174*'Fish metrics'!H$151,$Q174*'Fish metrics'!H$152,$R174*'Fish metrics'!H$153,$S174*'Fish metrics'!H$154,$T174*'Fish metrics'!H$155,$U174*'Fish metrics'!H$156,$V174*'Fish metrics'!H$157,$W174*'Fish metrics'!H$158,$X174*'Fish metrics'!H$159,$Y174*'Fish metrics'!H$160)</f>
        <v>#VALUE!</v>
      </c>
      <c r="AH174" s="49" t="e">
        <f>SUM($P174*'Fish metrics'!I$151,$Q174*'Fish metrics'!I$152,$R174*'Fish metrics'!I$153,$S174*'Fish metrics'!I$154,$T174*'Fish metrics'!I$155,$U174*'Fish metrics'!I$156,$V174*'Fish metrics'!I$157,$W174*'Fish metrics'!I$158,$X174*'Fish metrics'!I$159,$Y174*'Fish metrics'!I$160)</f>
        <v>#VALUE!</v>
      </c>
      <c r="AI174" s="49" t="e">
        <f>SUM($P174*'Fish metrics'!J$151,$Q174*'Fish metrics'!J$152,$R174*'Fish metrics'!J$153,$S174*'Fish metrics'!J$154,$T174*'Fish metrics'!J$155,$U174*'Fish metrics'!J$156,$V174*'Fish metrics'!J$157,$W174*'Fish metrics'!J$158,$X174*'Fish metrics'!J$159,$Y174*'Fish metrics'!J$160)</f>
        <v>#VALUE!</v>
      </c>
      <c r="AJ174" s="49" t="e">
        <f>SUM($P174*'Fish metrics'!K$151,$Q174*'Fish metrics'!K$152,$R174*'Fish metrics'!K$153,$S174*'Fish metrics'!K$154,$T174*'Fish metrics'!K$155,$U174*'Fish metrics'!K$156,$V174*'Fish metrics'!K$157,$W174*'Fish metrics'!K$158,$X174*'Fish metrics'!K$159,$Y174*'Fish metrics'!K$160)</f>
        <v>#VALUE!</v>
      </c>
      <c r="AK174" s="49" t="e">
        <f>SUM($P174*'Fish metrics'!L$151,$Q174*'Fish metrics'!L$152,$R174*'Fish metrics'!L$153,$S174*'Fish metrics'!L$154,$T174*'Fish metrics'!L$155,$U174*'Fish metrics'!L$156,$V174*'Fish metrics'!L$157,$W174*'Fish metrics'!L$158,$X174*'Fish metrics'!L$159,$Y174*'Fish metrics'!L$160)</f>
        <v>#VALUE!</v>
      </c>
      <c r="AL174" s="49" t="e">
        <f>SUM($P174*'Fish metrics'!M$151,$Q174*'Fish metrics'!M$152,$R174*'Fish metrics'!M$153,$S174*'Fish metrics'!M$154,$T174*'Fish metrics'!M$155,$U174*'Fish metrics'!M$156,$V174*'Fish metrics'!M$157,$W174*'Fish metrics'!M$158,$X174*'Fish metrics'!M$159,$Y174*'Fish metrics'!M$160)</f>
        <v>#VALUE!</v>
      </c>
      <c r="AM174" s="49" t="e">
        <f>SUM($P174*'Fish metrics'!N$151,$Q174*'Fish metrics'!N$152,$R174*'Fish metrics'!N$153,$S174*'Fish metrics'!N$154,$T174*'Fish metrics'!N$155,$U174*'Fish metrics'!N$156,$V174*'Fish metrics'!N$157,$W174*'Fish metrics'!N$158,$X174*'Fish metrics'!N$159,$Y174*'Fish metrics'!N$160)</f>
        <v>#VALUE!</v>
      </c>
      <c r="AN174" s="49" t="e">
        <f>SUM($P174*'Fish metrics'!O$151,$Q174*'Fish metrics'!O$152,$R174*'Fish metrics'!O$153,$S174*'Fish metrics'!O$154,$T174*'Fish metrics'!O$155,$U174*'Fish metrics'!O$156,$V174*'Fish metrics'!O$157,$W174*'Fish metrics'!O$158,$X174*'Fish metrics'!O$159,$Y174*'Fish metrics'!O$160)</f>
        <v>#VALUE!</v>
      </c>
      <c r="AO174" s="39" t="e">
        <f t="shared" si="151"/>
        <v>#VALUE!</v>
      </c>
    </row>
    <row r="175" spans="1:41" x14ac:dyDescent="0.25">
      <c r="A175" s="64" t="s">
        <v>185</v>
      </c>
      <c r="B175" s="315"/>
      <c r="C175" s="328"/>
      <c r="D175" s="329"/>
      <c r="E175" s="329"/>
      <c r="F175" s="331"/>
      <c r="G175" s="328"/>
      <c r="H175" s="329"/>
      <c r="I175" s="329"/>
      <c r="J175" s="330"/>
      <c r="K175" s="330"/>
      <c r="L175" s="331"/>
      <c r="N175" s="64" t="s">
        <v>185</v>
      </c>
      <c r="O175" s="44" t="str">
        <f t="shared" si="150"/>
        <v/>
      </c>
      <c r="P175" s="67" t="str">
        <f>IF(C175&gt;0,C175*'Fish metrics'!D$23/$B$5,IF($N$155&lt;=$B$4,0,""))</f>
        <v/>
      </c>
      <c r="Q175" s="68" t="str">
        <f>IF(D175&gt;0,D175*'Fish metrics'!E$23/$B$5,IF($N$155&lt;=$B$4,0,""))</f>
        <v/>
      </c>
      <c r="R175" s="68" t="str">
        <f>IF(E175&gt;0,E175*'Fish metrics'!F$23/$B$5,IF($N$155&lt;=$B$4,0,""))</f>
        <v/>
      </c>
      <c r="S175" s="69" t="str">
        <f>IF(F175&gt;0,F175*'Fish metrics'!G$23/$B$5,IF($N$155&lt;=$B$4,0,""))</f>
        <v/>
      </c>
      <c r="T175" s="67" t="str">
        <f>IF(G175&gt;0,G175*'Fish metrics'!H$23/$B$5,IF($N$155&lt;=$B$4,0,""))</f>
        <v/>
      </c>
      <c r="U175" s="68" t="str">
        <f>IF(H175&gt;0,H175*'Fish metrics'!I$23/$B$5,IF($N$155&lt;=$B$4,0,""))</f>
        <v/>
      </c>
      <c r="V175" s="68" t="str">
        <f>IF(I175&gt;0,I175*'Fish metrics'!J$23/$B$5,IF($N$155&lt;=$B$4,0,""))</f>
        <v/>
      </c>
      <c r="W175" s="68" t="str">
        <f>IF(J175&gt;0,J175*'Fish metrics'!K$23/$B$5,IF($N$155&lt;=$B$4,0,""))</f>
        <v/>
      </c>
      <c r="X175" s="68" t="str">
        <f>IF(K175&gt;0,K175*'Fish metrics'!L$23/$B$5,IF($N$155&lt;=$B$4,0,""))</f>
        <v/>
      </c>
      <c r="Y175" s="69" t="str">
        <f>IF(L175&gt;0,L175*'Fish metrics'!M$23/$B$5,IF($N$155&lt;=$B$4,0,""))</f>
        <v/>
      </c>
      <c r="Z175" s="39">
        <f t="shared" si="152"/>
        <v>0</v>
      </c>
      <c r="AB175" s="70" t="s">
        <v>185</v>
      </c>
      <c r="AC175" s="49" t="e">
        <f>SUM($P175*'Fish metrics'!D$173,$Q175*'Fish metrics'!D$174,$R175*'Fish metrics'!D$175,$S175*'Fish metrics'!D$176,$T175*'Fish metrics'!D$177,$U175*'Fish metrics'!D$178,$V175*'Fish metrics'!D$179,$W175*'Fish metrics'!D$180,$X175*'Fish metrics'!D$181,$Y175*'Fish metrics'!D$182)</f>
        <v>#VALUE!</v>
      </c>
      <c r="AD175" s="49" t="e">
        <f>SUM($P175*'Fish metrics'!E$173,$Q175*'Fish metrics'!E$174,$R175*'Fish metrics'!E$175,$S175*'Fish metrics'!E$176,$T175*'Fish metrics'!E$177,$U175*'Fish metrics'!E$178,$V175*'Fish metrics'!E$179,$W175*'Fish metrics'!E$180,$X175*'Fish metrics'!E$181,$Y175*'Fish metrics'!E$182)</f>
        <v>#VALUE!</v>
      </c>
      <c r="AE175" s="49" t="e">
        <f>SUM($P175*'Fish metrics'!F$173,$Q175*'Fish metrics'!F$174,$R175*'Fish metrics'!F$175,$S175*'Fish metrics'!F$176,$T175*'Fish metrics'!F$177,$U175*'Fish metrics'!F$178,$V175*'Fish metrics'!F$179,$W175*'Fish metrics'!F$180,$X175*'Fish metrics'!F$181,$Y175*'Fish metrics'!F$182)</f>
        <v>#VALUE!</v>
      </c>
      <c r="AF175" s="49" t="e">
        <f>SUM($P175*'Fish metrics'!G$173,$Q175*'Fish metrics'!G$174,$R175*'Fish metrics'!G$175,$S175*'Fish metrics'!G$176,$T175*'Fish metrics'!G$177,$U175*'Fish metrics'!G$178,$V175*'Fish metrics'!G$179,$W175*'Fish metrics'!G$180,$X175*'Fish metrics'!G$181,$Y175*'Fish metrics'!G$182)</f>
        <v>#VALUE!</v>
      </c>
      <c r="AG175" s="49" t="e">
        <f>SUM($P175*'Fish metrics'!H$173,$Q175*'Fish metrics'!H$174,$R175*'Fish metrics'!H$175,$S175*'Fish metrics'!H$176,$T175*'Fish metrics'!H$177,$U175*'Fish metrics'!H$178,$V175*'Fish metrics'!H$179,$W175*'Fish metrics'!H$180,$X175*'Fish metrics'!H$181,$Y175*'Fish metrics'!H$182)</f>
        <v>#VALUE!</v>
      </c>
      <c r="AH175" s="49" t="e">
        <f>SUM($P175*'Fish metrics'!I$173,$Q175*'Fish metrics'!I$174,$R175*'Fish metrics'!I$175,$S175*'Fish metrics'!I$176,$T175*'Fish metrics'!I$177,$U175*'Fish metrics'!I$178,$V175*'Fish metrics'!I$179,$W175*'Fish metrics'!I$180,$X175*'Fish metrics'!I$181,$Y175*'Fish metrics'!I$182)</f>
        <v>#VALUE!</v>
      </c>
      <c r="AI175" s="49" t="e">
        <f>SUM($P175*'Fish metrics'!J$173,$Q175*'Fish metrics'!J$174,$R175*'Fish metrics'!J$175,$S175*'Fish metrics'!J$176,$T175*'Fish metrics'!J$177,$U175*'Fish metrics'!J$178,$V175*'Fish metrics'!J$179,$W175*'Fish metrics'!J$180,$X175*'Fish metrics'!J$181,$Y175*'Fish metrics'!J$182)</f>
        <v>#VALUE!</v>
      </c>
      <c r="AJ175" s="49" t="e">
        <f>SUM($P175*'Fish metrics'!K$173,$Q175*'Fish metrics'!K$174,$R175*'Fish metrics'!K$175,$S175*'Fish metrics'!K$176,$T175*'Fish metrics'!K$177,$U175*'Fish metrics'!K$178,$V175*'Fish metrics'!K$179,$W175*'Fish metrics'!K$180,$X175*'Fish metrics'!K$181,$Y175*'Fish metrics'!K$182)</f>
        <v>#VALUE!</v>
      </c>
      <c r="AK175" s="49" t="e">
        <f>SUM($P175*'Fish metrics'!L$173,$Q175*'Fish metrics'!L$174,$R175*'Fish metrics'!L$175,$S175*'Fish metrics'!L$176,$T175*'Fish metrics'!L$177,$U175*'Fish metrics'!L$178,$V175*'Fish metrics'!L$179,$W175*'Fish metrics'!L$180,$X175*'Fish metrics'!L$181,$Y175*'Fish metrics'!L$182)</f>
        <v>#VALUE!</v>
      </c>
      <c r="AL175" s="49" t="e">
        <f>SUM($P175*'Fish metrics'!M$173,$Q175*'Fish metrics'!M$174,$R175*'Fish metrics'!M$175,$S175*'Fish metrics'!M$176,$T175*'Fish metrics'!M$177,$U175*'Fish metrics'!M$178,$V175*'Fish metrics'!M$179,$W175*'Fish metrics'!M$180,$X175*'Fish metrics'!M$181,$Y175*'Fish metrics'!M$182)</f>
        <v>#VALUE!</v>
      </c>
      <c r="AM175" s="49" t="e">
        <f>SUM($P175*'Fish metrics'!N$173,$Q175*'Fish metrics'!N$174,$R175*'Fish metrics'!N$175,$S175*'Fish metrics'!N$176,$T175*'Fish metrics'!N$177,$U175*'Fish metrics'!N$178,$V175*'Fish metrics'!N$179,$W175*'Fish metrics'!N$180,$X175*'Fish metrics'!N$181,$Y175*'Fish metrics'!N$182)</f>
        <v>#VALUE!</v>
      </c>
      <c r="AN175" s="49" t="e">
        <f>SUM($P175*'Fish metrics'!O$173,$Q175*'Fish metrics'!O$174,$R175*'Fish metrics'!O$175,$S175*'Fish metrics'!O$176,$T175*'Fish metrics'!O$177,$U175*'Fish metrics'!O$178,$V175*'Fish metrics'!O$179,$W175*'Fish metrics'!O$180,$X175*'Fish metrics'!O$181,$Y175*'Fish metrics'!O$182)</f>
        <v>#VALUE!</v>
      </c>
      <c r="AO175" s="39" t="e">
        <f t="shared" si="151"/>
        <v>#VALUE!</v>
      </c>
    </row>
    <row r="176" spans="1:41" x14ac:dyDescent="0.25">
      <c r="A176" s="64" t="s">
        <v>22</v>
      </c>
      <c r="B176" s="315"/>
      <c r="C176" s="328"/>
      <c r="D176" s="329"/>
      <c r="E176" s="329"/>
      <c r="F176" s="332"/>
      <c r="G176" s="328"/>
      <c r="H176" s="329"/>
      <c r="I176" s="329"/>
      <c r="J176" s="329"/>
      <c r="K176" s="330"/>
      <c r="L176" s="331"/>
      <c r="N176" s="64" t="s">
        <v>22</v>
      </c>
      <c r="O176" s="44" t="str">
        <f t="shared" si="150"/>
        <v/>
      </c>
      <c r="P176" s="67" t="str">
        <f>IF(C176&gt;0,C176*'Fish metrics'!D$24/$B$5,IF($N$155&lt;=$B$4,0,""))</f>
        <v/>
      </c>
      <c r="Q176" s="68" t="str">
        <f>IF(D176&gt;0,D176*'Fish metrics'!E$24/$B$5,IF($N$155&lt;=$B$4,0,""))</f>
        <v/>
      </c>
      <c r="R176" s="68" t="str">
        <f>IF(E176&gt;0,E176*'Fish metrics'!F$24/$B$5,IF($N$155&lt;=$B$4,0,""))</f>
        <v/>
      </c>
      <c r="S176" s="69" t="str">
        <f>IF(F176&gt;0,F176*'Fish metrics'!G$24/$B$5,IF($N$155&lt;=$B$4,0,""))</f>
        <v/>
      </c>
      <c r="T176" s="67" t="str">
        <f>IF(G176&gt;0,G176*'Fish metrics'!H$24/$B$5,IF($N$155&lt;=$B$4,0,""))</f>
        <v/>
      </c>
      <c r="U176" s="68" t="str">
        <f>IF(H176&gt;0,H176*'Fish metrics'!I$24/$B$5,IF($N$155&lt;=$B$4,0,""))</f>
        <v/>
      </c>
      <c r="V176" s="68" t="str">
        <f>IF(I176&gt;0,I176*'Fish metrics'!J$24/$B$5,IF($N$155&lt;=$B$4,0,""))</f>
        <v/>
      </c>
      <c r="W176" s="68" t="str">
        <f>IF(J176&gt;0,J176*'Fish metrics'!K$24/$B$5,IF($N$155&lt;=$B$4,0,""))</f>
        <v/>
      </c>
      <c r="X176" s="68" t="str">
        <f>IF(K176&gt;0,K176*'Fish metrics'!L$24/$B$5,IF($N$155&lt;=$B$4,0,""))</f>
        <v/>
      </c>
      <c r="Y176" s="69" t="str">
        <f>IF(L176&gt;0,L176*'Fish metrics'!M$24/$B$5,IF($N$155&lt;=$B$4,0,""))</f>
        <v/>
      </c>
      <c r="Z176" s="39">
        <f t="shared" si="152"/>
        <v>0</v>
      </c>
      <c r="AB176" s="70" t="s">
        <v>22</v>
      </c>
      <c r="AC176" s="49" t="e">
        <f>SUM($P176*'Fish metrics'!D$206,$Q176*'Fish metrics'!D$207,$R176*'Fish metrics'!D$208,$S176*'Fish metrics'!D$209,$T176*'Fish metrics'!D$210,$U176*'Fish metrics'!D$211,$V176*'Fish metrics'!D$212,$W176*'Fish metrics'!D$213,$X176*'Fish metrics'!D$214,$Y176*'Fish metrics'!D$215)</f>
        <v>#VALUE!</v>
      </c>
      <c r="AD176" s="49" t="e">
        <f>SUM($P176*'Fish metrics'!E$206,$Q176*'Fish metrics'!E$207,$R176*'Fish metrics'!E$208,$S176*'Fish metrics'!E$209,$T176*'Fish metrics'!E$210,$U176*'Fish metrics'!E$211,$V176*'Fish metrics'!E$212,$W176*'Fish metrics'!E$213,$X176*'Fish metrics'!E$214,$Y176*'Fish metrics'!E$215)</f>
        <v>#VALUE!</v>
      </c>
      <c r="AE176" s="49" t="e">
        <f>SUM($P176*'Fish metrics'!F$206,$Q176*'Fish metrics'!F$207,$R176*'Fish metrics'!F$208,$S176*'Fish metrics'!F$209,$T176*'Fish metrics'!F$210,$U176*'Fish metrics'!F$211,$V176*'Fish metrics'!F$212,$W176*'Fish metrics'!F$213,$X176*'Fish metrics'!F$214,$Y176*'Fish metrics'!F$215)</f>
        <v>#VALUE!</v>
      </c>
      <c r="AF176" s="49" t="e">
        <f>SUM($P176*'Fish metrics'!G$206,$Q176*'Fish metrics'!G$207,$R176*'Fish metrics'!G$208,$S176*'Fish metrics'!G$209,$T176*'Fish metrics'!G$210,$U176*'Fish metrics'!G$211,$V176*'Fish metrics'!G$212,$W176*'Fish metrics'!G$213,$X176*'Fish metrics'!G$214,$Y176*'Fish metrics'!G$215)</f>
        <v>#VALUE!</v>
      </c>
      <c r="AG176" s="49" t="e">
        <f>SUM($P176*'Fish metrics'!H$206,$Q176*'Fish metrics'!H$207,$R176*'Fish metrics'!H$208,$S176*'Fish metrics'!H$209,$T176*'Fish metrics'!H$210,$U176*'Fish metrics'!H$211,$V176*'Fish metrics'!H$212,$W176*'Fish metrics'!H$213,$X176*'Fish metrics'!H$214,$Y176*'Fish metrics'!H$215)</f>
        <v>#VALUE!</v>
      </c>
      <c r="AH176" s="49" t="e">
        <f>SUM($P176*'Fish metrics'!I$206,$Q176*'Fish metrics'!I$207,$R176*'Fish metrics'!I$208,$S176*'Fish metrics'!I$209,$T176*'Fish metrics'!I$210,$U176*'Fish metrics'!I$211,$V176*'Fish metrics'!I$212,$W176*'Fish metrics'!I$213,$X176*'Fish metrics'!I$214,$Y176*'Fish metrics'!I$215)</f>
        <v>#VALUE!</v>
      </c>
      <c r="AI176" s="49" t="e">
        <f>SUM($P176*'Fish metrics'!J$206,$Q176*'Fish metrics'!J$207,$R176*'Fish metrics'!J$208,$S176*'Fish metrics'!J$209,$T176*'Fish metrics'!J$210,$U176*'Fish metrics'!J$211,$V176*'Fish metrics'!J$212,$W176*'Fish metrics'!J$213,$X176*'Fish metrics'!J$214,$Y176*'Fish metrics'!J$215)</f>
        <v>#VALUE!</v>
      </c>
      <c r="AJ176" s="49" t="e">
        <f>SUM($P176*'Fish metrics'!K$206,$Q176*'Fish metrics'!K$207,$R176*'Fish metrics'!K$208,$S176*'Fish metrics'!K$209,$T176*'Fish metrics'!K$210,$U176*'Fish metrics'!K$211,$V176*'Fish metrics'!K$212,$W176*'Fish metrics'!K$213,$X176*'Fish metrics'!K$214,$Y176*'Fish metrics'!K$215)</f>
        <v>#VALUE!</v>
      </c>
      <c r="AK176" s="49" t="e">
        <f>SUM($P176*'Fish metrics'!L$206,$Q176*'Fish metrics'!L$207,$R176*'Fish metrics'!L$208,$S176*'Fish metrics'!L$209,$T176*'Fish metrics'!L$210,$U176*'Fish metrics'!L$211,$V176*'Fish metrics'!L$212,$W176*'Fish metrics'!L$213,$X176*'Fish metrics'!L$214,$Y176*'Fish metrics'!L$215)</f>
        <v>#VALUE!</v>
      </c>
      <c r="AL176" s="49" t="e">
        <f>SUM($P176*'Fish metrics'!M$206,$Q176*'Fish metrics'!M$207,$R176*'Fish metrics'!M$208,$S176*'Fish metrics'!M$209,$T176*'Fish metrics'!M$210,$U176*'Fish metrics'!M$211,$V176*'Fish metrics'!M$212,$W176*'Fish metrics'!M$213,$X176*'Fish metrics'!M$214,$Y176*'Fish metrics'!M$215)</f>
        <v>#VALUE!</v>
      </c>
      <c r="AM176" s="49" t="e">
        <f>SUM($P176*'Fish metrics'!N$206,$Q176*'Fish metrics'!N$207,$R176*'Fish metrics'!N$208,$S176*'Fish metrics'!N$209,$T176*'Fish metrics'!N$210,$U176*'Fish metrics'!N$211,$V176*'Fish metrics'!N$212,$W176*'Fish metrics'!N$213,$X176*'Fish metrics'!N$214,$Y176*'Fish metrics'!N$215)</f>
        <v>#VALUE!</v>
      </c>
      <c r="AN176" s="49" t="e">
        <f>SUM($P176*'Fish metrics'!O$206,$Q176*'Fish metrics'!O$207,$R176*'Fish metrics'!O$208,$S176*'Fish metrics'!O$209,$T176*'Fish metrics'!O$210,$U176*'Fish metrics'!O$211,$V176*'Fish metrics'!O$212,$W176*'Fish metrics'!O$213,$X176*'Fish metrics'!O$214,$Y176*'Fish metrics'!O$215)</f>
        <v>#VALUE!</v>
      </c>
      <c r="AO176" s="39" t="e">
        <f t="shared" si="151"/>
        <v>#VALUE!</v>
      </c>
    </row>
    <row r="177" spans="1:41" x14ac:dyDescent="0.25">
      <c r="A177" s="64" t="s">
        <v>23</v>
      </c>
      <c r="B177" s="315"/>
      <c r="C177" s="328"/>
      <c r="D177" s="329"/>
      <c r="E177" s="329"/>
      <c r="F177" s="332"/>
      <c r="G177" s="328"/>
      <c r="H177" s="329"/>
      <c r="I177" s="329"/>
      <c r="J177" s="329"/>
      <c r="K177" s="329"/>
      <c r="L177" s="332"/>
      <c r="N177" s="64" t="s">
        <v>23</v>
      </c>
      <c r="O177" s="44" t="str">
        <f t="shared" si="150"/>
        <v/>
      </c>
      <c r="P177" s="67" t="str">
        <f>IF(C177&gt;0,C177*'Fish metrics'!D$25/$B$5,IF($N$155&lt;=$B$4,0,""))</f>
        <v/>
      </c>
      <c r="Q177" s="68" t="str">
        <f>IF(D177&gt;0,D177*'Fish metrics'!E$25/$B$5,IF($N$155&lt;=$B$4,0,""))</f>
        <v/>
      </c>
      <c r="R177" s="68" t="str">
        <f>IF(E177&gt;0,E177*'Fish metrics'!F$25/$B$5,IF($N$155&lt;=$B$4,0,""))</f>
        <v/>
      </c>
      <c r="S177" s="69" t="str">
        <f>IF(F177&gt;0,F177*'Fish metrics'!G$25/$B$5,IF($N$155&lt;=$B$4,0,""))</f>
        <v/>
      </c>
      <c r="T177" s="67" t="str">
        <f>IF(G177&gt;0,G177*'Fish metrics'!H$25/$B$5,IF($N$155&lt;=$B$4,0,""))</f>
        <v/>
      </c>
      <c r="U177" s="68" t="str">
        <f>IF(H177&gt;0,H177*'Fish metrics'!I$25/$B$5,IF($N$155&lt;=$B$4,0,""))</f>
        <v/>
      </c>
      <c r="V177" s="68" t="str">
        <f>IF(I177&gt;0,I177*'Fish metrics'!J$25/$B$5,IF($N$155&lt;=$B$4,0,""))</f>
        <v/>
      </c>
      <c r="W177" s="68" t="str">
        <f>IF(J177&gt;0,J177*'Fish metrics'!K$25/$B$5,IF($N$155&lt;=$B$4,0,""))</f>
        <v/>
      </c>
      <c r="X177" s="68" t="str">
        <f>IF(K177&gt;0,K177*'Fish metrics'!L$25/$B$5,IF($N$155&lt;=$B$4,0,""))</f>
        <v/>
      </c>
      <c r="Y177" s="69" t="str">
        <f>IF(L177&gt;0,L177*'Fish metrics'!M$25/$B$5,IF($N$155&lt;=$B$4,0,""))</f>
        <v/>
      </c>
      <c r="Z177" s="39">
        <f t="shared" si="152"/>
        <v>0</v>
      </c>
      <c r="AB177" s="70" t="s">
        <v>23</v>
      </c>
      <c r="AC177" s="49" t="e">
        <f>SUM($P177*'Fish metrics'!D$140,$Q177*'Fish metrics'!D$141,$R177*'Fish metrics'!D$142,$S177*'Fish metrics'!D$143,$T177*'Fish metrics'!D$144,$U177*'Fish metrics'!D$145,$V177*'Fish metrics'!D$146,$W177*'Fish metrics'!D$147,$X177*'Fish metrics'!D$148,$Y177*'Fish metrics'!D$149)</f>
        <v>#VALUE!</v>
      </c>
      <c r="AD177" s="49" t="e">
        <f>SUM($P177*'Fish metrics'!E$140,$Q177*'Fish metrics'!E$141,$R177*'Fish metrics'!E$142,$S177*'Fish metrics'!E$143,$T177*'Fish metrics'!E$144,$U177*'Fish metrics'!E$145,$V177*'Fish metrics'!E$146,$W177*'Fish metrics'!E$147,$X177*'Fish metrics'!E$148,$Y177*'Fish metrics'!E$149)</f>
        <v>#VALUE!</v>
      </c>
      <c r="AE177" s="49" t="e">
        <f>SUM($P177*'Fish metrics'!F$140,$Q177*'Fish metrics'!F$141,$R177*'Fish metrics'!F$142,$S177*'Fish metrics'!F$143,$T177*'Fish metrics'!F$144,$U177*'Fish metrics'!F$145,$V177*'Fish metrics'!F$146,$W177*'Fish metrics'!F$147,$X177*'Fish metrics'!F$148,$Y177*'Fish metrics'!F$149)</f>
        <v>#VALUE!</v>
      </c>
      <c r="AF177" s="49" t="e">
        <f>SUM($P177*'Fish metrics'!G$140,$Q177*'Fish metrics'!G$141,$R177*'Fish metrics'!G$142,$S177*'Fish metrics'!G$143,$T177*'Fish metrics'!G$144,$U177*'Fish metrics'!G$145,$V177*'Fish metrics'!G$146,$W177*'Fish metrics'!G$147,$X177*'Fish metrics'!G$148,$Y177*'Fish metrics'!G$149)</f>
        <v>#VALUE!</v>
      </c>
      <c r="AG177" s="49" t="e">
        <f>SUM($P177*'Fish metrics'!H$140,$Q177*'Fish metrics'!H$141,$R177*'Fish metrics'!H$142,$S177*'Fish metrics'!H$143,$T177*'Fish metrics'!H$144,$U177*'Fish metrics'!H$145,$V177*'Fish metrics'!H$146,$W177*'Fish metrics'!H$147,$X177*'Fish metrics'!H$148,$Y177*'Fish metrics'!H$149)</f>
        <v>#VALUE!</v>
      </c>
      <c r="AH177" s="49" t="e">
        <f>SUM($P177*'Fish metrics'!I$140,$Q177*'Fish metrics'!I$141,$R177*'Fish metrics'!I$142,$S177*'Fish metrics'!I$143,$T177*'Fish metrics'!I$144,$U177*'Fish metrics'!I$145,$V177*'Fish metrics'!I$146,$W177*'Fish metrics'!I$147,$X177*'Fish metrics'!I$148,$Y177*'Fish metrics'!I$149)</f>
        <v>#VALUE!</v>
      </c>
      <c r="AI177" s="49" t="e">
        <f>SUM($P177*'Fish metrics'!J$140,$Q177*'Fish metrics'!J$141,$R177*'Fish metrics'!J$142,$S177*'Fish metrics'!J$143,$T177*'Fish metrics'!J$144,$U177*'Fish metrics'!J$145,$V177*'Fish metrics'!J$146,$W177*'Fish metrics'!J$147,$X177*'Fish metrics'!J$148,$Y177*'Fish metrics'!J$149)</f>
        <v>#VALUE!</v>
      </c>
      <c r="AJ177" s="49" t="e">
        <f>SUM($P177*'Fish metrics'!K$140,$Q177*'Fish metrics'!K$141,$R177*'Fish metrics'!K$142,$S177*'Fish metrics'!K$143,$T177*'Fish metrics'!K$144,$U177*'Fish metrics'!K$145,$V177*'Fish metrics'!K$146,$W177*'Fish metrics'!K$147,$X177*'Fish metrics'!K$148,$Y177*'Fish metrics'!K$149)</f>
        <v>#VALUE!</v>
      </c>
      <c r="AK177" s="49" t="e">
        <f>SUM($P177*'Fish metrics'!L$140,$Q177*'Fish metrics'!L$141,$R177*'Fish metrics'!L$142,$S177*'Fish metrics'!L$143,$T177*'Fish metrics'!L$144,$U177*'Fish metrics'!L$145,$V177*'Fish metrics'!L$146,$W177*'Fish metrics'!L$147,$X177*'Fish metrics'!L$148,$Y177*'Fish metrics'!L$149)</f>
        <v>#VALUE!</v>
      </c>
      <c r="AL177" s="49" t="e">
        <f>SUM($P177*'Fish metrics'!M$140,$Q177*'Fish metrics'!M$141,$R177*'Fish metrics'!M$142,$S177*'Fish metrics'!M$143,$T177*'Fish metrics'!M$144,$U177*'Fish metrics'!M$145,$V177*'Fish metrics'!M$146,$W177*'Fish metrics'!M$147,$X177*'Fish metrics'!M$148,$Y177*'Fish metrics'!M$149)</f>
        <v>#VALUE!</v>
      </c>
      <c r="AM177" s="49" t="e">
        <f>SUM($P177*'Fish metrics'!N$140,$Q177*'Fish metrics'!N$141,$R177*'Fish metrics'!N$142,$S177*'Fish metrics'!N$143,$T177*'Fish metrics'!N$144,$U177*'Fish metrics'!N$145,$V177*'Fish metrics'!N$146,$W177*'Fish metrics'!N$147,$X177*'Fish metrics'!N$148,$Y177*'Fish metrics'!N$149)</f>
        <v>#VALUE!</v>
      </c>
      <c r="AN177" s="49" t="e">
        <f>SUM($P177*'Fish metrics'!O$140,$Q177*'Fish metrics'!O$141,$R177*'Fish metrics'!O$142,$S177*'Fish metrics'!O$143,$T177*'Fish metrics'!O$144,$U177*'Fish metrics'!O$145,$V177*'Fish metrics'!O$146,$W177*'Fish metrics'!O$147,$X177*'Fish metrics'!O$148,$Y177*'Fish metrics'!O$149)</f>
        <v>#VALUE!</v>
      </c>
      <c r="AO177" s="39" t="e">
        <f t="shared" si="151"/>
        <v>#VALUE!</v>
      </c>
    </row>
    <row r="178" spans="1:41" x14ac:dyDescent="0.25">
      <c r="A178" s="64" t="s">
        <v>133</v>
      </c>
      <c r="B178" s="315"/>
      <c r="C178" s="328"/>
      <c r="D178" s="329"/>
      <c r="E178" s="329"/>
      <c r="F178" s="331"/>
      <c r="G178" s="328"/>
      <c r="H178" s="329"/>
      <c r="I178" s="329"/>
      <c r="J178" s="330"/>
      <c r="K178" s="330"/>
      <c r="L178" s="331"/>
      <c r="N178" s="64" t="s">
        <v>133</v>
      </c>
      <c r="O178" s="44" t="str">
        <f t="shared" si="150"/>
        <v/>
      </c>
      <c r="P178" s="67" t="str">
        <f>IF(C178&gt;0,C178*'Fish metrics'!D$26/$B$5,IF($N$155&lt;=$B$4,0,""))</f>
        <v/>
      </c>
      <c r="Q178" s="68" t="str">
        <f>IF(D178&gt;0,D178*'Fish metrics'!E$26/$B$5,IF($N$155&lt;=$B$4,0,""))</f>
        <v/>
      </c>
      <c r="R178" s="68" t="str">
        <f>IF(E178&gt;0,E178*'Fish metrics'!F$26/$B$5,IF($N$155&lt;=$B$4,0,""))</f>
        <v/>
      </c>
      <c r="S178" s="69" t="str">
        <f>IF(F178&gt;0,F178*'Fish metrics'!G$26/$B$5,IF($N$155&lt;=$B$4,0,""))</f>
        <v/>
      </c>
      <c r="T178" s="67" t="str">
        <f>IF(G178&gt;0,G178*'Fish metrics'!H$26/$B$5,IF($N$155&lt;=$B$4,0,""))</f>
        <v/>
      </c>
      <c r="U178" s="68" t="str">
        <f>IF(H178&gt;0,H178*'Fish metrics'!I$26/$B$5,IF($N$155&lt;=$B$4,0,""))</f>
        <v/>
      </c>
      <c r="V178" s="68" t="str">
        <f>IF(I178&gt;0,I178*'Fish metrics'!J$26/$B$5,IF($N$155&lt;=$B$4,0,""))</f>
        <v/>
      </c>
      <c r="W178" s="68" t="str">
        <f>IF(J178&gt;0,J178*'Fish metrics'!K$26/$B$5,IF($N$155&lt;=$B$4,0,""))</f>
        <v/>
      </c>
      <c r="X178" s="68" t="str">
        <f>IF(K178&gt;0,K178*'Fish metrics'!L$26/$B$5,IF($N$155&lt;=$B$4,0,""))</f>
        <v/>
      </c>
      <c r="Y178" s="69" t="str">
        <f>IF(L178&gt;0,L178*'Fish metrics'!M$26/$B$5,IF($N$155&lt;=$B$4,0,""))</f>
        <v/>
      </c>
      <c r="Z178" s="39">
        <f t="shared" si="152"/>
        <v>0</v>
      </c>
      <c r="AB178" s="70" t="s">
        <v>133</v>
      </c>
      <c r="AC178" s="49" t="e">
        <f>SUM($P178*'Fish metrics'!D$162,$Q178*'Fish metrics'!D$163,$R178*'Fish metrics'!D$164,$S178*'Fish metrics'!D$165,$T178*'Fish metrics'!D$166,$U178*'Fish metrics'!D$167,$V178*'Fish metrics'!D$168,$W178*'Fish metrics'!D$169,$X178*'Fish metrics'!D$170,$Y178*'Fish metrics'!D$171)</f>
        <v>#VALUE!</v>
      </c>
      <c r="AD178" s="49" t="e">
        <f>SUM($P178*'Fish metrics'!E$162,$Q178*'Fish metrics'!E$163,$R178*'Fish metrics'!E$164,$S178*'Fish metrics'!E$165,$T178*'Fish metrics'!E$166,$U178*'Fish metrics'!E$167,$V178*'Fish metrics'!E$168,$W178*'Fish metrics'!E$169,$X178*'Fish metrics'!E$170,$Y178*'Fish metrics'!E$171)</f>
        <v>#VALUE!</v>
      </c>
      <c r="AE178" s="49" t="e">
        <f>SUM($P178*'Fish metrics'!F$162,$Q178*'Fish metrics'!F$163,$R178*'Fish metrics'!F$164,$S178*'Fish metrics'!F$165,$T178*'Fish metrics'!F$166,$U178*'Fish metrics'!F$167,$V178*'Fish metrics'!F$168,$W178*'Fish metrics'!F$169,$X178*'Fish metrics'!F$170,$Y178*'Fish metrics'!F$171)</f>
        <v>#VALUE!</v>
      </c>
      <c r="AF178" s="49" t="e">
        <f>SUM($P178*'Fish metrics'!G$162,$Q178*'Fish metrics'!G$163,$R178*'Fish metrics'!G$164,$S178*'Fish metrics'!G$165,$T178*'Fish metrics'!G$166,$U178*'Fish metrics'!G$167,$V178*'Fish metrics'!G$168,$W178*'Fish metrics'!G$169,$X178*'Fish metrics'!G$170,$Y178*'Fish metrics'!G$171)</f>
        <v>#VALUE!</v>
      </c>
      <c r="AG178" s="49" t="e">
        <f>SUM($P178*'Fish metrics'!H$162,$Q178*'Fish metrics'!H$163,$R178*'Fish metrics'!H$164,$S178*'Fish metrics'!H$165,$T178*'Fish metrics'!H$166,$U178*'Fish metrics'!H$167,$V178*'Fish metrics'!H$168,$W178*'Fish metrics'!H$169,$X178*'Fish metrics'!H$170,$Y178*'Fish metrics'!H$171)</f>
        <v>#VALUE!</v>
      </c>
      <c r="AH178" s="49" t="e">
        <f>SUM($P178*'Fish metrics'!I$162,$Q178*'Fish metrics'!I$163,$R178*'Fish metrics'!I$164,$S178*'Fish metrics'!I$165,$T178*'Fish metrics'!I$166,$U178*'Fish metrics'!I$167,$V178*'Fish metrics'!I$168,$W178*'Fish metrics'!I$169,$X178*'Fish metrics'!I$170,$Y178*'Fish metrics'!I$171)</f>
        <v>#VALUE!</v>
      </c>
      <c r="AI178" s="49" t="e">
        <f>SUM($P178*'Fish metrics'!J$162,$Q178*'Fish metrics'!J$163,$R178*'Fish metrics'!J$164,$S178*'Fish metrics'!J$165,$T178*'Fish metrics'!J$166,$U178*'Fish metrics'!J$167,$V178*'Fish metrics'!J$168,$W178*'Fish metrics'!J$169,$X178*'Fish metrics'!J$170,$Y178*'Fish metrics'!J$171)</f>
        <v>#VALUE!</v>
      </c>
      <c r="AJ178" s="49" t="e">
        <f>SUM($P178*'Fish metrics'!K$162,$Q178*'Fish metrics'!K$163,$R178*'Fish metrics'!K$164,$S178*'Fish metrics'!K$165,$T178*'Fish metrics'!K$166,$U178*'Fish metrics'!K$167,$V178*'Fish metrics'!K$168,$W178*'Fish metrics'!K$169,$X178*'Fish metrics'!K$170,$Y178*'Fish metrics'!K$171)</f>
        <v>#VALUE!</v>
      </c>
      <c r="AK178" s="49" t="e">
        <f>SUM($P178*'Fish metrics'!L$162,$Q178*'Fish metrics'!L$163,$R178*'Fish metrics'!L$164,$S178*'Fish metrics'!L$165,$T178*'Fish metrics'!L$166,$U178*'Fish metrics'!L$167,$V178*'Fish metrics'!L$168,$W178*'Fish metrics'!L$169,$X178*'Fish metrics'!L$170,$Y178*'Fish metrics'!L$171)</f>
        <v>#VALUE!</v>
      </c>
      <c r="AL178" s="49" t="e">
        <f>SUM($P178*'Fish metrics'!M$162,$Q178*'Fish metrics'!M$163,$R178*'Fish metrics'!M$164,$S178*'Fish metrics'!M$165,$T178*'Fish metrics'!M$166,$U178*'Fish metrics'!M$167,$V178*'Fish metrics'!M$168,$W178*'Fish metrics'!M$169,$X178*'Fish metrics'!M$170,$Y178*'Fish metrics'!M$171)</f>
        <v>#VALUE!</v>
      </c>
      <c r="AM178" s="49" t="e">
        <f>SUM($P178*'Fish metrics'!N$162,$Q178*'Fish metrics'!N$163,$R178*'Fish metrics'!N$164,$S178*'Fish metrics'!N$165,$T178*'Fish metrics'!N$166,$U178*'Fish metrics'!N$167,$V178*'Fish metrics'!N$168,$W178*'Fish metrics'!N$169,$X178*'Fish metrics'!N$170,$Y178*'Fish metrics'!N$171)</f>
        <v>#VALUE!</v>
      </c>
      <c r="AN178" s="49" t="e">
        <f>SUM($P178*'Fish metrics'!O$162,$Q178*'Fish metrics'!O$163,$R178*'Fish metrics'!O$164,$S178*'Fish metrics'!O$165,$T178*'Fish metrics'!O$166,$U178*'Fish metrics'!O$167,$V178*'Fish metrics'!O$168,$W178*'Fish metrics'!O$169,$X178*'Fish metrics'!O$170,$Y178*'Fish metrics'!O$171)</f>
        <v>#VALUE!</v>
      </c>
      <c r="AO178" s="39" t="e">
        <f t="shared" si="151"/>
        <v>#VALUE!</v>
      </c>
    </row>
    <row r="179" spans="1:41" x14ac:dyDescent="0.25">
      <c r="A179" s="64" t="s">
        <v>24</v>
      </c>
      <c r="B179" s="315"/>
      <c r="C179" s="328"/>
      <c r="D179" s="329"/>
      <c r="E179" s="329"/>
      <c r="F179" s="332"/>
      <c r="G179" s="328"/>
      <c r="H179" s="329"/>
      <c r="I179" s="329"/>
      <c r="J179" s="329"/>
      <c r="K179" s="329"/>
      <c r="L179" s="332"/>
      <c r="N179" s="64" t="s">
        <v>24</v>
      </c>
      <c r="O179" s="44" t="str">
        <f t="shared" si="150"/>
        <v/>
      </c>
      <c r="P179" s="67" t="str">
        <f>IF(C179&gt;0,C179*'Fish metrics'!D$27/$B$5,IF($N$155&lt;=$B$4,0,""))</f>
        <v/>
      </c>
      <c r="Q179" s="68" t="str">
        <f>IF(D179&gt;0,D179*'Fish metrics'!E$27/$B$5,IF($N$155&lt;=$B$4,0,""))</f>
        <v/>
      </c>
      <c r="R179" s="68" t="str">
        <f>IF(E179&gt;0,E179*'Fish metrics'!F$27/$B$5,IF($N$155&lt;=$B$4,0,""))</f>
        <v/>
      </c>
      <c r="S179" s="69" t="str">
        <f>IF(F179&gt;0,F179*'Fish metrics'!G$27/$B$5,IF($N$155&lt;=$B$4,0,""))</f>
        <v/>
      </c>
      <c r="T179" s="67" t="str">
        <f>IF(G179&gt;0,G179*'Fish metrics'!H$27/$B$5,IF($N$155&lt;=$B$4,0,""))</f>
        <v/>
      </c>
      <c r="U179" s="68" t="str">
        <f>IF(H179&gt;0,H179*'Fish metrics'!I$27/$B$5,IF($N$155&lt;=$B$4,0,""))</f>
        <v/>
      </c>
      <c r="V179" s="68" t="str">
        <f>IF(I179&gt;0,I179*'Fish metrics'!J$27/$B$5,IF($N$155&lt;=$B$4,0,""))</f>
        <v/>
      </c>
      <c r="W179" s="68" t="str">
        <f>IF(J179&gt;0,J179*'Fish metrics'!K$27/$B$5,IF($N$155&lt;=$B$4,0,""))</f>
        <v/>
      </c>
      <c r="X179" s="68" t="str">
        <f>IF(K179&gt;0,K179*'Fish metrics'!L$27/$B$5,IF($N$155&lt;=$B$4,0,""))</f>
        <v/>
      </c>
      <c r="Y179" s="69" t="str">
        <f>IF(L179&gt;0,L179*'Fish metrics'!M$27/$B$5,IF($N$155&lt;=$B$4,0,""))</f>
        <v/>
      </c>
      <c r="Z179" s="39">
        <f t="shared" si="152"/>
        <v>0</v>
      </c>
      <c r="AB179" s="70" t="s">
        <v>24</v>
      </c>
      <c r="AC179" s="49" t="e">
        <f>SUM($P179*'Fish metrics'!D$173,$Q179*'Fish metrics'!D$174,$R179*'Fish metrics'!D$175,$S179*'Fish metrics'!D$176,$T179*'Fish metrics'!D$177,$U179*'Fish metrics'!D$178,$V179*'Fish metrics'!D$179,$W179*'Fish metrics'!D$180,$X179*'Fish metrics'!D$181,$Y179*'Fish metrics'!D$182)</f>
        <v>#VALUE!</v>
      </c>
      <c r="AD179" s="49" t="e">
        <f>SUM($P179*'Fish metrics'!E$173,$Q179*'Fish metrics'!E$174,$R179*'Fish metrics'!E$175,$S179*'Fish metrics'!E$176,$T179*'Fish metrics'!E$177,$U179*'Fish metrics'!E$178,$V179*'Fish metrics'!E$179,$W179*'Fish metrics'!E$180,$X179*'Fish metrics'!E$181,$Y179*'Fish metrics'!E$182)</f>
        <v>#VALUE!</v>
      </c>
      <c r="AE179" s="49" t="e">
        <f>SUM($P179*'Fish metrics'!F$173,$Q179*'Fish metrics'!F$174,$R179*'Fish metrics'!F$175,$S179*'Fish metrics'!F$176,$T179*'Fish metrics'!F$177,$U179*'Fish metrics'!F$178,$V179*'Fish metrics'!F$179,$W179*'Fish metrics'!F$180,$X179*'Fish metrics'!F$181,$Y179*'Fish metrics'!F$182)</f>
        <v>#VALUE!</v>
      </c>
      <c r="AF179" s="49" t="e">
        <f>SUM($P179*'Fish metrics'!G$173,$Q179*'Fish metrics'!G$174,$R179*'Fish metrics'!G$175,$S179*'Fish metrics'!G$176,$T179*'Fish metrics'!G$177,$U179*'Fish metrics'!G$178,$V179*'Fish metrics'!G$179,$W179*'Fish metrics'!G$180,$X179*'Fish metrics'!G$181,$Y179*'Fish metrics'!G$182)</f>
        <v>#VALUE!</v>
      </c>
      <c r="AG179" s="49" t="e">
        <f>SUM($P179*'Fish metrics'!H$173,$Q179*'Fish metrics'!H$174,$R179*'Fish metrics'!H$175,$S179*'Fish metrics'!H$176,$T179*'Fish metrics'!H$177,$U179*'Fish metrics'!H$178,$V179*'Fish metrics'!H$179,$W179*'Fish metrics'!H$180,$X179*'Fish metrics'!H$181,$Y179*'Fish metrics'!H$182)</f>
        <v>#VALUE!</v>
      </c>
      <c r="AH179" s="49" t="e">
        <f>SUM($P179*'Fish metrics'!I$173,$Q179*'Fish metrics'!I$174,$R179*'Fish metrics'!I$175,$S179*'Fish metrics'!I$176,$T179*'Fish metrics'!I$177,$U179*'Fish metrics'!I$178,$V179*'Fish metrics'!I$179,$W179*'Fish metrics'!I$180,$X179*'Fish metrics'!I$181,$Y179*'Fish metrics'!I$182)</f>
        <v>#VALUE!</v>
      </c>
      <c r="AI179" s="49" t="e">
        <f>SUM($P179*'Fish metrics'!J$173,$Q179*'Fish metrics'!J$174,$R179*'Fish metrics'!J$175,$S179*'Fish metrics'!J$176,$T179*'Fish metrics'!J$177,$U179*'Fish metrics'!J$178,$V179*'Fish metrics'!J$179,$W179*'Fish metrics'!J$180,$X179*'Fish metrics'!J$181,$Y179*'Fish metrics'!J$182)</f>
        <v>#VALUE!</v>
      </c>
      <c r="AJ179" s="49" t="e">
        <f>SUM($P179*'Fish metrics'!K$173,$Q179*'Fish metrics'!K$174,$R179*'Fish metrics'!K$175,$S179*'Fish metrics'!K$176,$T179*'Fish metrics'!K$177,$U179*'Fish metrics'!K$178,$V179*'Fish metrics'!K$179,$W179*'Fish metrics'!K$180,$X179*'Fish metrics'!K$181,$Y179*'Fish metrics'!K$182)</f>
        <v>#VALUE!</v>
      </c>
      <c r="AK179" s="49" t="e">
        <f>SUM($P179*'Fish metrics'!L$173,$Q179*'Fish metrics'!L$174,$R179*'Fish metrics'!L$175,$S179*'Fish metrics'!L$176,$T179*'Fish metrics'!L$177,$U179*'Fish metrics'!L$178,$V179*'Fish metrics'!L$179,$W179*'Fish metrics'!L$180,$X179*'Fish metrics'!L$181,$Y179*'Fish metrics'!L$182)</f>
        <v>#VALUE!</v>
      </c>
      <c r="AL179" s="49" t="e">
        <f>SUM($P179*'Fish metrics'!M$173,$Q179*'Fish metrics'!M$174,$R179*'Fish metrics'!M$175,$S179*'Fish metrics'!M$176,$T179*'Fish metrics'!M$177,$U179*'Fish metrics'!M$178,$V179*'Fish metrics'!M$179,$W179*'Fish metrics'!M$180,$X179*'Fish metrics'!M$181,$Y179*'Fish metrics'!M$182)</f>
        <v>#VALUE!</v>
      </c>
      <c r="AM179" s="49" t="e">
        <f>SUM($P179*'Fish metrics'!N$173,$Q179*'Fish metrics'!N$174,$R179*'Fish metrics'!N$175,$S179*'Fish metrics'!N$176,$T179*'Fish metrics'!N$177,$U179*'Fish metrics'!N$178,$V179*'Fish metrics'!N$179,$W179*'Fish metrics'!N$180,$X179*'Fish metrics'!N$181,$Y179*'Fish metrics'!N$182)</f>
        <v>#VALUE!</v>
      </c>
      <c r="AN179" s="49" t="e">
        <f>SUM($P179*'Fish metrics'!O$173,$Q179*'Fish metrics'!O$174,$R179*'Fish metrics'!O$175,$S179*'Fish metrics'!O$176,$T179*'Fish metrics'!O$177,$U179*'Fish metrics'!O$178,$V179*'Fish metrics'!O$179,$W179*'Fish metrics'!O$180,$X179*'Fish metrics'!O$181,$Y179*'Fish metrics'!O$182)</f>
        <v>#VALUE!</v>
      </c>
      <c r="AO179" s="39" t="e">
        <f t="shared" si="151"/>
        <v>#VALUE!</v>
      </c>
    </row>
    <row r="180" spans="1:41" x14ac:dyDescent="0.25">
      <c r="A180" s="64" t="s">
        <v>25</v>
      </c>
      <c r="B180" s="315"/>
      <c r="C180" s="328"/>
      <c r="D180" s="329"/>
      <c r="E180" s="329"/>
      <c r="F180" s="332"/>
      <c r="G180" s="328"/>
      <c r="H180" s="329"/>
      <c r="I180" s="329"/>
      <c r="J180" s="329"/>
      <c r="K180" s="330"/>
      <c r="L180" s="331"/>
      <c r="N180" s="64" t="s">
        <v>25</v>
      </c>
      <c r="O180" s="44" t="str">
        <f t="shared" si="150"/>
        <v/>
      </c>
      <c r="P180" s="67" t="str">
        <f>IF(C180&gt;0,C180*'Fish metrics'!D$28/$B$5,IF($N$155&lt;=$B$4,0,""))</f>
        <v/>
      </c>
      <c r="Q180" s="68" t="str">
        <f>IF(D180&gt;0,D180*'Fish metrics'!E$28/$B$5,IF($N$155&lt;=$B$4,0,""))</f>
        <v/>
      </c>
      <c r="R180" s="68" t="str">
        <f>IF(E180&gt;0,E180*'Fish metrics'!F$28/$B$5,IF($N$155&lt;=$B$4,0,""))</f>
        <v/>
      </c>
      <c r="S180" s="69" t="str">
        <f>IF(F180&gt;0,F180*'Fish metrics'!G$28/$B$5,IF($N$155&lt;=$B$4,0,""))</f>
        <v/>
      </c>
      <c r="T180" s="67" t="str">
        <f>IF(G180&gt;0,G180*'Fish metrics'!H$28/$B$5,IF($N$155&lt;=$B$4,0,""))</f>
        <v/>
      </c>
      <c r="U180" s="68" t="str">
        <f>IF(H180&gt;0,H180*'Fish metrics'!I$28/$B$5,IF($N$155&lt;=$B$4,0,""))</f>
        <v/>
      </c>
      <c r="V180" s="68" t="str">
        <f>IF(I180&gt;0,I180*'Fish metrics'!J$28/$B$5,IF($N$155&lt;=$B$4,0,""))</f>
        <v/>
      </c>
      <c r="W180" s="68" t="str">
        <f>IF(J180&gt;0,J180*'Fish metrics'!K$28/$B$5,IF($N$155&lt;=$B$4,0,""))</f>
        <v/>
      </c>
      <c r="X180" s="68" t="str">
        <f>IF(K180&gt;0,K180*'Fish metrics'!L$28/$B$5,IF($N$155&lt;=$B$4,0,""))</f>
        <v/>
      </c>
      <c r="Y180" s="69" t="str">
        <f>IF(L180&gt;0,L180*'Fish metrics'!M$28/$B$5,IF($N$155&lt;=$B$4,0,""))</f>
        <v/>
      </c>
      <c r="Z180" s="39">
        <f t="shared" si="152"/>
        <v>0</v>
      </c>
      <c r="AB180" s="70" t="s">
        <v>25</v>
      </c>
      <c r="AC180" s="49" t="e">
        <f>SUM($P180*'Fish metrics'!D$206,$Q180*'Fish metrics'!D$207,$R180*'Fish metrics'!D$208,$S180*'Fish metrics'!D$209,$T180*'Fish metrics'!D$210,$U180*'Fish metrics'!D$211,$V180*'Fish metrics'!D$212,$W180*'Fish metrics'!D$213,$X180*'Fish metrics'!D$214,$Y180*'Fish metrics'!D$215)</f>
        <v>#VALUE!</v>
      </c>
      <c r="AD180" s="49" t="e">
        <f>SUM($P180*'Fish metrics'!E$206,$Q180*'Fish metrics'!E$207,$R180*'Fish metrics'!E$208,$S180*'Fish metrics'!E$209,$T180*'Fish metrics'!E$210,$U180*'Fish metrics'!E$211,$V180*'Fish metrics'!E$212,$W180*'Fish metrics'!E$213,$X180*'Fish metrics'!E$214,$Y180*'Fish metrics'!E$215)</f>
        <v>#VALUE!</v>
      </c>
      <c r="AE180" s="49" t="e">
        <f>SUM($P180*'Fish metrics'!F$206,$Q180*'Fish metrics'!F$207,$R180*'Fish metrics'!F$208,$S180*'Fish metrics'!F$209,$T180*'Fish metrics'!F$210,$U180*'Fish metrics'!F$211,$V180*'Fish metrics'!F$212,$W180*'Fish metrics'!F$213,$X180*'Fish metrics'!F$214,$Y180*'Fish metrics'!F$215)</f>
        <v>#VALUE!</v>
      </c>
      <c r="AF180" s="49" t="e">
        <f>SUM($P180*'Fish metrics'!G$206,$Q180*'Fish metrics'!G$207,$R180*'Fish metrics'!G$208,$S180*'Fish metrics'!G$209,$T180*'Fish metrics'!G$210,$U180*'Fish metrics'!G$211,$V180*'Fish metrics'!G$212,$W180*'Fish metrics'!G$213,$X180*'Fish metrics'!G$214,$Y180*'Fish metrics'!G$215)</f>
        <v>#VALUE!</v>
      </c>
      <c r="AG180" s="49" t="e">
        <f>SUM($P180*'Fish metrics'!H$206,$Q180*'Fish metrics'!H$207,$R180*'Fish metrics'!H$208,$S180*'Fish metrics'!H$209,$T180*'Fish metrics'!H$210,$U180*'Fish metrics'!H$211,$V180*'Fish metrics'!H$212,$W180*'Fish metrics'!H$213,$X180*'Fish metrics'!H$214,$Y180*'Fish metrics'!H$215)</f>
        <v>#VALUE!</v>
      </c>
      <c r="AH180" s="49" t="e">
        <f>SUM($P180*'Fish metrics'!I$206,$Q180*'Fish metrics'!I$207,$R180*'Fish metrics'!I$208,$S180*'Fish metrics'!I$209,$T180*'Fish metrics'!I$210,$U180*'Fish metrics'!I$211,$V180*'Fish metrics'!I$212,$W180*'Fish metrics'!I$213,$X180*'Fish metrics'!I$214,$Y180*'Fish metrics'!I$215)</f>
        <v>#VALUE!</v>
      </c>
      <c r="AI180" s="49" t="e">
        <f>SUM($P180*'Fish metrics'!J$206,$Q180*'Fish metrics'!J$207,$R180*'Fish metrics'!J$208,$S180*'Fish metrics'!J$209,$T180*'Fish metrics'!J$210,$U180*'Fish metrics'!J$211,$V180*'Fish metrics'!J$212,$W180*'Fish metrics'!J$213,$X180*'Fish metrics'!J$214,$Y180*'Fish metrics'!J$215)</f>
        <v>#VALUE!</v>
      </c>
      <c r="AJ180" s="49" t="e">
        <f>SUM($P180*'Fish metrics'!K$206,$Q180*'Fish metrics'!K$207,$R180*'Fish metrics'!K$208,$S180*'Fish metrics'!K$209,$T180*'Fish metrics'!K$210,$U180*'Fish metrics'!K$211,$V180*'Fish metrics'!K$212,$W180*'Fish metrics'!K$213,$X180*'Fish metrics'!K$214,$Y180*'Fish metrics'!K$215)</f>
        <v>#VALUE!</v>
      </c>
      <c r="AK180" s="49" t="e">
        <f>SUM($P180*'Fish metrics'!L$206,$Q180*'Fish metrics'!L$207,$R180*'Fish metrics'!L$208,$S180*'Fish metrics'!L$209,$T180*'Fish metrics'!L$210,$U180*'Fish metrics'!L$211,$V180*'Fish metrics'!L$212,$W180*'Fish metrics'!L$213,$X180*'Fish metrics'!L$214,$Y180*'Fish metrics'!L$215)</f>
        <v>#VALUE!</v>
      </c>
      <c r="AL180" s="49" t="e">
        <f>SUM($P180*'Fish metrics'!M$206,$Q180*'Fish metrics'!M$207,$R180*'Fish metrics'!M$208,$S180*'Fish metrics'!M$209,$T180*'Fish metrics'!M$210,$U180*'Fish metrics'!M$211,$V180*'Fish metrics'!M$212,$W180*'Fish metrics'!M$213,$X180*'Fish metrics'!M$214,$Y180*'Fish metrics'!M$215)</f>
        <v>#VALUE!</v>
      </c>
      <c r="AM180" s="49" t="e">
        <f>SUM($P180*'Fish metrics'!N$206,$Q180*'Fish metrics'!N$207,$R180*'Fish metrics'!N$208,$S180*'Fish metrics'!N$209,$T180*'Fish metrics'!N$210,$U180*'Fish metrics'!N$211,$V180*'Fish metrics'!N$212,$W180*'Fish metrics'!N$213,$X180*'Fish metrics'!N$214,$Y180*'Fish metrics'!N$215)</f>
        <v>#VALUE!</v>
      </c>
      <c r="AN180" s="49" t="e">
        <f>SUM($P180*'Fish metrics'!O$206,$Q180*'Fish metrics'!O$207,$R180*'Fish metrics'!O$208,$S180*'Fish metrics'!O$209,$T180*'Fish metrics'!O$210,$U180*'Fish metrics'!O$211,$V180*'Fish metrics'!O$212,$W180*'Fish metrics'!O$213,$X180*'Fish metrics'!O$214,$Y180*'Fish metrics'!O$215)</f>
        <v>#VALUE!</v>
      </c>
      <c r="AO180" s="39" t="e">
        <f t="shared" si="151"/>
        <v>#VALUE!</v>
      </c>
    </row>
    <row r="181" spans="1:41" x14ac:dyDescent="0.25">
      <c r="A181" s="64" t="s">
        <v>26</v>
      </c>
      <c r="B181" s="315"/>
      <c r="C181" s="328"/>
      <c r="D181" s="329"/>
      <c r="E181" s="329"/>
      <c r="F181" s="332"/>
      <c r="G181" s="328"/>
      <c r="H181" s="329"/>
      <c r="I181" s="329"/>
      <c r="J181" s="329"/>
      <c r="K181" s="330"/>
      <c r="L181" s="331"/>
      <c r="N181" s="64" t="s">
        <v>26</v>
      </c>
      <c r="O181" s="44" t="str">
        <f t="shared" si="150"/>
        <v/>
      </c>
      <c r="P181" s="67" t="str">
        <f>IF(C181&gt;0,C181*'Fish metrics'!D$29/$B$5,IF($N$155&lt;=$B$4,0,""))</f>
        <v/>
      </c>
      <c r="Q181" s="68" t="str">
        <f>IF(D181&gt;0,D181*'Fish metrics'!E$29/$B$5,IF($N$155&lt;=$B$4,0,""))</f>
        <v/>
      </c>
      <c r="R181" s="68" t="str">
        <f>IF(E181&gt;0,E181*'Fish metrics'!F$29/$B$5,IF($N$155&lt;=$B$4,0,""))</f>
        <v/>
      </c>
      <c r="S181" s="69" t="str">
        <f>IF(F181&gt;0,F181*'Fish metrics'!G$29/$B$5,IF($N$155&lt;=$B$4,0,""))</f>
        <v/>
      </c>
      <c r="T181" s="67" t="str">
        <f>IF(G181&gt;0,G181*'Fish metrics'!H$29/$B$5,IF($N$155&lt;=$B$4,0,""))</f>
        <v/>
      </c>
      <c r="U181" s="68" t="str">
        <f>IF(H181&gt;0,H181*'Fish metrics'!I$29/$B$5,IF($N$155&lt;=$B$4,0,""))</f>
        <v/>
      </c>
      <c r="V181" s="68" t="str">
        <f>IF(I181&gt;0,I181*'Fish metrics'!J$29/$B$5,IF($N$155&lt;=$B$4,0,""))</f>
        <v/>
      </c>
      <c r="W181" s="68" t="str">
        <f>IF(J181&gt;0,J181*'Fish metrics'!K$29/$B$5,IF($N$155&lt;=$B$4,0,""))</f>
        <v/>
      </c>
      <c r="X181" s="68" t="str">
        <f>IF(K181&gt;0,K181*'Fish metrics'!L$29/$B$5,IF($N$155&lt;=$B$4,0,""))</f>
        <v/>
      </c>
      <c r="Y181" s="69" t="str">
        <f>IF(L181&gt;0,L181*'Fish metrics'!M$29/$B$5,IF($N$155&lt;=$B$4,0,""))</f>
        <v/>
      </c>
      <c r="Z181" s="39">
        <f t="shared" si="152"/>
        <v>0</v>
      </c>
      <c r="AB181" s="70" t="s">
        <v>26</v>
      </c>
      <c r="AC181" s="49" t="e">
        <f>SUM($P181*'Fish metrics'!D$151,$Q181*'Fish metrics'!D$152,$R181*'Fish metrics'!D$153,$S181*'Fish metrics'!D$154,$T181*'Fish metrics'!D$155,$U181*'Fish metrics'!D$156,$V181*'Fish metrics'!D$157,$W181*'Fish metrics'!D$158,$X181*'Fish metrics'!D$159,$Y181*'Fish metrics'!D$160)</f>
        <v>#VALUE!</v>
      </c>
      <c r="AD181" s="49" t="e">
        <f>SUM($P181*'Fish metrics'!E$151,$Q181*'Fish metrics'!E$152,$R181*'Fish metrics'!E$153,$S181*'Fish metrics'!E$154,$T181*'Fish metrics'!E$155,$U181*'Fish metrics'!E$156,$V181*'Fish metrics'!E$157,$W181*'Fish metrics'!E$158,$X181*'Fish metrics'!E$159,$Y181*'Fish metrics'!E$160)</f>
        <v>#VALUE!</v>
      </c>
      <c r="AE181" s="49" t="e">
        <f>SUM($P181*'Fish metrics'!F$151,$Q181*'Fish metrics'!F$152,$R181*'Fish metrics'!F$153,$S181*'Fish metrics'!F$154,$T181*'Fish metrics'!F$155,$U181*'Fish metrics'!F$156,$V181*'Fish metrics'!F$157,$W181*'Fish metrics'!F$158,$X181*'Fish metrics'!F$159,$Y181*'Fish metrics'!F$160)</f>
        <v>#VALUE!</v>
      </c>
      <c r="AF181" s="49" t="e">
        <f>SUM($P181*'Fish metrics'!G$151,$Q181*'Fish metrics'!G$152,$R181*'Fish metrics'!G$153,$S181*'Fish metrics'!G$154,$T181*'Fish metrics'!G$155,$U181*'Fish metrics'!G$156,$V181*'Fish metrics'!G$157,$W181*'Fish metrics'!G$158,$X181*'Fish metrics'!G$159,$Y181*'Fish metrics'!G$160)</f>
        <v>#VALUE!</v>
      </c>
      <c r="AG181" s="49" t="e">
        <f>SUM($P181*'Fish metrics'!H$151,$Q181*'Fish metrics'!H$152,$R181*'Fish metrics'!H$153,$S181*'Fish metrics'!H$154,$T181*'Fish metrics'!H$155,$U181*'Fish metrics'!H$156,$V181*'Fish metrics'!H$157,$W181*'Fish metrics'!H$158,$X181*'Fish metrics'!H$159,$Y181*'Fish metrics'!H$160)</f>
        <v>#VALUE!</v>
      </c>
      <c r="AH181" s="49" t="e">
        <f>SUM($P181*'Fish metrics'!I$151,$Q181*'Fish metrics'!I$152,$R181*'Fish metrics'!I$153,$S181*'Fish metrics'!I$154,$T181*'Fish metrics'!I$155,$U181*'Fish metrics'!I$156,$V181*'Fish metrics'!I$157,$W181*'Fish metrics'!I$158,$X181*'Fish metrics'!I$159,$Y181*'Fish metrics'!I$160)</f>
        <v>#VALUE!</v>
      </c>
      <c r="AI181" s="49" t="e">
        <f>SUM($P181*'Fish metrics'!J$151,$Q181*'Fish metrics'!J$152,$R181*'Fish metrics'!J$153,$S181*'Fish metrics'!J$154,$T181*'Fish metrics'!J$155,$U181*'Fish metrics'!J$156,$V181*'Fish metrics'!J$157,$W181*'Fish metrics'!J$158,$X181*'Fish metrics'!J$159,$Y181*'Fish metrics'!J$160)</f>
        <v>#VALUE!</v>
      </c>
      <c r="AJ181" s="49" t="e">
        <f>SUM($P181*'Fish metrics'!K$151,$Q181*'Fish metrics'!K$152,$R181*'Fish metrics'!K$153,$S181*'Fish metrics'!K$154,$T181*'Fish metrics'!K$155,$U181*'Fish metrics'!K$156,$V181*'Fish metrics'!K$157,$W181*'Fish metrics'!K$158,$X181*'Fish metrics'!K$159,$Y181*'Fish metrics'!K$160)</f>
        <v>#VALUE!</v>
      </c>
      <c r="AK181" s="49" t="e">
        <f>SUM($P181*'Fish metrics'!L$151,$Q181*'Fish metrics'!L$152,$R181*'Fish metrics'!L$153,$S181*'Fish metrics'!L$154,$T181*'Fish metrics'!L$155,$U181*'Fish metrics'!L$156,$V181*'Fish metrics'!L$157,$W181*'Fish metrics'!L$158,$X181*'Fish metrics'!L$159,$Y181*'Fish metrics'!L$160)</f>
        <v>#VALUE!</v>
      </c>
      <c r="AL181" s="49" t="e">
        <f>SUM($P181*'Fish metrics'!M$151,$Q181*'Fish metrics'!M$152,$R181*'Fish metrics'!M$153,$S181*'Fish metrics'!M$154,$T181*'Fish metrics'!M$155,$U181*'Fish metrics'!M$156,$V181*'Fish metrics'!M$157,$W181*'Fish metrics'!M$158,$X181*'Fish metrics'!M$159,$Y181*'Fish metrics'!M$160)</f>
        <v>#VALUE!</v>
      </c>
      <c r="AM181" s="49" t="e">
        <f>SUM($P181*'Fish metrics'!N$151,$Q181*'Fish metrics'!N$152,$R181*'Fish metrics'!N$153,$S181*'Fish metrics'!N$154,$T181*'Fish metrics'!N$155,$U181*'Fish metrics'!N$156,$V181*'Fish metrics'!N$157,$W181*'Fish metrics'!N$158,$X181*'Fish metrics'!N$159,$Y181*'Fish metrics'!N$160)</f>
        <v>#VALUE!</v>
      </c>
      <c r="AN181" s="49" t="e">
        <f>SUM($P181*'Fish metrics'!O$151,$Q181*'Fish metrics'!O$152,$R181*'Fish metrics'!O$153,$S181*'Fish metrics'!O$154,$T181*'Fish metrics'!O$155,$U181*'Fish metrics'!O$156,$V181*'Fish metrics'!O$157,$W181*'Fish metrics'!O$158,$X181*'Fish metrics'!O$159,$Y181*'Fish metrics'!O$160)</f>
        <v>#VALUE!</v>
      </c>
      <c r="AO181" s="39" t="e">
        <f t="shared" si="151"/>
        <v>#VALUE!</v>
      </c>
    </row>
    <row r="182" spans="1:41" x14ac:dyDescent="0.25">
      <c r="A182" s="64" t="s">
        <v>186</v>
      </c>
      <c r="B182" s="315"/>
      <c r="C182" s="328"/>
      <c r="D182" s="329"/>
      <c r="E182" s="329"/>
      <c r="F182" s="331"/>
      <c r="G182" s="328"/>
      <c r="H182" s="329"/>
      <c r="I182" s="329"/>
      <c r="J182" s="330"/>
      <c r="K182" s="330"/>
      <c r="L182" s="331"/>
      <c r="N182" s="64" t="s">
        <v>186</v>
      </c>
      <c r="O182" s="44" t="str">
        <f t="shared" si="150"/>
        <v/>
      </c>
      <c r="P182" s="67" t="str">
        <f>IF(C182&gt;0,C182*'Fish metrics'!D$30/$B$5,IF($N$155&lt;=$B$4,0,""))</f>
        <v/>
      </c>
      <c r="Q182" s="68" t="str">
        <f>IF(D182&gt;0,D182*'Fish metrics'!E$30/$B$5,IF($N$155&lt;=$B$4,0,""))</f>
        <v/>
      </c>
      <c r="R182" s="68" t="str">
        <f>IF(E182&gt;0,E182*'Fish metrics'!F$30/$B$5,IF($N$155&lt;=$B$4,0,""))</f>
        <v/>
      </c>
      <c r="S182" s="69" t="str">
        <f>IF(F182&gt;0,F182*'Fish metrics'!G$30/$B$5,IF($N$155&lt;=$B$4,0,""))</f>
        <v/>
      </c>
      <c r="T182" s="67" t="str">
        <f>IF(G182&gt;0,G182*'Fish metrics'!H$30/$B$5,IF($N$155&lt;=$B$4,0,""))</f>
        <v/>
      </c>
      <c r="U182" s="68" t="str">
        <f>IF(H182&gt;0,H182*'Fish metrics'!I$30/$B$5,IF($N$155&lt;=$B$4,0,""))</f>
        <v/>
      </c>
      <c r="V182" s="68" t="str">
        <f>IF(I182&gt;0,I182*'Fish metrics'!J$30/$B$5,IF($N$155&lt;=$B$4,0,""))</f>
        <v/>
      </c>
      <c r="W182" s="68" t="str">
        <f>IF(J182&gt;0,J182*'Fish metrics'!K$30/$B$5,IF($N$155&lt;=$B$4,0,""))</f>
        <v/>
      </c>
      <c r="X182" s="68" t="str">
        <f>IF(K182&gt;0,K182*'Fish metrics'!L$30/$B$5,IF($N$155&lt;=$B$4,0,""))</f>
        <v/>
      </c>
      <c r="Y182" s="69" t="str">
        <f>IF(L182&gt;0,L182*'Fish metrics'!M$30/$B$5,IF($N$155&lt;=$B$4,0,""))</f>
        <v/>
      </c>
      <c r="Z182" s="39">
        <f t="shared" si="152"/>
        <v>0</v>
      </c>
      <c r="AB182" s="70" t="s">
        <v>186</v>
      </c>
      <c r="AC182" s="49" t="e">
        <f>SUM($P182*'Fish metrics'!D$173,$Q182*'Fish metrics'!D$174,$R182*'Fish metrics'!D$175,$S182*'Fish metrics'!D$176,$T182*'Fish metrics'!D$177,$U182*'Fish metrics'!D$178,$V182*'Fish metrics'!D$179,$W182*'Fish metrics'!D$180,$X182*'Fish metrics'!D$181,$Y182*'Fish metrics'!D$182)</f>
        <v>#VALUE!</v>
      </c>
      <c r="AD182" s="49" t="e">
        <f>SUM($P182*'Fish metrics'!E$173,$Q182*'Fish metrics'!E$174,$R182*'Fish metrics'!E$175,$S182*'Fish metrics'!E$176,$T182*'Fish metrics'!E$177,$U182*'Fish metrics'!E$178,$V182*'Fish metrics'!E$179,$W182*'Fish metrics'!E$180,$X182*'Fish metrics'!E$181,$Y182*'Fish metrics'!E$182)</f>
        <v>#VALUE!</v>
      </c>
      <c r="AE182" s="49" t="e">
        <f>SUM($P182*'Fish metrics'!F$173,$Q182*'Fish metrics'!F$174,$R182*'Fish metrics'!F$175,$S182*'Fish metrics'!F$176,$T182*'Fish metrics'!F$177,$U182*'Fish metrics'!F$178,$V182*'Fish metrics'!F$179,$W182*'Fish metrics'!F$180,$X182*'Fish metrics'!F$181,$Y182*'Fish metrics'!F$182)</f>
        <v>#VALUE!</v>
      </c>
      <c r="AF182" s="49" t="e">
        <f>SUM($P182*'Fish metrics'!G$173,$Q182*'Fish metrics'!G$174,$R182*'Fish metrics'!G$175,$S182*'Fish metrics'!G$176,$T182*'Fish metrics'!G$177,$U182*'Fish metrics'!G$178,$V182*'Fish metrics'!G$179,$W182*'Fish metrics'!G$180,$X182*'Fish metrics'!G$181,$Y182*'Fish metrics'!G$182)</f>
        <v>#VALUE!</v>
      </c>
      <c r="AG182" s="49" t="e">
        <f>SUM($P182*'Fish metrics'!H$173,$Q182*'Fish metrics'!H$174,$R182*'Fish metrics'!H$175,$S182*'Fish metrics'!H$176,$T182*'Fish metrics'!H$177,$U182*'Fish metrics'!H$178,$V182*'Fish metrics'!H$179,$W182*'Fish metrics'!H$180,$X182*'Fish metrics'!H$181,$Y182*'Fish metrics'!H$182)</f>
        <v>#VALUE!</v>
      </c>
      <c r="AH182" s="49" t="e">
        <f>SUM($P182*'Fish metrics'!I$173,$Q182*'Fish metrics'!I$174,$R182*'Fish metrics'!I$175,$S182*'Fish metrics'!I$176,$T182*'Fish metrics'!I$177,$U182*'Fish metrics'!I$178,$V182*'Fish metrics'!I$179,$W182*'Fish metrics'!I$180,$X182*'Fish metrics'!I$181,$Y182*'Fish metrics'!I$182)</f>
        <v>#VALUE!</v>
      </c>
      <c r="AI182" s="49" t="e">
        <f>SUM($P182*'Fish metrics'!J$173,$Q182*'Fish metrics'!J$174,$R182*'Fish metrics'!J$175,$S182*'Fish metrics'!J$176,$T182*'Fish metrics'!J$177,$U182*'Fish metrics'!J$178,$V182*'Fish metrics'!J$179,$W182*'Fish metrics'!J$180,$X182*'Fish metrics'!J$181,$Y182*'Fish metrics'!J$182)</f>
        <v>#VALUE!</v>
      </c>
      <c r="AJ182" s="49" t="e">
        <f>SUM($P182*'Fish metrics'!K$173,$Q182*'Fish metrics'!K$174,$R182*'Fish metrics'!K$175,$S182*'Fish metrics'!K$176,$T182*'Fish metrics'!K$177,$U182*'Fish metrics'!K$178,$V182*'Fish metrics'!K$179,$W182*'Fish metrics'!K$180,$X182*'Fish metrics'!K$181,$Y182*'Fish metrics'!K$182)</f>
        <v>#VALUE!</v>
      </c>
      <c r="AK182" s="49" t="e">
        <f>SUM($P182*'Fish metrics'!L$173,$Q182*'Fish metrics'!L$174,$R182*'Fish metrics'!L$175,$S182*'Fish metrics'!L$176,$T182*'Fish metrics'!L$177,$U182*'Fish metrics'!L$178,$V182*'Fish metrics'!L$179,$W182*'Fish metrics'!L$180,$X182*'Fish metrics'!L$181,$Y182*'Fish metrics'!L$182)</f>
        <v>#VALUE!</v>
      </c>
      <c r="AL182" s="49" t="e">
        <f>SUM($P182*'Fish metrics'!M$173,$Q182*'Fish metrics'!M$174,$R182*'Fish metrics'!M$175,$S182*'Fish metrics'!M$176,$T182*'Fish metrics'!M$177,$U182*'Fish metrics'!M$178,$V182*'Fish metrics'!M$179,$W182*'Fish metrics'!M$180,$X182*'Fish metrics'!M$181,$Y182*'Fish metrics'!M$182)</f>
        <v>#VALUE!</v>
      </c>
      <c r="AM182" s="49" t="e">
        <f>SUM($P182*'Fish metrics'!N$173,$Q182*'Fish metrics'!N$174,$R182*'Fish metrics'!N$175,$S182*'Fish metrics'!N$176,$T182*'Fish metrics'!N$177,$U182*'Fish metrics'!N$178,$V182*'Fish metrics'!N$179,$W182*'Fish metrics'!N$180,$X182*'Fish metrics'!N$181,$Y182*'Fish metrics'!N$182)</f>
        <v>#VALUE!</v>
      </c>
      <c r="AN182" s="49" t="e">
        <f>SUM($P182*'Fish metrics'!O$173,$Q182*'Fish metrics'!O$174,$R182*'Fish metrics'!O$175,$S182*'Fish metrics'!O$176,$T182*'Fish metrics'!O$177,$U182*'Fish metrics'!O$178,$V182*'Fish metrics'!O$179,$W182*'Fish metrics'!O$180,$X182*'Fish metrics'!O$181,$Y182*'Fish metrics'!O$182)</f>
        <v>#VALUE!</v>
      </c>
      <c r="AO182" s="39" t="e">
        <f t="shared" si="151"/>
        <v>#VALUE!</v>
      </c>
    </row>
    <row r="183" spans="1:41" x14ac:dyDescent="0.25">
      <c r="A183" s="64" t="s">
        <v>132</v>
      </c>
      <c r="B183" s="315"/>
      <c r="C183" s="328"/>
      <c r="D183" s="329"/>
      <c r="E183" s="329"/>
      <c r="F183" s="332"/>
      <c r="G183" s="328"/>
      <c r="H183" s="329"/>
      <c r="I183" s="329"/>
      <c r="J183" s="329"/>
      <c r="K183" s="329"/>
      <c r="L183" s="332"/>
      <c r="N183" s="64" t="s">
        <v>132</v>
      </c>
      <c r="O183" s="44" t="str">
        <f t="shared" si="150"/>
        <v/>
      </c>
      <c r="P183" s="67" t="str">
        <f>IF(C183&gt;0,C183*'Fish metrics'!D$31/$B$5,IF($N$155&lt;=$B$4,0,""))</f>
        <v/>
      </c>
      <c r="Q183" s="68" t="str">
        <f>IF(D183&gt;0,D183*'Fish metrics'!E$31/$B$5,IF($N$155&lt;=$B$4,0,""))</f>
        <v/>
      </c>
      <c r="R183" s="68" t="str">
        <f>IF(E183&gt;0,E183*'Fish metrics'!F$31/$B$5,IF($N$155&lt;=$B$4,0,""))</f>
        <v/>
      </c>
      <c r="S183" s="69" t="str">
        <f>IF(F183&gt;0,F183*'Fish metrics'!G$31/$B$5,IF($N$155&lt;=$B$4,0,""))</f>
        <v/>
      </c>
      <c r="T183" s="67" t="str">
        <f>IF(G183&gt;0,G183*'Fish metrics'!H$31/$B$5,IF($N$155&lt;=$B$4,0,""))</f>
        <v/>
      </c>
      <c r="U183" s="68" t="str">
        <f>IF(H183&gt;0,H183*'Fish metrics'!I$31/$B$5,IF($N$155&lt;=$B$4,0,""))</f>
        <v/>
      </c>
      <c r="V183" s="68" t="str">
        <f>IF(I183&gt;0,I183*'Fish metrics'!J$31/$B$5,IF($N$155&lt;=$B$4,0,""))</f>
        <v/>
      </c>
      <c r="W183" s="68" t="str">
        <f>IF(J183&gt;0,J183*'Fish metrics'!K$31/$B$5,IF($N$155&lt;=$B$4,0,""))</f>
        <v/>
      </c>
      <c r="X183" s="68" t="str">
        <f>IF(K183&gt;0,K183*'Fish metrics'!L$31/$B$5,IF($N$155&lt;=$B$4,0,""))</f>
        <v/>
      </c>
      <c r="Y183" s="69" t="str">
        <f>IF(L183&gt;0,L183*'Fish metrics'!M$31/$B$5,IF($N$155&lt;=$B$4,0,""))</f>
        <v/>
      </c>
      <c r="Z183" s="39">
        <f t="shared" si="152"/>
        <v>0</v>
      </c>
      <c r="AB183" s="70" t="s">
        <v>132</v>
      </c>
      <c r="AC183" s="49" t="e">
        <f>SUM($P183*'Fish metrics'!D$151,$Q183*'Fish metrics'!D$152,$R183*'Fish metrics'!D$153,$S183*'Fish metrics'!D$154,$T183*'Fish metrics'!D$155,$U183*'Fish metrics'!D$156,$V183*'Fish metrics'!D$157,$W183*'Fish metrics'!D$158,$X183*'Fish metrics'!D$159,$Y183*'Fish metrics'!D$160)</f>
        <v>#VALUE!</v>
      </c>
      <c r="AD183" s="49" t="e">
        <f>SUM($P183*'Fish metrics'!E$151,$Q183*'Fish metrics'!E$152,$R183*'Fish metrics'!E$153,$S183*'Fish metrics'!E$154,$T183*'Fish metrics'!E$155,$U183*'Fish metrics'!E$156,$V183*'Fish metrics'!E$157,$W183*'Fish metrics'!E$158,$X183*'Fish metrics'!E$159,$Y183*'Fish metrics'!E$160)</f>
        <v>#VALUE!</v>
      </c>
      <c r="AE183" s="49" t="e">
        <f>SUM($P183*'Fish metrics'!F$151,$Q183*'Fish metrics'!F$152,$R183*'Fish metrics'!F$153,$S183*'Fish metrics'!F$154,$T183*'Fish metrics'!F$155,$U183*'Fish metrics'!F$156,$V183*'Fish metrics'!F$157,$W183*'Fish metrics'!F$158,$X183*'Fish metrics'!F$159,$Y183*'Fish metrics'!F$160)</f>
        <v>#VALUE!</v>
      </c>
      <c r="AF183" s="49" t="e">
        <f>SUM($P183*'Fish metrics'!G$151,$Q183*'Fish metrics'!G$152,$R183*'Fish metrics'!G$153,$S183*'Fish metrics'!G$154,$T183*'Fish metrics'!G$155,$U183*'Fish metrics'!G$156,$V183*'Fish metrics'!G$157,$W183*'Fish metrics'!G$158,$X183*'Fish metrics'!G$159,$Y183*'Fish metrics'!G$160)</f>
        <v>#VALUE!</v>
      </c>
      <c r="AG183" s="49" t="e">
        <f>SUM($P183*'Fish metrics'!H$151,$Q183*'Fish metrics'!H$152,$R183*'Fish metrics'!H$153,$S183*'Fish metrics'!H$154,$T183*'Fish metrics'!H$155,$U183*'Fish metrics'!H$156,$V183*'Fish metrics'!H$157,$W183*'Fish metrics'!H$158,$X183*'Fish metrics'!H$159,$Y183*'Fish metrics'!H$160)</f>
        <v>#VALUE!</v>
      </c>
      <c r="AH183" s="49" t="e">
        <f>SUM($P183*'Fish metrics'!I$151,$Q183*'Fish metrics'!I$152,$R183*'Fish metrics'!I$153,$S183*'Fish metrics'!I$154,$T183*'Fish metrics'!I$155,$U183*'Fish metrics'!I$156,$V183*'Fish metrics'!I$157,$W183*'Fish metrics'!I$158,$X183*'Fish metrics'!I$159,$Y183*'Fish metrics'!I$160)</f>
        <v>#VALUE!</v>
      </c>
      <c r="AI183" s="49" t="e">
        <f>SUM($P183*'Fish metrics'!J$151,$Q183*'Fish metrics'!J$152,$R183*'Fish metrics'!J$153,$S183*'Fish metrics'!J$154,$T183*'Fish metrics'!J$155,$U183*'Fish metrics'!J$156,$V183*'Fish metrics'!J$157,$W183*'Fish metrics'!J$158,$X183*'Fish metrics'!J$159,$Y183*'Fish metrics'!J$160)</f>
        <v>#VALUE!</v>
      </c>
      <c r="AJ183" s="49" t="e">
        <f>SUM($P183*'Fish metrics'!K$151,$Q183*'Fish metrics'!K$152,$R183*'Fish metrics'!K$153,$S183*'Fish metrics'!K$154,$T183*'Fish metrics'!K$155,$U183*'Fish metrics'!K$156,$V183*'Fish metrics'!K$157,$W183*'Fish metrics'!K$158,$X183*'Fish metrics'!K$159,$Y183*'Fish metrics'!K$160)</f>
        <v>#VALUE!</v>
      </c>
      <c r="AK183" s="49" t="e">
        <f>SUM($P183*'Fish metrics'!L$151,$Q183*'Fish metrics'!L$152,$R183*'Fish metrics'!L$153,$S183*'Fish metrics'!L$154,$T183*'Fish metrics'!L$155,$U183*'Fish metrics'!L$156,$V183*'Fish metrics'!L$157,$W183*'Fish metrics'!L$158,$X183*'Fish metrics'!L$159,$Y183*'Fish metrics'!L$160)</f>
        <v>#VALUE!</v>
      </c>
      <c r="AL183" s="49" t="e">
        <f>SUM($P183*'Fish metrics'!M$151,$Q183*'Fish metrics'!M$152,$R183*'Fish metrics'!M$153,$S183*'Fish metrics'!M$154,$T183*'Fish metrics'!M$155,$U183*'Fish metrics'!M$156,$V183*'Fish metrics'!M$157,$W183*'Fish metrics'!M$158,$X183*'Fish metrics'!M$159,$Y183*'Fish metrics'!M$160)</f>
        <v>#VALUE!</v>
      </c>
      <c r="AM183" s="49" t="e">
        <f>SUM($P183*'Fish metrics'!N$151,$Q183*'Fish metrics'!N$152,$R183*'Fish metrics'!N$153,$S183*'Fish metrics'!N$154,$T183*'Fish metrics'!N$155,$U183*'Fish metrics'!N$156,$V183*'Fish metrics'!N$157,$W183*'Fish metrics'!N$158,$X183*'Fish metrics'!N$159,$Y183*'Fish metrics'!N$160)</f>
        <v>#VALUE!</v>
      </c>
      <c r="AN183" s="49" t="e">
        <f>SUM($P183*'Fish metrics'!O$151,$Q183*'Fish metrics'!O$152,$R183*'Fish metrics'!O$153,$S183*'Fish metrics'!O$154,$T183*'Fish metrics'!O$155,$U183*'Fish metrics'!O$156,$V183*'Fish metrics'!O$157,$W183*'Fish metrics'!O$158,$X183*'Fish metrics'!O$159,$Y183*'Fish metrics'!O$160)</f>
        <v>#VALUE!</v>
      </c>
      <c r="AO183" s="39" t="e">
        <f t="shared" si="151"/>
        <v>#VALUE!</v>
      </c>
    </row>
    <row r="184" spans="1:41" x14ac:dyDescent="0.25">
      <c r="A184" s="64" t="s">
        <v>27</v>
      </c>
      <c r="B184" s="315"/>
      <c r="C184" s="328"/>
      <c r="D184" s="329"/>
      <c r="E184" s="330"/>
      <c r="F184" s="331"/>
      <c r="G184" s="328"/>
      <c r="H184" s="329"/>
      <c r="I184" s="329"/>
      <c r="J184" s="330"/>
      <c r="K184" s="330"/>
      <c r="L184" s="331"/>
      <c r="N184" s="64" t="s">
        <v>27</v>
      </c>
      <c r="O184" s="44" t="str">
        <f t="shared" si="150"/>
        <v/>
      </c>
      <c r="P184" s="67" t="str">
        <f>IF(C184&gt;0,C184*'Fish metrics'!D$32/$B$5,IF($N$155&lt;=$B$4,0,""))</f>
        <v/>
      </c>
      <c r="Q184" s="68" t="str">
        <f>IF(D184&gt;0,D184*'Fish metrics'!E$32/$B$5,IF($N$155&lt;=$B$4,0,""))</f>
        <v/>
      </c>
      <c r="R184" s="68" t="str">
        <f>IF(E184&gt;0,E184*'Fish metrics'!F$32/$B$5,IF($N$155&lt;=$B$4,0,""))</f>
        <v/>
      </c>
      <c r="S184" s="69" t="str">
        <f>IF(F184&gt;0,F184*'Fish metrics'!G$32/$B$5,IF($N$155&lt;=$B$4,0,""))</f>
        <v/>
      </c>
      <c r="T184" s="67" t="str">
        <f>IF(G184&gt;0,G184*'Fish metrics'!H$32/$B$5,IF($N$155&lt;=$B$4,0,""))</f>
        <v/>
      </c>
      <c r="U184" s="68" t="str">
        <f>IF(H184&gt;0,H184*'Fish metrics'!I$32/$B$5,IF($N$155&lt;=$B$4,0,""))</f>
        <v/>
      </c>
      <c r="V184" s="68" t="str">
        <f>IF(I184&gt;0,I184*'Fish metrics'!J$32/$B$5,IF($N$155&lt;=$B$4,0,""))</f>
        <v/>
      </c>
      <c r="W184" s="68" t="str">
        <f>IF(J184&gt;0,J184*'Fish metrics'!K$32/$B$5,IF($N$155&lt;=$B$4,0,""))</f>
        <v/>
      </c>
      <c r="X184" s="68" t="str">
        <f>IF(K184&gt;0,K184*'Fish metrics'!L$32/$B$5,IF($N$155&lt;=$B$4,0,""))</f>
        <v/>
      </c>
      <c r="Y184" s="69" t="str">
        <f>IF(L184&gt;0,L184*'Fish metrics'!M$32/$B$5,IF($N$155&lt;=$B$4,0,""))</f>
        <v/>
      </c>
      <c r="Z184" s="39">
        <f t="shared" si="152"/>
        <v>0</v>
      </c>
      <c r="AB184" s="70" t="s">
        <v>27</v>
      </c>
      <c r="AC184" s="49" t="e">
        <f>SUM($P184*'Fish metrics'!D$162,$Q184*'Fish metrics'!D$163,$R184*'Fish metrics'!D$164,$S184*'Fish metrics'!D$165,$T184*'Fish metrics'!D$166,$U184*'Fish metrics'!D$167,$V184*'Fish metrics'!D$168,$W184*'Fish metrics'!D$169,$X184*'Fish metrics'!D$170,$Y184*'Fish metrics'!D$171)</f>
        <v>#VALUE!</v>
      </c>
      <c r="AD184" s="49" t="e">
        <f>SUM($P184*'Fish metrics'!E$162,$Q184*'Fish metrics'!E$163,$R184*'Fish metrics'!E$164,$S184*'Fish metrics'!E$165,$T184*'Fish metrics'!E$166,$U184*'Fish metrics'!E$167,$V184*'Fish metrics'!E$168,$W184*'Fish metrics'!E$169,$X184*'Fish metrics'!E$170,$Y184*'Fish metrics'!E$171)</f>
        <v>#VALUE!</v>
      </c>
      <c r="AE184" s="49" t="e">
        <f>SUM($P184*'Fish metrics'!F$162,$Q184*'Fish metrics'!F$163,$R184*'Fish metrics'!F$164,$S184*'Fish metrics'!F$165,$T184*'Fish metrics'!F$166,$U184*'Fish metrics'!F$167,$V184*'Fish metrics'!F$168,$W184*'Fish metrics'!F$169,$X184*'Fish metrics'!F$170,$Y184*'Fish metrics'!F$171)</f>
        <v>#VALUE!</v>
      </c>
      <c r="AF184" s="49" t="e">
        <f>SUM($P184*'Fish metrics'!G$162,$Q184*'Fish metrics'!G$163,$R184*'Fish metrics'!G$164,$S184*'Fish metrics'!G$165,$T184*'Fish metrics'!G$166,$U184*'Fish metrics'!G$167,$V184*'Fish metrics'!G$168,$W184*'Fish metrics'!G$169,$X184*'Fish metrics'!G$170,$Y184*'Fish metrics'!G$171)</f>
        <v>#VALUE!</v>
      </c>
      <c r="AG184" s="49" t="e">
        <f>SUM($P184*'Fish metrics'!H$162,$Q184*'Fish metrics'!H$163,$R184*'Fish metrics'!H$164,$S184*'Fish metrics'!H$165,$T184*'Fish metrics'!H$166,$U184*'Fish metrics'!H$167,$V184*'Fish metrics'!H$168,$W184*'Fish metrics'!H$169,$X184*'Fish metrics'!H$170,$Y184*'Fish metrics'!H$171)</f>
        <v>#VALUE!</v>
      </c>
      <c r="AH184" s="49" t="e">
        <f>SUM($P184*'Fish metrics'!I$162,$Q184*'Fish metrics'!I$163,$R184*'Fish metrics'!I$164,$S184*'Fish metrics'!I$165,$T184*'Fish metrics'!I$166,$U184*'Fish metrics'!I$167,$V184*'Fish metrics'!I$168,$W184*'Fish metrics'!I$169,$X184*'Fish metrics'!I$170,$Y184*'Fish metrics'!I$171)</f>
        <v>#VALUE!</v>
      </c>
      <c r="AI184" s="49" t="e">
        <f>SUM($P184*'Fish metrics'!J$162,$Q184*'Fish metrics'!J$163,$R184*'Fish metrics'!J$164,$S184*'Fish metrics'!J$165,$T184*'Fish metrics'!J$166,$U184*'Fish metrics'!J$167,$V184*'Fish metrics'!J$168,$W184*'Fish metrics'!J$169,$X184*'Fish metrics'!J$170,$Y184*'Fish metrics'!J$171)</f>
        <v>#VALUE!</v>
      </c>
      <c r="AJ184" s="49" t="e">
        <f>SUM($P184*'Fish metrics'!K$162,$Q184*'Fish metrics'!K$163,$R184*'Fish metrics'!K$164,$S184*'Fish metrics'!K$165,$T184*'Fish metrics'!K$166,$U184*'Fish metrics'!K$167,$V184*'Fish metrics'!K$168,$W184*'Fish metrics'!K$169,$X184*'Fish metrics'!K$170,$Y184*'Fish metrics'!K$171)</f>
        <v>#VALUE!</v>
      </c>
      <c r="AK184" s="49" t="e">
        <f>SUM($P184*'Fish metrics'!L$162,$Q184*'Fish metrics'!L$163,$R184*'Fish metrics'!L$164,$S184*'Fish metrics'!L$165,$T184*'Fish metrics'!L$166,$U184*'Fish metrics'!L$167,$V184*'Fish metrics'!L$168,$W184*'Fish metrics'!L$169,$X184*'Fish metrics'!L$170,$Y184*'Fish metrics'!L$171)</f>
        <v>#VALUE!</v>
      </c>
      <c r="AL184" s="49" t="e">
        <f>SUM($P184*'Fish metrics'!M$162,$Q184*'Fish metrics'!M$163,$R184*'Fish metrics'!M$164,$S184*'Fish metrics'!M$165,$T184*'Fish metrics'!M$166,$U184*'Fish metrics'!M$167,$V184*'Fish metrics'!M$168,$W184*'Fish metrics'!M$169,$X184*'Fish metrics'!M$170,$Y184*'Fish metrics'!M$171)</f>
        <v>#VALUE!</v>
      </c>
      <c r="AM184" s="49" t="e">
        <f>SUM($P184*'Fish metrics'!N$162,$Q184*'Fish metrics'!N$163,$R184*'Fish metrics'!N$164,$S184*'Fish metrics'!N$165,$T184*'Fish metrics'!N$166,$U184*'Fish metrics'!N$167,$V184*'Fish metrics'!N$168,$W184*'Fish metrics'!N$169,$X184*'Fish metrics'!N$170,$Y184*'Fish metrics'!N$171)</f>
        <v>#VALUE!</v>
      </c>
      <c r="AN184" s="49" t="e">
        <f>SUM($P184*'Fish metrics'!O$162,$Q184*'Fish metrics'!O$163,$R184*'Fish metrics'!O$164,$S184*'Fish metrics'!O$165,$T184*'Fish metrics'!O$166,$U184*'Fish metrics'!O$167,$V184*'Fish metrics'!O$168,$W184*'Fish metrics'!O$169,$X184*'Fish metrics'!O$170,$Y184*'Fish metrics'!O$171)</f>
        <v>#VALUE!</v>
      </c>
      <c r="AO184" s="39" t="e">
        <f t="shared" si="151"/>
        <v>#VALUE!</v>
      </c>
    </row>
    <row r="185" spans="1:41" x14ac:dyDescent="0.25">
      <c r="A185" s="64" t="s">
        <v>28</v>
      </c>
      <c r="B185" s="315"/>
      <c r="C185" s="328"/>
      <c r="D185" s="329"/>
      <c r="E185" s="329"/>
      <c r="F185" s="331"/>
      <c r="G185" s="328"/>
      <c r="H185" s="329"/>
      <c r="I185" s="329"/>
      <c r="J185" s="329"/>
      <c r="K185" s="330"/>
      <c r="L185" s="331"/>
      <c r="N185" s="64" t="s">
        <v>28</v>
      </c>
      <c r="O185" s="44" t="str">
        <f t="shared" si="150"/>
        <v/>
      </c>
      <c r="P185" s="67" t="str">
        <f>IF(C185&gt;0,C185*'Fish metrics'!D$33/$B$5,IF($N$155&lt;=$B$4,0,""))</f>
        <v/>
      </c>
      <c r="Q185" s="68" t="str">
        <f>IF(D185&gt;0,D185*'Fish metrics'!E$33/$B$5,IF($N$155&lt;=$B$4,0,""))</f>
        <v/>
      </c>
      <c r="R185" s="68" t="str">
        <f>IF(E185&gt;0,E185*'Fish metrics'!F$33/$B$5,IF($N$155&lt;=$B$4,0,""))</f>
        <v/>
      </c>
      <c r="S185" s="69" t="str">
        <f>IF(F185&gt;0,F185*'Fish metrics'!G$33/$B$5,IF($N$155&lt;=$B$4,0,""))</f>
        <v/>
      </c>
      <c r="T185" s="67" t="str">
        <f>IF(G185&gt;0,G185*'Fish metrics'!H$33/$B$5,IF($N$155&lt;=$B$4,0,""))</f>
        <v/>
      </c>
      <c r="U185" s="68" t="str">
        <f>IF(H185&gt;0,H185*'Fish metrics'!I$33/$B$5,IF($N$155&lt;=$B$4,0,""))</f>
        <v/>
      </c>
      <c r="V185" s="68" t="str">
        <f>IF(I185&gt;0,I185*'Fish metrics'!J$33/$B$5,IF($N$155&lt;=$B$4,0,""))</f>
        <v/>
      </c>
      <c r="W185" s="68" t="str">
        <f>IF(J185&gt;0,J185*'Fish metrics'!K$33/$B$5,IF($N$155&lt;=$B$4,0,""))</f>
        <v/>
      </c>
      <c r="X185" s="68" t="str">
        <f>IF(K185&gt;0,K185*'Fish metrics'!L$33/$B$5,IF($N$155&lt;=$B$4,0,""))</f>
        <v/>
      </c>
      <c r="Y185" s="69" t="str">
        <f>IF(L185&gt;0,L185*'Fish metrics'!M$33/$B$5,IF($N$155&lt;=$B$4,0,""))</f>
        <v/>
      </c>
      <c r="Z185" s="39">
        <f t="shared" si="152"/>
        <v>0</v>
      </c>
      <c r="AB185" s="70" t="s">
        <v>28</v>
      </c>
      <c r="AC185" s="49" t="e">
        <f>SUM($P185*'Fish metrics'!D$206,$Q185*'Fish metrics'!D$207,$R185*'Fish metrics'!D$208,$S185*'Fish metrics'!D$209,$T185*'Fish metrics'!D$210,$U185*'Fish metrics'!D$211,$V185*'Fish metrics'!D$212,$W185*'Fish metrics'!D$213,$X185*'Fish metrics'!D$214,$Y185*'Fish metrics'!D$215)</f>
        <v>#VALUE!</v>
      </c>
      <c r="AD185" s="49" t="e">
        <f>SUM($P185*'Fish metrics'!E$206,$Q185*'Fish metrics'!E$207,$R185*'Fish metrics'!E$208,$S185*'Fish metrics'!E$209,$T185*'Fish metrics'!E$210,$U185*'Fish metrics'!E$211,$V185*'Fish metrics'!E$212,$W185*'Fish metrics'!E$213,$X185*'Fish metrics'!E$214,$Y185*'Fish metrics'!E$215)</f>
        <v>#VALUE!</v>
      </c>
      <c r="AE185" s="49" t="e">
        <f>SUM($P185*'Fish metrics'!F$206,$Q185*'Fish metrics'!F$207,$R185*'Fish metrics'!F$208,$S185*'Fish metrics'!F$209,$T185*'Fish metrics'!F$210,$U185*'Fish metrics'!F$211,$V185*'Fish metrics'!F$212,$W185*'Fish metrics'!F$213,$X185*'Fish metrics'!F$214,$Y185*'Fish metrics'!F$215)</f>
        <v>#VALUE!</v>
      </c>
      <c r="AF185" s="49" t="e">
        <f>SUM($P185*'Fish metrics'!G$206,$Q185*'Fish metrics'!G$207,$R185*'Fish metrics'!G$208,$S185*'Fish metrics'!G$209,$T185*'Fish metrics'!G$210,$U185*'Fish metrics'!G$211,$V185*'Fish metrics'!G$212,$W185*'Fish metrics'!G$213,$X185*'Fish metrics'!G$214,$Y185*'Fish metrics'!G$215)</f>
        <v>#VALUE!</v>
      </c>
      <c r="AG185" s="49" t="e">
        <f>SUM($P185*'Fish metrics'!H$206,$Q185*'Fish metrics'!H$207,$R185*'Fish metrics'!H$208,$S185*'Fish metrics'!H$209,$T185*'Fish metrics'!H$210,$U185*'Fish metrics'!H$211,$V185*'Fish metrics'!H$212,$W185*'Fish metrics'!H$213,$X185*'Fish metrics'!H$214,$Y185*'Fish metrics'!H$215)</f>
        <v>#VALUE!</v>
      </c>
      <c r="AH185" s="49" t="e">
        <f>SUM($P185*'Fish metrics'!I$206,$Q185*'Fish metrics'!I$207,$R185*'Fish metrics'!I$208,$S185*'Fish metrics'!I$209,$T185*'Fish metrics'!I$210,$U185*'Fish metrics'!I$211,$V185*'Fish metrics'!I$212,$W185*'Fish metrics'!I$213,$X185*'Fish metrics'!I$214,$Y185*'Fish metrics'!I$215)</f>
        <v>#VALUE!</v>
      </c>
      <c r="AI185" s="49" t="e">
        <f>SUM($P185*'Fish metrics'!J$206,$Q185*'Fish metrics'!J$207,$R185*'Fish metrics'!J$208,$S185*'Fish metrics'!J$209,$T185*'Fish metrics'!J$210,$U185*'Fish metrics'!J$211,$V185*'Fish metrics'!J$212,$W185*'Fish metrics'!J$213,$X185*'Fish metrics'!J$214,$Y185*'Fish metrics'!J$215)</f>
        <v>#VALUE!</v>
      </c>
      <c r="AJ185" s="49" t="e">
        <f>SUM($P185*'Fish metrics'!K$206,$Q185*'Fish metrics'!K$207,$R185*'Fish metrics'!K$208,$S185*'Fish metrics'!K$209,$T185*'Fish metrics'!K$210,$U185*'Fish metrics'!K$211,$V185*'Fish metrics'!K$212,$W185*'Fish metrics'!K$213,$X185*'Fish metrics'!K$214,$Y185*'Fish metrics'!K$215)</f>
        <v>#VALUE!</v>
      </c>
      <c r="AK185" s="49" t="e">
        <f>SUM($P185*'Fish metrics'!L$206,$Q185*'Fish metrics'!L$207,$R185*'Fish metrics'!L$208,$S185*'Fish metrics'!L$209,$T185*'Fish metrics'!L$210,$U185*'Fish metrics'!L$211,$V185*'Fish metrics'!L$212,$W185*'Fish metrics'!L$213,$X185*'Fish metrics'!L$214,$Y185*'Fish metrics'!L$215)</f>
        <v>#VALUE!</v>
      </c>
      <c r="AL185" s="49" t="e">
        <f>SUM($P185*'Fish metrics'!M$206,$Q185*'Fish metrics'!M$207,$R185*'Fish metrics'!M$208,$S185*'Fish metrics'!M$209,$T185*'Fish metrics'!M$210,$U185*'Fish metrics'!M$211,$V185*'Fish metrics'!M$212,$W185*'Fish metrics'!M$213,$X185*'Fish metrics'!M$214,$Y185*'Fish metrics'!M$215)</f>
        <v>#VALUE!</v>
      </c>
      <c r="AM185" s="49" t="e">
        <f>SUM($P185*'Fish metrics'!N$206,$Q185*'Fish metrics'!N$207,$R185*'Fish metrics'!N$208,$S185*'Fish metrics'!N$209,$T185*'Fish metrics'!N$210,$U185*'Fish metrics'!N$211,$V185*'Fish metrics'!N$212,$W185*'Fish metrics'!N$213,$X185*'Fish metrics'!N$214,$Y185*'Fish metrics'!N$215)</f>
        <v>#VALUE!</v>
      </c>
      <c r="AN185" s="49" t="e">
        <f>SUM($P185*'Fish metrics'!O$206,$Q185*'Fish metrics'!O$207,$R185*'Fish metrics'!O$208,$S185*'Fish metrics'!O$209,$T185*'Fish metrics'!O$210,$U185*'Fish metrics'!O$211,$V185*'Fish metrics'!O$212,$W185*'Fish metrics'!O$213,$X185*'Fish metrics'!O$214,$Y185*'Fish metrics'!O$215)</f>
        <v>#VALUE!</v>
      </c>
      <c r="AO185" s="39" t="e">
        <f t="shared" si="151"/>
        <v>#VALUE!</v>
      </c>
    </row>
    <row r="186" spans="1:41" x14ac:dyDescent="0.25">
      <c r="A186" s="64" t="s">
        <v>29</v>
      </c>
      <c r="B186" s="315"/>
      <c r="C186" s="328"/>
      <c r="D186" s="329"/>
      <c r="E186" s="329"/>
      <c r="F186" s="332"/>
      <c r="G186" s="328"/>
      <c r="H186" s="329"/>
      <c r="I186" s="329"/>
      <c r="J186" s="329"/>
      <c r="K186" s="329"/>
      <c r="L186" s="332"/>
      <c r="N186" s="64" t="s">
        <v>29</v>
      </c>
      <c r="O186" s="44" t="str">
        <f t="shared" si="150"/>
        <v/>
      </c>
      <c r="P186" s="67" t="str">
        <f>IF(C186&gt;0,C186*'Fish metrics'!D$34/$B$5,IF($N$155&lt;=$B$4,0,""))</f>
        <v/>
      </c>
      <c r="Q186" s="68" t="str">
        <f>IF(D186&gt;0,D186*'Fish metrics'!E$34/$B$5,IF($N$155&lt;=$B$4,0,""))</f>
        <v/>
      </c>
      <c r="R186" s="68" t="str">
        <f>IF(E186&gt;0,E186*'Fish metrics'!F$34/$B$5,IF($N$155&lt;=$B$4,0,""))</f>
        <v/>
      </c>
      <c r="S186" s="69" t="str">
        <f>IF(F186&gt;0,F186*'Fish metrics'!G$34/$B$5,IF($N$155&lt;=$B$4,0,""))</f>
        <v/>
      </c>
      <c r="T186" s="67" t="str">
        <f>IF(G186&gt;0,G186*'Fish metrics'!H$34/$B$5,IF($N$155&lt;=$B$4,0,""))</f>
        <v/>
      </c>
      <c r="U186" s="68" t="str">
        <f>IF(H186&gt;0,H186*'Fish metrics'!I$34/$B$5,IF($N$155&lt;=$B$4,0,""))</f>
        <v/>
      </c>
      <c r="V186" s="68" t="str">
        <f>IF(I186&gt;0,I186*'Fish metrics'!J$34/$B$5,IF($N$155&lt;=$B$4,0,""))</f>
        <v/>
      </c>
      <c r="W186" s="68" t="str">
        <f>IF(J186&gt;0,J186*'Fish metrics'!K$34/$B$5,IF($N$155&lt;=$B$4,0,""))</f>
        <v/>
      </c>
      <c r="X186" s="68" t="str">
        <f>IF(K186&gt;0,K186*'Fish metrics'!L$34/$B$5,IF($N$155&lt;=$B$4,0,""))</f>
        <v/>
      </c>
      <c r="Y186" s="69" t="str">
        <f>IF(L186&gt;0,L186*'Fish metrics'!M$34/$B$5,IF($N$155&lt;=$B$4,0,""))</f>
        <v/>
      </c>
      <c r="Z186" s="39">
        <f t="shared" si="152"/>
        <v>0</v>
      </c>
      <c r="AB186" s="70" t="s">
        <v>29</v>
      </c>
      <c r="AC186" s="49" t="e">
        <f>SUM($P186*'Fish metrics'!D$173,$Q186*'Fish metrics'!D$174,$R186*'Fish metrics'!D$175,$S186*'Fish metrics'!D$176,$T186*'Fish metrics'!D$177,$U186*'Fish metrics'!D$178,$V186*'Fish metrics'!D$179,$W186*'Fish metrics'!D$180,$X186*'Fish metrics'!D$181,$Y186*'Fish metrics'!D$182)</f>
        <v>#VALUE!</v>
      </c>
      <c r="AD186" s="49" t="e">
        <f>SUM($P186*'Fish metrics'!E$173,$Q186*'Fish metrics'!E$174,$R186*'Fish metrics'!E$175,$S186*'Fish metrics'!E$176,$T186*'Fish metrics'!E$177,$U186*'Fish metrics'!E$178,$V186*'Fish metrics'!E$179,$W186*'Fish metrics'!E$180,$X186*'Fish metrics'!E$181,$Y186*'Fish metrics'!E$182)</f>
        <v>#VALUE!</v>
      </c>
      <c r="AE186" s="49" t="e">
        <f>SUM($P186*'Fish metrics'!F$173,$Q186*'Fish metrics'!F$174,$R186*'Fish metrics'!F$175,$S186*'Fish metrics'!F$176,$T186*'Fish metrics'!F$177,$U186*'Fish metrics'!F$178,$V186*'Fish metrics'!F$179,$W186*'Fish metrics'!F$180,$X186*'Fish metrics'!F$181,$Y186*'Fish metrics'!F$182)</f>
        <v>#VALUE!</v>
      </c>
      <c r="AF186" s="49" t="e">
        <f>SUM($P186*'Fish metrics'!G$173,$Q186*'Fish metrics'!G$174,$R186*'Fish metrics'!G$175,$S186*'Fish metrics'!G$176,$T186*'Fish metrics'!G$177,$U186*'Fish metrics'!G$178,$V186*'Fish metrics'!G$179,$W186*'Fish metrics'!G$180,$X186*'Fish metrics'!G$181,$Y186*'Fish metrics'!G$182)</f>
        <v>#VALUE!</v>
      </c>
      <c r="AG186" s="49" t="e">
        <f>SUM($P186*'Fish metrics'!H$173,$Q186*'Fish metrics'!H$174,$R186*'Fish metrics'!H$175,$S186*'Fish metrics'!H$176,$T186*'Fish metrics'!H$177,$U186*'Fish metrics'!H$178,$V186*'Fish metrics'!H$179,$W186*'Fish metrics'!H$180,$X186*'Fish metrics'!H$181,$Y186*'Fish metrics'!H$182)</f>
        <v>#VALUE!</v>
      </c>
      <c r="AH186" s="49" t="e">
        <f>SUM($P186*'Fish metrics'!I$173,$Q186*'Fish metrics'!I$174,$R186*'Fish metrics'!I$175,$S186*'Fish metrics'!I$176,$T186*'Fish metrics'!I$177,$U186*'Fish metrics'!I$178,$V186*'Fish metrics'!I$179,$W186*'Fish metrics'!I$180,$X186*'Fish metrics'!I$181,$Y186*'Fish metrics'!I$182)</f>
        <v>#VALUE!</v>
      </c>
      <c r="AI186" s="49" t="e">
        <f>SUM($P186*'Fish metrics'!J$173,$Q186*'Fish metrics'!J$174,$R186*'Fish metrics'!J$175,$S186*'Fish metrics'!J$176,$T186*'Fish metrics'!J$177,$U186*'Fish metrics'!J$178,$V186*'Fish metrics'!J$179,$W186*'Fish metrics'!J$180,$X186*'Fish metrics'!J$181,$Y186*'Fish metrics'!J$182)</f>
        <v>#VALUE!</v>
      </c>
      <c r="AJ186" s="49" t="e">
        <f>SUM($P186*'Fish metrics'!K$173,$Q186*'Fish metrics'!K$174,$R186*'Fish metrics'!K$175,$S186*'Fish metrics'!K$176,$T186*'Fish metrics'!K$177,$U186*'Fish metrics'!K$178,$V186*'Fish metrics'!K$179,$W186*'Fish metrics'!K$180,$X186*'Fish metrics'!K$181,$Y186*'Fish metrics'!K$182)</f>
        <v>#VALUE!</v>
      </c>
      <c r="AK186" s="49" t="e">
        <f>SUM($P186*'Fish metrics'!L$173,$Q186*'Fish metrics'!L$174,$R186*'Fish metrics'!L$175,$S186*'Fish metrics'!L$176,$T186*'Fish metrics'!L$177,$U186*'Fish metrics'!L$178,$V186*'Fish metrics'!L$179,$W186*'Fish metrics'!L$180,$X186*'Fish metrics'!L$181,$Y186*'Fish metrics'!L$182)</f>
        <v>#VALUE!</v>
      </c>
      <c r="AL186" s="49" t="e">
        <f>SUM($P186*'Fish metrics'!M$173,$Q186*'Fish metrics'!M$174,$R186*'Fish metrics'!M$175,$S186*'Fish metrics'!M$176,$T186*'Fish metrics'!M$177,$U186*'Fish metrics'!M$178,$V186*'Fish metrics'!M$179,$W186*'Fish metrics'!M$180,$X186*'Fish metrics'!M$181,$Y186*'Fish metrics'!M$182)</f>
        <v>#VALUE!</v>
      </c>
      <c r="AM186" s="49" t="e">
        <f>SUM($P186*'Fish metrics'!N$173,$Q186*'Fish metrics'!N$174,$R186*'Fish metrics'!N$175,$S186*'Fish metrics'!N$176,$T186*'Fish metrics'!N$177,$U186*'Fish metrics'!N$178,$V186*'Fish metrics'!N$179,$W186*'Fish metrics'!N$180,$X186*'Fish metrics'!N$181,$Y186*'Fish metrics'!N$182)</f>
        <v>#VALUE!</v>
      </c>
      <c r="AN186" s="49" t="e">
        <f>SUM($P186*'Fish metrics'!O$173,$Q186*'Fish metrics'!O$174,$R186*'Fish metrics'!O$175,$S186*'Fish metrics'!O$176,$T186*'Fish metrics'!O$177,$U186*'Fish metrics'!O$178,$V186*'Fish metrics'!O$179,$W186*'Fish metrics'!O$180,$X186*'Fish metrics'!O$181,$Y186*'Fish metrics'!O$182)</f>
        <v>#VALUE!</v>
      </c>
      <c r="AO186" s="39" t="e">
        <f t="shared" si="151"/>
        <v>#VALUE!</v>
      </c>
    </row>
    <row r="187" spans="1:41" x14ac:dyDescent="0.25">
      <c r="A187" s="64" t="s">
        <v>155</v>
      </c>
      <c r="B187" s="315"/>
      <c r="C187" s="328"/>
      <c r="D187" s="329"/>
      <c r="E187" s="329"/>
      <c r="F187" s="332"/>
      <c r="G187" s="328"/>
      <c r="H187" s="329"/>
      <c r="I187" s="329"/>
      <c r="J187" s="329"/>
      <c r="K187" s="330"/>
      <c r="L187" s="331"/>
      <c r="N187" s="64" t="s">
        <v>155</v>
      </c>
      <c r="O187" s="44" t="str">
        <f t="shared" si="150"/>
        <v/>
      </c>
      <c r="P187" s="67" t="str">
        <f>IF(C187&gt;0,C187*'Fish metrics'!D$35/$B$5,IF($N$155&lt;=$B$4,0,""))</f>
        <v/>
      </c>
      <c r="Q187" s="68" t="str">
        <f>IF(D187&gt;0,D187*'Fish metrics'!E$35/$B$5,IF($N$155&lt;=$B$4,0,""))</f>
        <v/>
      </c>
      <c r="R187" s="68" t="str">
        <f>IF(E187&gt;0,E187*'Fish metrics'!F$35/$B$5,IF($N$155&lt;=$B$4,0,""))</f>
        <v/>
      </c>
      <c r="S187" s="69" t="str">
        <f>IF(F187&gt;0,F187*'Fish metrics'!G$35/$B$5,IF($N$155&lt;=$B$4,0,""))</f>
        <v/>
      </c>
      <c r="T187" s="67" t="str">
        <f>IF(G187&gt;0,G187*'Fish metrics'!H$35/$B$5,IF($N$155&lt;=$B$4,0,""))</f>
        <v/>
      </c>
      <c r="U187" s="68" t="str">
        <f>IF(H187&gt;0,H187*'Fish metrics'!I$35/$B$5,IF($N$155&lt;=$B$4,0,""))</f>
        <v/>
      </c>
      <c r="V187" s="68" t="str">
        <f>IF(I187&gt;0,I187*'Fish metrics'!J$35/$B$5,IF($N$155&lt;=$B$4,0,""))</f>
        <v/>
      </c>
      <c r="W187" s="68" t="str">
        <f>IF(J187&gt;0,J187*'Fish metrics'!K$35/$B$5,IF($N$155&lt;=$B$4,0,""))</f>
        <v/>
      </c>
      <c r="X187" s="68" t="str">
        <f>IF(K187&gt;0,K187*'Fish metrics'!L$35/$B$5,IF($N$155&lt;=$B$4,0,""))</f>
        <v/>
      </c>
      <c r="Y187" s="69" t="str">
        <f>IF(L187&gt;0,L187*'Fish metrics'!M$35/$B$5,IF($N$155&lt;=$B$4,0,""))</f>
        <v/>
      </c>
      <c r="Z187" s="39">
        <f t="shared" si="152"/>
        <v>0</v>
      </c>
      <c r="AB187" s="70" t="s">
        <v>155</v>
      </c>
      <c r="AC187" s="49" t="e">
        <f>SUM($P187*'Fish metrics'!D$162,$Q187*'Fish metrics'!D$163,$R187*'Fish metrics'!D$164,$S187*'Fish metrics'!D$165,$T187*'Fish metrics'!D$166,$U187*'Fish metrics'!D$167,$V187*'Fish metrics'!D$168,$W187*'Fish metrics'!D$169,$X187*'Fish metrics'!D$170,$Y187*'Fish metrics'!D$171)</f>
        <v>#VALUE!</v>
      </c>
      <c r="AD187" s="49" t="e">
        <f>SUM($P187*'Fish metrics'!E$162,$Q187*'Fish metrics'!E$163,$R187*'Fish metrics'!E$164,$S187*'Fish metrics'!E$165,$T187*'Fish metrics'!E$166,$U187*'Fish metrics'!E$167,$V187*'Fish metrics'!E$168,$W187*'Fish metrics'!E$169,$X187*'Fish metrics'!E$170,$Y187*'Fish metrics'!E$171)</f>
        <v>#VALUE!</v>
      </c>
      <c r="AE187" s="49" t="e">
        <f>SUM($P187*'Fish metrics'!F$162,$Q187*'Fish metrics'!F$163,$R187*'Fish metrics'!F$164,$S187*'Fish metrics'!F$165,$T187*'Fish metrics'!F$166,$U187*'Fish metrics'!F$167,$V187*'Fish metrics'!F$168,$W187*'Fish metrics'!F$169,$X187*'Fish metrics'!F$170,$Y187*'Fish metrics'!F$171)</f>
        <v>#VALUE!</v>
      </c>
      <c r="AF187" s="49" t="e">
        <f>SUM($P187*'Fish metrics'!G$162,$Q187*'Fish metrics'!G$163,$R187*'Fish metrics'!G$164,$S187*'Fish metrics'!G$165,$T187*'Fish metrics'!G$166,$U187*'Fish metrics'!G$167,$V187*'Fish metrics'!G$168,$W187*'Fish metrics'!G$169,$X187*'Fish metrics'!G$170,$Y187*'Fish metrics'!G$171)</f>
        <v>#VALUE!</v>
      </c>
      <c r="AG187" s="49" t="e">
        <f>SUM($P187*'Fish metrics'!H$162,$Q187*'Fish metrics'!H$163,$R187*'Fish metrics'!H$164,$S187*'Fish metrics'!H$165,$T187*'Fish metrics'!H$166,$U187*'Fish metrics'!H$167,$V187*'Fish metrics'!H$168,$W187*'Fish metrics'!H$169,$X187*'Fish metrics'!H$170,$Y187*'Fish metrics'!H$171)</f>
        <v>#VALUE!</v>
      </c>
      <c r="AH187" s="49" t="e">
        <f>SUM($P187*'Fish metrics'!I$162,$Q187*'Fish metrics'!I$163,$R187*'Fish metrics'!I$164,$S187*'Fish metrics'!I$165,$T187*'Fish metrics'!I$166,$U187*'Fish metrics'!I$167,$V187*'Fish metrics'!I$168,$W187*'Fish metrics'!I$169,$X187*'Fish metrics'!I$170,$Y187*'Fish metrics'!I$171)</f>
        <v>#VALUE!</v>
      </c>
      <c r="AI187" s="49" t="e">
        <f>SUM($P187*'Fish metrics'!J$162,$Q187*'Fish metrics'!J$163,$R187*'Fish metrics'!J$164,$S187*'Fish metrics'!J$165,$T187*'Fish metrics'!J$166,$U187*'Fish metrics'!J$167,$V187*'Fish metrics'!J$168,$W187*'Fish metrics'!J$169,$X187*'Fish metrics'!J$170,$Y187*'Fish metrics'!J$171)</f>
        <v>#VALUE!</v>
      </c>
      <c r="AJ187" s="49" t="e">
        <f>SUM($P187*'Fish metrics'!K$162,$Q187*'Fish metrics'!K$163,$R187*'Fish metrics'!K$164,$S187*'Fish metrics'!K$165,$T187*'Fish metrics'!K$166,$U187*'Fish metrics'!K$167,$V187*'Fish metrics'!K$168,$W187*'Fish metrics'!K$169,$X187*'Fish metrics'!K$170,$Y187*'Fish metrics'!K$171)</f>
        <v>#VALUE!</v>
      </c>
      <c r="AK187" s="49" t="e">
        <f>SUM($P187*'Fish metrics'!L$162,$Q187*'Fish metrics'!L$163,$R187*'Fish metrics'!L$164,$S187*'Fish metrics'!L$165,$T187*'Fish metrics'!L$166,$U187*'Fish metrics'!L$167,$V187*'Fish metrics'!L$168,$W187*'Fish metrics'!L$169,$X187*'Fish metrics'!L$170,$Y187*'Fish metrics'!L$171)</f>
        <v>#VALUE!</v>
      </c>
      <c r="AL187" s="49" t="e">
        <f>SUM($P187*'Fish metrics'!M$162,$Q187*'Fish metrics'!M$163,$R187*'Fish metrics'!M$164,$S187*'Fish metrics'!M$165,$T187*'Fish metrics'!M$166,$U187*'Fish metrics'!M$167,$V187*'Fish metrics'!M$168,$W187*'Fish metrics'!M$169,$X187*'Fish metrics'!M$170,$Y187*'Fish metrics'!M$171)</f>
        <v>#VALUE!</v>
      </c>
      <c r="AM187" s="49" t="e">
        <f>SUM($P187*'Fish metrics'!N$162,$Q187*'Fish metrics'!N$163,$R187*'Fish metrics'!N$164,$S187*'Fish metrics'!N$165,$T187*'Fish metrics'!N$166,$U187*'Fish metrics'!N$167,$V187*'Fish metrics'!N$168,$W187*'Fish metrics'!N$169,$X187*'Fish metrics'!N$170,$Y187*'Fish metrics'!N$171)</f>
        <v>#VALUE!</v>
      </c>
      <c r="AN187" s="49" t="e">
        <f>SUM($P187*'Fish metrics'!O$162,$Q187*'Fish metrics'!O$163,$R187*'Fish metrics'!O$164,$S187*'Fish metrics'!O$165,$T187*'Fish metrics'!O$166,$U187*'Fish metrics'!O$167,$V187*'Fish metrics'!O$168,$W187*'Fish metrics'!O$169,$X187*'Fish metrics'!O$170,$Y187*'Fish metrics'!O$171)</f>
        <v>#VALUE!</v>
      </c>
      <c r="AO187" s="39" t="e">
        <f t="shared" si="151"/>
        <v>#VALUE!</v>
      </c>
    </row>
    <row r="188" spans="1:41" x14ac:dyDescent="0.25">
      <c r="A188" s="64" t="s">
        <v>30</v>
      </c>
      <c r="B188" s="315"/>
      <c r="C188" s="328"/>
      <c r="D188" s="329"/>
      <c r="E188" s="329"/>
      <c r="F188" s="331"/>
      <c r="G188" s="328"/>
      <c r="H188" s="329"/>
      <c r="I188" s="329"/>
      <c r="J188" s="330"/>
      <c r="K188" s="330"/>
      <c r="L188" s="331"/>
      <c r="N188" s="64" t="s">
        <v>30</v>
      </c>
      <c r="O188" s="44" t="str">
        <f t="shared" si="150"/>
        <v/>
      </c>
      <c r="P188" s="67" t="str">
        <f>IF(C188&gt;0,C188*'Fish metrics'!D$36/$B$5,IF($N$155&lt;=$B$4,0,""))</f>
        <v/>
      </c>
      <c r="Q188" s="68" t="str">
        <f>IF(D188&gt;0,D188*'Fish metrics'!E$36/$B$5,IF($N$155&lt;=$B$4,0,""))</f>
        <v/>
      </c>
      <c r="R188" s="68" t="str">
        <f>IF(E188&gt;0,E188*'Fish metrics'!F$36/$B$5,IF($N$155&lt;=$B$4,0,""))</f>
        <v/>
      </c>
      <c r="S188" s="69" t="str">
        <f>IF(F188&gt;0,F188*'Fish metrics'!G$36/$B$5,IF($N$155&lt;=$B$4,0,""))</f>
        <v/>
      </c>
      <c r="T188" s="67" t="str">
        <f>IF(G188&gt;0,G188*'Fish metrics'!H$36/$B$5,IF($N$155&lt;=$B$4,0,""))</f>
        <v/>
      </c>
      <c r="U188" s="68" t="str">
        <f>IF(H188&gt;0,H188*'Fish metrics'!I$36/$B$5,IF($N$155&lt;=$B$4,0,""))</f>
        <v/>
      </c>
      <c r="V188" s="68" t="str">
        <f>IF(I188&gt;0,I188*'Fish metrics'!J$36/$B$5,IF($N$155&lt;=$B$4,0,""))</f>
        <v/>
      </c>
      <c r="W188" s="68" t="str">
        <f>IF(J188&gt;0,J188*'Fish metrics'!K$36/$B$5,IF($N$155&lt;=$B$4,0,""))</f>
        <v/>
      </c>
      <c r="X188" s="68" t="str">
        <f>IF(K188&gt;0,K188*'Fish metrics'!L$36/$B$5,IF($N$155&lt;=$B$4,0,""))</f>
        <v/>
      </c>
      <c r="Y188" s="69" t="str">
        <f>IF(L188&gt;0,L188*'Fish metrics'!M$36/$B$5,IF($N$155&lt;=$B$4,0,""))</f>
        <v/>
      </c>
      <c r="Z188" s="39">
        <f t="shared" si="152"/>
        <v>0</v>
      </c>
      <c r="AB188" s="70" t="s">
        <v>30</v>
      </c>
      <c r="AC188" s="49" t="e">
        <f>SUM($P188*'Fish metrics'!D$140,$Q188*'Fish metrics'!D$141,$R188*'Fish metrics'!D$142,$S188*'Fish metrics'!D$143,$T188*'Fish metrics'!D$144,$U188*'Fish metrics'!D$145,$V188*'Fish metrics'!D$146,$W188*'Fish metrics'!D$147,$X188*'Fish metrics'!D$148,$Y188*'Fish metrics'!D$149)</f>
        <v>#VALUE!</v>
      </c>
      <c r="AD188" s="49" t="e">
        <f>SUM($P188*'Fish metrics'!E$140,$Q188*'Fish metrics'!E$141,$R188*'Fish metrics'!E$142,$S188*'Fish metrics'!E$143,$T188*'Fish metrics'!E$144,$U188*'Fish metrics'!E$145,$V188*'Fish metrics'!E$146,$W188*'Fish metrics'!E$147,$X188*'Fish metrics'!E$148,$Y188*'Fish metrics'!E$149)</f>
        <v>#VALUE!</v>
      </c>
      <c r="AE188" s="49" t="e">
        <f>SUM($P188*'Fish metrics'!F$140,$Q188*'Fish metrics'!F$141,$R188*'Fish metrics'!F$142,$S188*'Fish metrics'!F$143,$T188*'Fish metrics'!F$144,$U188*'Fish metrics'!F$145,$V188*'Fish metrics'!F$146,$W188*'Fish metrics'!F$147,$X188*'Fish metrics'!F$148,$Y188*'Fish metrics'!F$149)</f>
        <v>#VALUE!</v>
      </c>
      <c r="AF188" s="49" t="e">
        <f>SUM($P188*'Fish metrics'!G$140,$Q188*'Fish metrics'!G$141,$R188*'Fish metrics'!G$142,$S188*'Fish metrics'!G$143,$T188*'Fish metrics'!G$144,$U188*'Fish metrics'!G$145,$V188*'Fish metrics'!G$146,$W188*'Fish metrics'!G$147,$X188*'Fish metrics'!G$148,$Y188*'Fish metrics'!G$149)</f>
        <v>#VALUE!</v>
      </c>
      <c r="AG188" s="49" t="e">
        <f>SUM($P188*'Fish metrics'!H$140,$Q188*'Fish metrics'!H$141,$R188*'Fish metrics'!H$142,$S188*'Fish metrics'!H$143,$T188*'Fish metrics'!H$144,$U188*'Fish metrics'!H$145,$V188*'Fish metrics'!H$146,$W188*'Fish metrics'!H$147,$X188*'Fish metrics'!H$148,$Y188*'Fish metrics'!H$149)</f>
        <v>#VALUE!</v>
      </c>
      <c r="AH188" s="49" t="e">
        <f>SUM($P188*'Fish metrics'!I$140,$Q188*'Fish metrics'!I$141,$R188*'Fish metrics'!I$142,$S188*'Fish metrics'!I$143,$T188*'Fish metrics'!I$144,$U188*'Fish metrics'!I$145,$V188*'Fish metrics'!I$146,$W188*'Fish metrics'!I$147,$X188*'Fish metrics'!I$148,$Y188*'Fish metrics'!I$149)</f>
        <v>#VALUE!</v>
      </c>
      <c r="AI188" s="49" t="e">
        <f>SUM($P188*'Fish metrics'!J$140,$Q188*'Fish metrics'!J$141,$R188*'Fish metrics'!J$142,$S188*'Fish metrics'!J$143,$T188*'Fish metrics'!J$144,$U188*'Fish metrics'!J$145,$V188*'Fish metrics'!J$146,$W188*'Fish metrics'!J$147,$X188*'Fish metrics'!J$148,$Y188*'Fish metrics'!J$149)</f>
        <v>#VALUE!</v>
      </c>
      <c r="AJ188" s="49" t="e">
        <f>SUM($P188*'Fish metrics'!K$140,$Q188*'Fish metrics'!K$141,$R188*'Fish metrics'!K$142,$S188*'Fish metrics'!K$143,$T188*'Fish metrics'!K$144,$U188*'Fish metrics'!K$145,$V188*'Fish metrics'!K$146,$W188*'Fish metrics'!K$147,$X188*'Fish metrics'!K$148,$Y188*'Fish metrics'!K$149)</f>
        <v>#VALUE!</v>
      </c>
      <c r="AK188" s="49" t="e">
        <f>SUM($P188*'Fish metrics'!L$140,$Q188*'Fish metrics'!L$141,$R188*'Fish metrics'!L$142,$S188*'Fish metrics'!L$143,$T188*'Fish metrics'!L$144,$U188*'Fish metrics'!L$145,$V188*'Fish metrics'!L$146,$W188*'Fish metrics'!L$147,$X188*'Fish metrics'!L$148,$Y188*'Fish metrics'!L$149)</f>
        <v>#VALUE!</v>
      </c>
      <c r="AL188" s="49" t="e">
        <f>SUM($P188*'Fish metrics'!M$140,$Q188*'Fish metrics'!M$141,$R188*'Fish metrics'!M$142,$S188*'Fish metrics'!M$143,$T188*'Fish metrics'!M$144,$U188*'Fish metrics'!M$145,$V188*'Fish metrics'!M$146,$W188*'Fish metrics'!M$147,$X188*'Fish metrics'!M$148,$Y188*'Fish metrics'!M$149)</f>
        <v>#VALUE!</v>
      </c>
      <c r="AM188" s="49" t="e">
        <f>SUM($P188*'Fish metrics'!N$140,$Q188*'Fish metrics'!N$141,$R188*'Fish metrics'!N$142,$S188*'Fish metrics'!N$143,$T188*'Fish metrics'!N$144,$U188*'Fish metrics'!N$145,$V188*'Fish metrics'!N$146,$W188*'Fish metrics'!N$147,$X188*'Fish metrics'!N$148,$Y188*'Fish metrics'!N$149)</f>
        <v>#VALUE!</v>
      </c>
      <c r="AN188" s="49" t="e">
        <f>SUM($P188*'Fish metrics'!O$140,$Q188*'Fish metrics'!O$141,$R188*'Fish metrics'!O$142,$S188*'Fish metrics'!O$143,$T188*'Fish metrics'!O$144,$U188*'Fish metrics'!O$145,$V188*'Fish metrics'!O$146,$W188*'Fish metrics'!O$147,$X188*'Fish metrics'!O$148,$Y188*'Fish metrics'!O$149)</f>
        <v>#VALUE!</v>
      </c>
      <c r="AO188" s="39" t="e">
        <f t="shared" si="151"/>
        <v>#VALUE!</v>
      </c>
    </row>
    <row r="189" spans="1:41" x14ac:dyDescent="0.25">
      <c r="A189" s="64" t="s">
        <v>31</v>
      </c>
      <c r="B189" s="315"/>
      <c r="C189" s="328"/>
      <c r="D189" s="329"/>
      <c r="E189" s="329"/>
      <c r="F189" s="332"/>
      <c r="G189" s="328"/>
      <c r="H189" s="329"/>
      <c r="I189" s="329"/>
      <c r="J189" s="329"/>
      <c r="K189" s="330"/>
      <c r="L189" s="331"/>
      <c r="N189" s="64" t="s">
        <v>31</v>
      </c>
      <c r="O189" s="44" t="str">
        <f t="shared" si="150"/>
        <v/>
      </c>
      <c r="P189" s="67" t="str">
        <f>IF(C189&gt;0,C189*'Fish metrics'!D$37/$B$5,IF($N$155&lt;=$B$4,0,""))</f>
        <v/>
      </c>
      <c r="Q189" s="68" t="str">
        <f>IF(D189&gt;0,D189*'Fish metrics'!E$37/$B$5,IF($N$155&lt;=$B$4,0,""))</f>
        <v/>
      </c>
      <c r="R189" s="68" t="str">
        <f>IF(E189&gt;0,E189*'Fish metrics'!F$37/$B$5,IF($N$155&lt;=$B$4,0,""))</f>
        <v/>
      </c>
      <c r="S189" s="69" t="str">
        <f>IF(F189&gt;0,F189*'Fish metrics'!G$37/$B$5,IF($N$155&lt;=$B$4,0,""))</f>
        <v/>
      </c>
      <c r="T189" s="67" t="str">
        <f>IF(G189&gt;0,G189*'Fish metrics'!H$37/$B$5,IF($N$155&lt;=$B$4,0,""))</f>
        <v/>
      </c>
      <c r="U189" s="68" t="str">
        <f>IF(H189&gt;0,H189*'Fish metrics'!I$37/$B$5,IF($N$155&lt;=$B$4,0,""))</f>
        <v/>
      </c>
      <c r="V189" s="68" t="str">
        <f>IF(I189&gt;0,I189*'Fish metrics'!J$37/$B$5,IF($N$155&lt;=$B$4,0,""))</f>
        <v/>
      </c>
      <c r="W189" s="68" t="str">
        <f>IF(J189&gt;0,J189*'Fish metrics'!K$37/$B$5,IF($N$155&lt;=$B$4,0,""))</f>
        <v/>
      </c>
      <c r="X189" s="68" t="str">
        <f>IF(K189&gt;0,K189*'Fish metrics'!L$37/$B$5,IF($N$155&lt;=$B$4,0,""))</f>
        <v/>
      </c>
      <c r="Y189" s="69" t="str">
        <f>IF(L189&gt;0,L189*'Fish metrics'!M$37/$B$5,IF($N$155&lt;=$B$4,0,""))</f>
        <v/>
      </c>
      <c r="Z189" s="39">
        <f t="shared" si="152"/>
        <v>0</v>
      </c>
      <c r="AB189" s="70" t="s">
        <v>31</v>
      </c>
      <c r="AC189" s="49" t="e">
        <f>SUM($P189*'Fish metrics'!D$151,$Q189*'Fish metrics'!D$152,$R189*'Fish metrics'!D$153,$S189*'Fish metrics'!D$154,$T189*'Fish metrics'!D$155,$U189*'Fish metrics'!D$156,$V189*'Fish metrics'!D$157,$W189*'Fish metrics'!D$158,$X189*'Fish metrics'!D$159,$Y189*'Fish metrics'!D$160)</f>
        <v>#VALUE!</v>
      </c>
      <c r="AD189" s="49" t="e">
        <f>SUM($P189*'Fish metrics'!E$151,$Q189*'Fish metrics'!E$152,$R189*'Fish metrics'!E$153,$S189*'Fish metrics'!E$154,$T189*'Fish metrics'!E$155,$U189*'Fish metrics'!E$156,$V189*'Fish metrics'!E$157,$W189*'Fish metrics'!E$158,$X189*'Fish metrics'!E$159,$Y189*'Fish metrics'!E$160)</f>
        <v>#VALUE!</v>
      </c>
      <c r="AE189" s="49" t="e">
        <f>SUM($P189*'Fish metrics'!F$151,$Q189*'Fish metrics'!F$152,$R189*'Fish metrics'!F$153,$S189*'Fish metrics'!F$154,$T189*'Fish metrics'!F$155,$U189*'Fish metrics'!F$156,$V189*'Fish metrics'!F$157,$W189*'Fish metrics'!F$158,$X189*'Fish metrics'!F$159,$Y189*'Fish metrics'!F$160)</f>
        <v>#VALUE!</v>
      </c>
      <c r="AF189" s="49" t="e">
        <f>SUM($P189*'Fish metrics'!G$151,$Q189*'Fish metrics'!G$152,$R189*'Fish metrics'!G$153,$S189*'Fish metrics'!G$154,$T189*'Fish metrics'!G$155,$U189*'Fish metrics'!G$156,$V189*'Fish metrics'!G$157,$W189*'Fish metrics'!G$158,$X189*'Fish metrics'!G$159,$Y189*'Fish metrics'!G$160)</f>
        <v>#VALUE!</v>
      </c>
      <c r="AG189" s="49" t="e">
        <f>SUM($P189*'Fish metrics'!H$151,$Q189*'Fish metrics'!H$152,$R189*'Fish metrics'!H$153,$S189*'Fish metrics'!H$154,$T189*'Fish metrics'!H$155,$U189*'Fish metrics'!H$156,$V189*'Fish metrics'!H$157,$W189*'Fish metrics'!H$158,$X189*'Fish metrics'!H$159,$Y189*'Fish metrics'!H$160)</f>
        <v>#VALUE!</v>
      </c>
      <c r="AH189" s="49" t="e">
        <f>SUM($P189*'Fish metrics'!I$151,$Q189*'Fish metrics'!I$152,$R189*'Fish metrics'!I$153,$S189*'Fish metrics'!I$154,$T189*'Fish metrics'!I$155,$U189*'Fish metrics'!I$156,$V189*'Fish metrics'!I$157,$W189*'Fish metrics'!I$158,$X189*'Fish metrics'!I$159,$Y189*'Fish metrics'!I$160)</f>
        <v>#VALUE!</v>
      </c>
      <c r="AI189" s="49" t="e">
        <f>SUM($P189*'Fish metrics'!J$151,$Q189*'Fish metrics'!J$152,$R189*'Fish metrics'!J$153,$S189*'Fish metrics'!J$154,$T189*'Fish metrics'!J$155,$U189*'Fish metrics'!J$156,$V189*'Fish metrics'!J$157,$W189*'Fish metrics'!J$158,$X189*'Fish metrics'!J$159,$Y189*'Fish metrics'!J$160)</f>
        <v>#VALUE!</v>
      </c>
      <c r="AJ189" s="49" t="e">
        <f>SUM($P189*'Fish metrics'!K$151,$Q189*'Fish metrics'!K$152,$R189*'Fish metrics'!K$153,$S189*'Fish metrics'!K$154,$T189*'Fish metrics'!K$155,$U189*'Fish metrics'!K$156,$V189*'Fish metrics'!K$157,$W189*'Fish metrics'!K$158,$X189*'Fish metrics'!K$159,$Y189*'Fish metrics'!K$160)</f>
        <v>#VALUE!</v>
      </c>
      <c r="AK189" s="49" t="e">
        <f>SUM($P189*'Fish metrics'!L$151,$Q189*'Fish metrics'!L$152,$R189*'Fish metrics'!L$153,$S189*'Fish metrics'!L$154,$T189*'Fish metrics'!L$155,$U189*'Fish metrics'!L$156,$V189*'Fish metrics'!L$157,$W189*'Fish metrics'!L$158,$X189*'Fish metrics'!L$159,$Y189*'Fish metrics'!L$160)</f>
        <v>#VALUE!</v>
      </c>
      <c r="AL189" s="49" t="e">
        <f>SUM($P189*'Fish metrics'!M$151,$Q189*'Fish metrics'!M$152,$R189*'Fish metrics'!M$153,$S189*'Fish metrics'!M$154,$T189*'Fish metrics'!M$155,$U189*'Fish metrics'!M$156,$V189*'Fish metrics'!M$157,$W189*'Fish metrics'!M$158,$X189*'Fish metrics'!M$159,$Y189*'Fish metrics'!M$160)</f>
        <v>#VALUE!</v>
      </c>
      <c r="AM189" s="49" t="e">
        <f>SUM($P189*'Fish metrics'!N$151,$Q189*'Fish metrics'!N$152,$R189*'Fish metrics'!N$153,$S189*'Fish metrics'!N$154,$T189*'Fish metrics'!N$155,$U189*'Fish metrics'!N$156,$V189*'Fish metrics'!N$157,$W189*'Fish metrics'!N$158,$X189*'Fish metrics'!N$159,$Y189*'Fish metrics'!N$160)</f>
        <v>#VALUE!</v>
      </c>
      <c r="AN189" s="49" t="e">
        <f>SUM($P189*'Fish metrics'!O$151,$Q189*'Fish metrics'!O$152,$R189*'Fish metrics'!O$153,$S189*'Fish metrics'!O$154,$T189*'Fish metrics'!O$155,$U189*'Fish metrics'!O$156,$V189*'Fish metrics'!O$157,$W189*'Fish metrics'!O$158,$X189*'Fish metrics'!O$159,$Y189*'Fish metrics'!O$160)</f>
        <v>#VALUE!</v>
      </c>
      <c r="AO189" s="39" t="e">
        <f t="shared" si="151"/>
        <v>#VALUE!</v>
      </c>
    </row>
    <row r="190" spans="1:41" x14ac:dyDescent="0.25">
      <c r="A190" s="71" t="s">
        <v>32</v>
      </c>
      <c r="B190" s="319"/>
      <c r="C190" s="334"/>
      <c r="D190" s="335"/>
      <c r="E190" s="335"/>
      <c r="F190" s="336"/>
      <c r="G190" s="334"/>
      <c r="H190" s="335"/>
      <c r="I190" s="335"/>
      <c r="J190" s="335"/>
      <c r="K190" s="338"/>
      <c r="L190" s="339"/>
      <c r="N190" s="71" t="s">
        <v>32</v>
      </c>
      <c r="O190" s="51" t="str">
        <f t="shared" si="150"/>
        <v/>
      </c>
      <c r="P190" s="72" t="str">
        <f>IF(C190&gt;0,C190*'Fish metrics'!D$38/$B$5,IF($N$155&lt;=$B$4,0,""))</f>
        <v/>
      </c>
      <c r="Q190" s="73" t="str">
        <f>IF(D190&gt;0,D190*'Fish metrics'!E$38/$B$5,IF($N$155&lt;=$B$4,0,""))</f>
        <v/>
      </c>
      <c r="R190" s="73" t="str">
        <f>IF(E190&gt;0,E190*'Fish metrics'!F$38/$B$5,IF($N$155&lt;=$B$4,0,""))</f>
        <v/>
      </c>
      <c r="S190" s="74" t="str">
        <f>IF(F190&gt;0,F190*'Fish metrics'!G$38/$B$5,IF($N$155&lt;=$B$4,0,""))</f>
        <v/>
      </c>
      <c r="T190" s="72" t="str">
        <f>IF(G190&gt;0,G190*'Fish metrics'!H$38/$B$5,IF($N$155&lt;=$B$4,0,""))</f>
        <v/>
      </c>
      <c r="U190" s="73" t="str">
        <f>IF(H190&gt;0,H190*'Fish metrics'!I$38/$B$5,IF($N$155&lt;=$B$4,0,""))</f>
        <v/>
      </c>
      <c r="V190" s="73" t="str">
        <f>IF(I190&gt;0,I190*'Fish metrics'!J$38/$B$5,IF($N$155&lt;=$B$4,0,""))</f>
        <v/>
      </c>
      <c r="W190" s="73" t="str">
        <f>IF(J190&gt;0,J190*'Fish metrics'!K$38/$B$5,IF($N$155&lt;=$B$4,0,""))</f>
        <v/>
      </c>
      <c r="X190" s="73" t="str">
        <f>IF(K190&gt;0,K190*'Fish metrics'!L$38/$B$5,IF($N$155&lt;=$B$4,0,""))</f>
        <v/>
      </c>
      <c r="Y190" s="74" t="str">
        <f>IF(L190&gt;0,L190*'Fish metrics'!M$38/$B$5,IF($N$155&lt;=$B$4,0,""))</f>
        <v/>
      </c>
      <c r="Z190" s="39">
        <f t="shared" si="152"/>
        <v>0</v>
      </c>
      <c r="AB190" s="75" t="s">
        <v>32</v>
      </c>
      <c r="AC190" s="56" t="e">
        <f>SUM($P190*'Fish metrics'!D$206,$Q190*'Fish metrics'!D$207,$R190*'Fish metrics'!D$208,$S190*'Fish metrics'!D$209,$T190*'Fish metrics'!D$210,$U190*'Fish metrics'!D$211,$V190*'Fish metrics'!D$212,$W190*'Fish metrics'!D$213,$X190*'Fish metrics'!D$214,$Y190*'Fish metrics'!D$215)</f>
        <v>#VALUE!</v>
      </c>
      <c r="AD190" s="56" t="e">
        <f>SUM($P190*'Fish metrics'!E$206,$Q190*'Fish metrics'!E$207,$R190*'Fish metrics'!E$208,$S190*'Fish metrics'!E$209,$T190*'Fish metrics'!E$210,$U190*'Fish metrics'!E$211,$V190*'Fish metrics'!E$212,$W190*'Fish metrics'!E$213,$X190*'Fish metrics'!E$214,$Y190*'Fish metrics'!E$215)</f>
        <v>#VALUE!</v>
      </c>
      <c r="AE190" s="56" t="e">
        <f>SUM($P190*'Fish metrics'!F$206,$Q190*'Fish metrics'!F$207,$R190*'Fish metrics'!F$208,$S190*'Fish metrics'!F$209,$T190*'Fish metrics'!F$210,$U190*'Fish metrics'!F$211,$V190*'Fish metrics'!F$212,$W190*'Fish metrics'!F$213,$X190*'Fish metrics'!F$214,$Y190*'Fish metrics'!F$215)</f>
        <v>#VALUE!</v>
      </c>
      <c r="AF190" s="56" t="e">
        <f>SUM($P190*'Fish metrics'!G$206,$Q190*'Fish metrics'!G$207,$R190*'Fish metrics'!G$208,$S190*'Fish metrics'!G$209,$T190*'Fish metrics'!G$210,$U190*'Fish metrics'!G$211,$V190*'Fish metrics'!G$212,$W190*'Fish metrics'!G$213,$X190*'Fish metrics'!G$214,$Y190*'Fish metrics'!G$215)</f>
        <v>#VALUE!</v>
      </c>
      <c r="AG190" s="56" t="e">
        <f>SUM($P190*'Fish metrics'!H$206,$Q190*'Fish metrics'!H$207,$R190*'Fish metrics'!H$208,$S190*'Fish metrics'!H$209,$T190*'Fish metrics'!H$210,$U190*'Fish metrics'!H$211,$V190*'Fish metrics'!H$212,$W190*'Fish metrics'!H$213,$X190*'Fish metrics'!H$214,$Y190*'Fish metrics'!H$215)</f>
        <v>#VALUE!</v>
      </c>
      <c r="AH190" s="56" t="e">
        <f>SUM($P190*'Fish metrics'!I$206,$Q190*'Fish metrics'!I$207,$R190*'Fish metrics'!I$208,$S190*'Fish metrics'!I$209,$T190*'Fish metrics'!I$210,$U190*'Fish metrics'!I$211,$V190*'Fish metrics'!I$212,$W190*'Fish metrics'!I$213,$X190*'Fish metrics'!I$214,$Y190*'Fish metrics'!I$215)</f>
        <v>#VALUE!</v>
      </c>
      <c r="AI190" s="56" t="e">
        <f>SUM($P190*'Fish metrics'!J$206,$Q190*'Fish metrics'!J$207,$R190*'Fish metrics'!J$208,$S190*'Fish metrics'!J$209,$T190*'Fish metrics'!J$210,$U190*'Fish metrics'!J$211,$V190*'Fish metrics'!J$212,$W190*'Fish metrics'!J$213,$X190*'Fish metrics'!J$214,$Y190*'Fish metrics'!J$215)</f>
        <v>#VALUE!</v>
      </c>
      <c r="AJ190" s="56" t="e">
        <f>SUM($P190*'Fish metrics'!K$206,$Q190*'Fish metrics'!K$207,$R190*'Fish metrics'!K$208,$S190*'Fish metrics'!K$209,$T190*'Fish metrics'!K$210,$U190*'Fish metrics'!K$211,$V190*'Fish metrics'!K$212,$W190*'Fish metrics'!K$213,$X190*'Fish metrics'!K$214,$Y190*'Fish metrics'!K$215)</f>
        <v>#VALUE!</v>
      </c>
      <c r="AK190" s="56" t="e">
        <f>SUM($P190*'Fish metrics'!L$206,$Q190*'Fish metrics'!L$207,$R190*'Fish metrics'!L$208,$S190*'Fish metrics'!L$209,$T190*'Fish metrics'!L$210,$U190*'Fish metrics'!L$211,$V190*'Fish metrics'!L$212,$W190*'Fish metrics'!L$213,$X190*'Fish metrics'!L$214,$Y190*'Fish metrics'!L$215)</f>
        <v>#VALUE!</v>
      </c>
      <c r="AL190" s="56" t="e">
        <f>SUM($P190*'Fish metrics'!M$206,$Q190*'Fish metrics'!M$207,$R190*'Fish metrics'!M$208,$S190*'Fish metrics'!M$209,$T190*'Fish metrics'!M$210,$U190*'Fish metrics'!M$211,$V190*'Fish metrics'!M$212,$W190*'Fish metrics'!M$213,$X190*'Fish metrics'!M$214,$Y190*'Fish metrics'!M$215)</f>
        <v>#VALUE!</v>
      </c>
      <c r="AM190" s="56" t="e">
        <f>SUM($P190*'Fish metrics'!N$206,$Q190*'Fish metrics'!N$207,$R190*'Fish metrics'!N$208,$S190*'Fish metrics'!N$209,$T190*'Fish metrics'!N$210,$U190*'Fish metrics'!N$211,$V190*'Fish metrics'!N$212,$W190*'Fish metrics'!N$213,$X190*'Fish metrics'!N$214,$Y190*'Fish metrics'!N$215)</f>
        <v>#VALUE!</v>
      </c>
      <c r="AN190" s="56" t="e">
        <f>SUM($P190*'Fish metrics'!O$206,$Q190*'Fish metrics'!O$207,$R190*'Fish metrics'!O$208,$S190*'Fish metrics'!O$209,$T190*'Fish metrics'!O$210,$U190*'Fish metrics'!O$211,$V190*'Fish metrics'!O$212,$W190*'Fish metrics'!O$213,$X190*'Fish metrics'!O$214,$Y190*'Fish metrics'!O$215)</f>
        <v>#VALUE!</v>
      </c>
      <c r="AO190" s="39" t="e">
        <f t="shared" si="151"/>
        <v>#VALUE!</v>
      </c>
    </row>
    <row r="191" spans="1:41" x14ac:dyDescent="0.25">
      <c r="A191" s="64"/>
      <c r="B191" s="324"/>
      <c r="C191" s="337"/>
      <c r="D191" s="330"/>
      <c r="E191" s="330"/>
      <c r="F191" s="331"/>
      <c r="G191" s="337"/>
      <c r="H191" s="330"/>
      <c r="I191" s="330"/>
      <c r="J191" s="330"/>
      <c r="K191" s="330"/>
      <c r="L191" s="331"/>
      <c r="N191" s="64"/>
      <c r="O191" s="44"/>
      <c r="P191" s="67"/>
      <c r="Q191" s="68"/>
      <c r="R191" s="68"/>
      <c r="S191" s="69"/>
      <c r="T191" s="67"/>
      <c r="U191" s="68"/>
      <c r="V191" s="68"/>
      <c r="W191" s="68"/>
      <c r="X191" s="68"/>
      <c r="Y191" s="69"/>
      <c r="Z191" s="39"/>
      <c r="AB191" s="70"/>
      <c r="AC191" s="59"/>
      <c r="AD191" s="59"/>
      <c r="AE191" s="59"/>
      <c r="AF191" s="59"/>
      <c r="AG191" s="59"/>
      <c r="AH191" s="59"/>
      <c r="AI191" s="59"/>
      <c r="AJ191" s="59"/>
      <c r="AK191" s="59"/>
      <c r="AL191" s="59"/>
      <c r="AM191" s="59"/>
      <c r="AN191" s="59"/>
      <c r="AO191" s="39"/>
    </row>
    <row r="192" spans="1:41" x14ac:dyDescent="0.25">
      <c r="A192" s="79" t="s">
        <v>190</v>
      </c>
      <c r="B192" s="324"/>
      <c r="C192" s="337"/>
      <c r="D192" s="330"/>
      <c r="E192" s="330"/>
      <c r="F192" s="331"/>
      <c r="G192" s="337"/>
      <c r="H192" s="330"/>
      <c r="I192" s="330"/>
      <c r="J192" s="330"/>
      <c r="K192" s="330"/>
      <c r="L192" s="331"/>
      <c r="N192" s="79" t="s">
        <v>190</v>
      </c>
      <c r="O192" s="44" t="str">
        <f>IF(B192&gt;0,0,IF($N$155&lt;=$B$4,0,""))</f>
        <v/>
      </c>
      <c r="P192" s="67"/>
      <c r="Q192" s="68"/>
      <c r="R192" s="68"/>
      <c r="S192" s="69"/>
      <c r="T192" s="67" t="str">
        <f>IF(G192&gt;0,G192*'Fish metrics'!H$40/$B$5,IF($N$155&lt;=$B$4,0,""))</f>
        <v/>
      </c>
      <c r="U192" s="68" t="str">
        <f>IF(H192&gt;0,H192*'Fish metrics'!I$40/$B$5,IF($N$155&lt;=$B$4,0,""))</f>
        <v/>
      </c>
      <c r="V192" s="68" t="str">
        <f>IF(I192&gt;0,I192*'Fish metrics'!J$40/$B$5,IF($N$155&lt;=$B$4,0,""))</f>
        <v/>
      </c>
      <c r="W192" s="68" t="str">
        <f>IF(J192&gt;0,J192*'Fish metrics'!K$40/$B$5,IF($N$155&lt;=$B$4,0,""))</f>
        <v/>
      </c>
      <c r="X192" s="68" t="str">
        <f>IF(K192&gt;0,K192*'Fish metrics'!L$40/$B$5,IF($N$155&lt;=$B$4,0,""))</f>
        <v/>
      </c>
      <c r="Y192" s="69" t="str">
        <f>IF(L192&gt;0,L192*'Fish metrics'!M$40/$B$5,IF($N$155&lt;=$B$4,0,""))</f>
        <v/>
      </c>
      <c r="Z192" s="39"/>
      <c r="AB192" s="80" t="s">
        <v>190</v>
      </c>
      <c r="AC192" s="41" t="str">
        <f>IFERROR(SUM(AC193:AC194),"")</f>
        <v/>
      </c>
      <c r="AD192" s="41" t="str">
        <f t="shared" ref="AD192" si="153">IFERROR(SUM(AD193:AD194),"")</f>
        <v/>
      </c>
      <c r="AE192" s="41" t="str">
        <f t="shared" ref="AE192" si="154">IFERROR(SUM(AE193:AE194),"")</f>
        <v/>
      </c>
      <c r="AF192" s="41" t="str">
        <f t="shared" ref="AF192" si="155">IFERROR(SUM(AF193:AF194),"")</f>
        <v/>
      </c>
      <c r="AG192" s="41" t="str">
        <f t="shared" ref="AG192" si="156">IFERROR(SUM(AG193:AG194),"")</f>
        <v/>
      </c>
      <c r="AH192" s="41" t="str">
        <f t="shared" ref="AH192" si="157">IFERROR(SUM(AH193:AH194),"")</f>
        <v/>
      </c>
      <c r="AI192" s="41" t="str">
        <f t="shared" ref="AI192" si="158">IFERROR(SUM(AI193:AI194),"")</f>
        <v/>
      </c>
      <c r="AJ192" s="41" t="str">
        <f t="shared" ref="AJ192" si="159">IFERROR(SUM(AJ193:AJ194),"")</f>
        <v/>
      </c>
      <c r="AK192" s="41" t="str">
        <f t="shared" ref="AK192" si="160">IFERROR(SUM(AK193:AK194),"")</f>
        <v/>
      </c>
      <c r="AL192" s="41" t="str">
        <f t="shared" ref="AL192" si="161">IFERROR(SUM(AL193:AL194),"")</f>
        <v/>
      </c>
      <c r="AM192" s="41" t="str">
        <f t="shared" ref="AM192" si="162">IFERROR(SUM(AM193:AM194),"")</f>
        <v/>
      </c>
      <c r="AN192" s="41" t="str">
        <f t="shared" ref="AN192" si="163">IFERROR(SUM(AN193:AN194),"")</f>
        <v/>
      </c>
      <c r="AO192" s="42">
        <f>SUM(AC192:AN192)</f>
        <v>0</v>
      </c>
    </row>
    <row r="193" spans="1:41" x14ac:dyDescent="0.25">
      <c r="A193" s="81" t="s">
        <v>134</v>
      </c>
      <c r="B193" s="315"/>
      <c r="C193" s="337"/>
      <c r="D193" s="330"/>
      <c r="E193" s="330"/>
      <c r="F193" s="331"/>
      <c r="G193" s="328"/>
      <c r="H193" s="329"/>
      <c r="I193" s="329"/>
      <c r="J193" s="329"/>
      <c r="K193" s="330"/>
      <c r="L193" s="331"/>
      <c r="N193" s="81" t="s">
        <v>134</v>
      </c>
      <c r="O193" s="44" t="str">
        <f>IF(B193&gt;0,0,IF($N$155&lt;=$B$4,0,""))</f>
        <v/>
      </c>
      <c r="P193" s="67"/>
      <c r="Q193" s="68"/>
      <c r="R193" s="68"/>
      <c r="S193" s="69"/>
      <c r="T193" s="67" t="str">
        <f>IF(G193&gt;0,G193*'Fish metrics'!H$41/$B$5,IF($N$155&lt;=$B$4,0,""))</f>
        <v/>
      </c>
      <c r="U193" s="68" t="str">
        <f>IF(H193&gt;0,H193*'Fish metrics'!I$41/$B$5,IF($N$155&lt;=$B$4,0,""))</f>
        <v/>
      </c>
      <c r="V193" s="68" t="str">
        <f>IF(I193&gt;0,I193*'Fish metrics'!J$41/$B$5,IF($N$155&lt;=$B$4,0,""))</f>
        <v/>
      </c>
      <c r="W193" s="68" t="str">
        <f>IF(J193&gt;0,J193*'Fish metrics'!K$41/$B$5,IF($N$155&lt;=$B$4,0,""))</f>
        <v/>
      </c>
      <c r="X193" s="68" t="str">
        <f>IF(K193&gt;0,K193*'Fish metrics'!L$41/$B$5,IF($N$155&lt;=$B$4,0,""))</f>
        <v/>
      </c>
      <c r="Y193" s="69" t="str">
        <f>IF(L193&gt;0,L193*'Fish metrics'!M$41/$B$5,IF($N$155&lt;=$B$4,0,""))</f>
        <v/>
      </c>
      <c r="Z193" s="39">
        <f>SUM(O193:Y193)</f>
        <v>0</v>
      </c>
      <c r="AB193" s="82" t="s">
        <v>134</v>
      </c>
      <c r="AC193" s="49" t="e">
        <f>SUM($T193*'Fish metrics'!D$231,$U193*'Fish metrics'!D$232,$V193*'Fish metrics'!D$233,$W193*'Fish metrics'!D$234,$X193*'Fish metrics'!D$235,$Y193*'Fish metrics'!D$236)</f>
        <v>#VALUE!</v>
      </c>
      <c r="AD193" s="49" t="e">
        <f>SUM($T193*'Fish metrics'!E$231,$U193*'Fish metrics'!E$232,$V193*'Fish metrics'!E$233,$W193*'Fish metrics'!E$234,$X193*'Fish metrics'!E$235,$Y193*'Fish metrics'!E$236)</f>
        <v>#VALUE!</v>
      </c>
      <c r="AE193" s="49" t="e">
        <f>SUM($T193*'Fish metrics'!F$231,$U193*'Fish metrics'!F$232,$V193*'Fish metrics'!F$233,$W193*'Fish metrics'!F$234,$X193*'Fish metrics'!F$235,$Y193*'Fish metrics'!F$236)</f>
        <v>#VALUE!</v>
      </c>
      <c r="AF193" s="49" t="e">
        <f>SUM($T193*'Fish metrics'!G$231,$U193*'Fish metrics'!G$232,$V193*'Fish metrics'!G$233,$W193*'Fish metrics'!G$234,$X193*'Fish metrics'!G$235,$Y193*'Fish metrics'!G$236)</f>
        <v>#VALUE!</v>
      </c>
      <c r="AG193" s="49" t="e">
        <f>SUM($T193*'Fish metrics'!H$231,$U193*'Fish metrics'!H$232,$V193*'Fish metrics'!H$233,$W193*'Fish metrics'!H$234,$X193*'Fish metrics'!H$235,$Y193*'Fish metrics'!H$236)</f>
        <v>#VALUE!</v>
      </c>
      <c r="AH193" s="49" t="e">
        <f>SUM($T193*'Fish metrics'!I$231,$U193*'Fish metrics'!I$232,$V193*'Fish metrics'!I$233,$W193*'Fish metrics'!I$234,$X193*'Fish metrics'!I$235,$Y193*'Fish metrics'!I$236)</f>
        <v>#VALUE!</v>
      </c>
      <c r="AI193" s="49" t="e">
        <f>SUM($T193*'Fish metrics'!J$231,$U193*'Fish metrics'!J$232,$V193*'Fish metrics'!J$233,$W193*'Fish metrics'!J$234,$X193*'Fish metrics'!J$235,$Y193*'Fish metrics'!J$236)</f>
        <v>#VALUE!</v>
      </c>
      <c r="AJ193" s="49" t="e">
        <f>SUM($T193*'Fish metrics'!K$231,$U193*'Fish metrics'!K$232,$V193*'Fish metrics'!K$233,$W193*'Fish metrics'!K$234,$X193*'Fish metrics'!K$235,$Y193*'Fish metrics'!K$236)</f>
        <v>#VALUE!</v>
      </c>
      <c r="AK193" s="49" t="e">
        <f>SUM($T193*'Fish metrics'!L$231,$U193*'Fish metrics'!L$232,$V193*'Fish metrics'!L$233,$W193*'Fish metrics'!L$234,$X193*'Fish metrics'!L$235,$Y193*'Fish metrics'!L$236)</f>
        <v>#VALUE!</v>
      </c>
      <c r="AL193" s="49" t="e">
        <f>SUM($T193*'Fish metrics'!M$231,$U193*'Fish metrics'!M$232,$V193*'Fish metrics'!M$233,$W193*'Fish metrics'!M$234,$X193*'Fish metrics'!M$235,$Y193*'Fish metrics'!M$236)</f>
        <v>#VALUE!</v>
      </c>
      <c r="AM193" s="49" t="e">
        <f>SUM($T193*'Fish metrics'!N$231,$U193*'Fish metrics'!N$232,$V193*'Fish metrics'!N$233,$W193*'Fish metrics'!N$234,$X193*'Fish metrics'!N$235,$Y193*'Fish metrics'!N$236)</f>
        <v>#VALUE!</v>
      </c>
      <c r="AN193" s="49" t="e">
        <f>SUM($T193*'Fish metrics'!O$231,$U193*'Fish metrics'!O$232,$V193*'Fish metrics'!O$233,$W193*'Fish metrics'!O$234,$X193*'Fish metrics'!O$235,$Y193*'Fish metrics'!O$236)</f>
        <v>#VALUE!</v>
      </c>
      <c r="AO193" s="39" t="e">
        <f t="shared" ref="AO193:AO194" si="164">SUM(AC193:AN193)</f>
        <v>#VALUE!</v>
      </c>
    </row>
    <row r="194" spans="1:41" x14ac:dyDescent="0.25">
      <c r="A194" s="83" t="s">
        <v>135</v>
      </c>
      <c r="B194" s="319"/>
      <c r="C194" s="340"/>
      <c r="D194" s="338"/>
      <c r="E194" s="338"/>
      <c r="F194" s="339"/>
      <c r="G194" s="334"/>
      <c r="H194" s="335"/>
      <c r="I194" s="335"/>
      <c r="J194" s="335"/>
      <c r="K194" s="338"/>
      <c r="L194" s="339"/>
      <c r="N194" s="83" t="s">
        <v>135</v>
      </c>
      <c r="O194" s="51" t="str">
        <f>IF(B194&gt;0,0,IF($N$155&lt;=$B$4,0,""))</f>
        <v/>
      </c>
      <c r="P194" s="72"/>
      <c r="Q194" s="73"/>
      <c r="R194" s="73"/>
      <c r="S194" s="74"/>
      <c r="T194" s="72" t="str">
        <f>IF(G194&gt;0,G194*'Fish metrics'!H$42/$B$5,IF($N$155&lt;=$B$4,0,""))</f>
        <v/>
      </c>
      <c r="U194" s="73" t="str">
        <f>IF(H194&gt;0,H194*'Fish metrics'!I$42/$B$5,IF($N$155&lt;=$B$4,0,""))</f>
        <v/>
      </c>
      <c r="V194" s="73" t="str">
        <f>IF(I194&gt;0,I194*'Fish metrics'!J$42/$B$5,IF($N$155&lt;=$B$4,0,""))</f>
        <v/>
      </c>
      <c r="W194" s="73" t="str">
        <f>IF(J194&gt;0,J194*'Fish metrics'!K$42/$B$5,IF($N$155&lt;=$B$4,0,""))</f>
        <v/>
      </c>
      <c r="X194" s="73" t="str">
        <f>IF(K194&gt;0,K194*'Fish metrics'!L$42/$B$5,IF($N$155&lt;=$B$4,0,""))</f>
        <v/>
      </c>
      <c r="Y194" s="74" t="str">
        <f>IF(L194&gt;0,L194*'Fish metrics'!M$42/$B$5,IF($N$155&lt;=$B$4,0,""))</f>
        <v/>
      </c>
      <c r="Z194" s="39">
        <f>SUM(O194:Y194)</f>
        <v>0</v>
      </c>
      <c r="AB194" s="84" t="s">
        <v>135</v>
      </c>
      <c r="AC194" s="56" t="e">
        <f>SUM($T194*'Fish metrics'!D$238,$U194*'Fish metrics'!D$239,$V194*'Fish metrics'!D$240,$W194*'Fish metrics'!D$241,$X194*'Fish metrics'!D$242,$Y194*'Fish metrics'!D$243)</f>
        <v>#VALUE!</v>
      </c>
      <c r="AD194" s="56" t="e">
        <f>SUM($T194*'Fish metrics'!E$238,$U194*'Fish metrics'!E$239,$V194*'Fish metrics'!E$240,$W194*'Fish metrics'!E$241,$X194*'Fish metrics'!E$242,$Y194*'Fish metrics'!E$243)</f>
        <v>#VALUE!</v>
      </c>
      <c r="AE194" s="56" t="e">
        <f>SUM($T194*'Fish metrics'!F$238,$U194*'Fish metrics'!F$239,$V194*'Fish metrics'!F$240,$W194*'Fish metrics'!F$241,$X194*'Fish metrics'!F$242,$Y194*'Fish metrics'!F$243)</f>
        <v>#VALUE!</v>
      </c>
      <c r="AF194" s="56" t="e">
        <f>SUM($T194*'Fish metrics'!G$238,$U194*'Fish metrics'!G$239,$V194*'Fish metrics'!G$240,$W194*'Fish metrics'!G$241,$X194*'Fish metrics'!G$242,$Y194*'Fish metrics'!G$243)</f>
        <v>#VALUE!</v>
      </c>
      <c r="AG194" s="56" t="e">
        <f>SUM($T194*'Fish metrics'!H$238,$U194*'Fish metrics'!H$239,$V194*'Fish metrics'!H$240,$W194*'Fish metrics'!H$241,$X194*'Fish metrics'!H$242,$Y194*'Fish metrics'!H$243)</f>
        <v>#VALUE!</v>
      </c>
      <c r="AH194" s="56" t="e">
        <f>SUM($T194*'Fish metrics'!I$238,$U194*'Fish metrics'!I$239,$V194*'Fish metrics'!I$240,$W194*'Fish metrics'!I$241,$X194*'Fish metrics'!I$242,$Y194*'Fish metrics'!I$243)</f>
        <v>#VALUE!</v>
      </c>
      <c r="AI194" s="56" t="e">
        <f>SUM($T194*'Fish metrics'!J$238,$U194*'Fish metrics'!J$239,$V194*'Fish metrics'!J$240,$W194*'Fish metrics'!J$241,$X194*'Fish metrics'!J$242,$Y194*'Fish metrics'!J$243)</f>
        <v>#VALUE!</v>
      </c>
      <c r="AJ194" s="56" t="e">
        <f>SUM($T194*'Fish metrics'!K$238,$U194*'Fish metrics'!K$239,$V194*'Fish metrics'!K$240,$W194*'Fish metrics'!K$241,$X194*'Fish metrics'!K$242,$Y194*'Fish metrics'!K$243)</f>
        <v>#VALUE!</v>
      </c>
      <c r="AK194" s="56" t="e">
        <f>SUM($T194*'Fish metrics'!L$238,$U194*'Fish metrics'!L$239,$V194*'Fish metrics'!L$240,$W194*'Fish metrics'!L$241,$X194*'Fish metrics'!L$242,$Y194*'Fish metrics'!L$243)</f>
        <v>#VALUE!</v>
      </c>
      <c r="AL194" s="56" t="e">
        <f>SUM($T194*'Fish metrics'!M$238,$U194*'Fish metrics'!M$239,$V194*'Fish metrics'!M$240,$W194*'Fish metrics'!M$241,$X194*'Fish metrics'!M$242,$Y194*'Fish metrics'!M$243)</f>
        <v>#VALUE!</v>
      </c>
      <c r="AM194" s="56" t="e">
        <f>SUM($T194*'Fish metrics'!N$238,$U194*'Fish metrics'!N$239,$V194*'Fish metrics'!N$240,$W194*'Fish metrics'!N$241,$X194*'Fish metrics'!N$242,$Y194*'Fish metrics'!N$243)</f>
        <v>#VALUE!</v>
      </c>
      <c r="AN194" s="56" t="e">
        <f>SUM($T194*'Fish metrics'!O$238,$U194*'Fish metrics'!O$239,$V194*'Fish metrics'!O$240,$W194*'Fish metrics'!O$241,$X194*'Fish metrics'!O$242,$Y194*'Fish metrics'!O$243)</f>
        <v>#VALUE!</v>
      </c>
      <c r="AO194" s="39" t="e">
        <f t="shared" si="164"/>
        <v>#VALUE!</v>
      </c>
    </row>
    <row r="195" spans="1:41" x14ac:dyDescent="0.25">
      <c r="A195" s="85"/>
      <c r="B195" s="324"/>
      <c r="C195" s="337"/>
      <c r="D195" s="330"/>
      <c r="E195" s="330"/>
      <c r="F195" s="331"/>
      <c r="G195" s="337"/>
      <c r="H195" s="330"/>
      <c r="I195" s="330"/>
      <c r="J195" s="330"/>
      <c r="K195" s="330"/>
      <c r="L195" s="331"/>
      <c r="N195" s="85"/>
      <c r="O195" s="44"/>
      <c r="P195" s="67"/>
      <c r="Q195" s="68"/>
      <c r="R195" s="68"/>
      <c r="S195" s="69"/>
      <c r="T195" s="67"/>
      <c r="U195" s="68"/>
      <c r="V195" s="68"/>
      <c r="W195" s="68"/>
      <c r="X195" s="68"/>
      <c r="Y195" s="69"/>
      <c r="Z195" s="39"/>
      <c r="AB195" s="86"/>
      <c r="AC195" s="59"/>
      <c r="AD195" s="59"/>
      <c r="AE195" s="59"/>
      <c r="AF195" s="59"/>
      <c r="AG195" s="59"/>
      <c r="AH195" s="59"/>
      <c r="AI195" s="59"/>
      <c r="AJ195" s="59"/>
      <c r="AK195" s="59"/>
      <c r="AL195" s="59"/>
      <c r="AM195" s="59"/>
      <c r="AN195" s="59"/>
      <c r="AO195" s="39"/>
    </row>
    <row r="196" spans="1:41" x14ac:dyDescent="0.25">
      <c r="A196" s="87" t="s">
        <v>191</v>
      </c>
      <c r="B196" s="324"/>
      <c r="C196" s="337"/>
      <c r="D196" s="330"/>
      <c r="E196" s="330"/>
      <c r="F196" s="331"/>
      <c r="G196" s="337"/>
      <c r="H196" s="330"/>
      <c r="I196" s="330"/>
      <c r="J196" s="330"/>
      <c r="K196" s="330"/>
      <c r="L196" s="331"/>
      <c r="N196" s="87" t="s">
        <v>191</v>
      </c>
      <c r="O196" s="44" t="str">
        <f>IF(B196&gt;0,0,IF($N$155&lt;=$B$4,0,""))</f>
        <v/>
      </c>
      <c r="P196" s="67"/>
      <c r="Q196" s="68"/>
      <c r="R196" s="68"/>
      <c r="S196" s="69"/>
      <c r="T196" s="67" t="str">
        <f>IF(G196&gt;0,G196*'Fish metrics'!H$44/$B$5,IF($N$155&lt;=$B$4,0,""))</f>
        <v/>
      </c>
      <c r="U196" s="68" t="str">
        <f>IF(H196&gt;0,H196*'Fish metrics'!I$44/$B$5,IF($N$155&lt;=$B$4,0,""))</f>
        <v/>
      </c>
      <c r="V196" s="68" t="str">
        <f>IF(I196&gt;0,I196*'Fish metrics'!J$44/$B$5,IF($N$155&lt;=$B$4,0,""))</f>
        <v/>
      </c>
      <c r="W196" s="68" t="str">
        <f>IF(J196&gt;0,J196*'Fish metrics'!K$44/$B$5,IF($N$155&lt;=$B$4,0,""))</f>
        <v/>
      </c>
      <c r="X196" s="68" t="str">
        <f>IF(K196&gt;0,K196*'Fish metrics'!L$44/$B$5,IF($N$155&lt;=$B$4,0,""))</f>
        <v/>
      </c>
      <c r="Y196" s="69" t="str">
        <f>IF(L196&gt;0,L196*'Fish metrics'!M$44/$B$5,IF($N$155&lt;=$B$4,0,""))</f>
        <v/>
      </c>
      <c r="Z196" s="39"/>
      <c r="AB196" s="88" t="s">
        <v>191</v>
      </c>
      <c r="AC196" s="41" t="str">
        <f>IFERROR(SUM(AC197:AC200),"")</f>
        <v/>
      </c>
      <c r="AD196" s="41" t="str">
        <f t="shared" ref="AD196" si="165">IFERROR(SUM(AD197:AD200),"")</f>
        <v/>
      </c>
      <c r="AE196" s="41" t="str">
        <f t="shared" ref="AE196" si="166">IFERROR(SUM(AE197:AE200),"")</f>
        <v/>
      </c>
      <c r="AF196" s="41" t="str">
        <f t="shared" ref="AF196" si="167">IFERROR(SUM(AF197:AF200),"")</f>
        <v/>
      </c>
      <c r="AG196" s="41" t="str">
        <f t="shared" ref="AG196" si="168">IFERROR(SUM(AG197:AG200),"")</f>
        <v/>
      </c>
      <c r="AH196" s="41" t="str">
        <f t="shared" ref="AH196" si="169">IFERROR(SUM(AH197:AH200),"")</f>
        <v/>
      </c>
      <c r="AI196" s="41" t="str">
        <f t="shared" ref="AI196" si="170">IFERROR(SUM(AI197:AI200),"")</f>
        <v/>
      </c>
      <c r="AJ196" s="41" t="str">
        <f t="shared" ref="AJ196" si="171">IFERROR(SUM(AJ197:AJ200),"")</f>
        <v/>
      </c>
      <c r="AK196" s="41" t="str">
        <f t="shared" ref="AK196" si="172">IFERROR(SUM(AK197:AK200),"")</f>
        <v/>
      </c>
      <c r="AL196" s="41" t="str">
        <f t="shared" ref="AL196" si="173">IFERROR(SUM(AL197:AL200),"")</f>
        <v/>
      </c>
      <c r="AM196" s="41" t="str">
        <f t="shared" ref="AM196" si="174">IFERROR(SUM(AM197:AM200),"")</f>
        <v/>
      </c>
      <c r="AN196" s="41" t="str">
        <f t="shared" ref="AN196" si="175">IFERROR(SUM(AN197:AN200),"")</f>
        <v/>
      </c>
      <c r="AO196" s="42">
        <f t="shared" ref="AO196:AO200" si="176">SUM(AC196:AN196)</f>
        <v>0</v>
      </c>
    </row>
    <row r="197" spans="1:41" x14ac:dyDescent="0.25">
      <c r="A197" s="81" t="s">
        <v>136</v>
      </c>
      <c r="B197" s="315"/>
      <c r="C197" s="337"/>
      <c r="D197" s="330"/>
      <c r="E197" s="330"/>
      <c r="F197" s="331"/>
      <c r="G197" s="328"/>
      <c r="H197" s="329"/>
      <c r="I197" s="329"/>
      <c r="J197" s="330"/>
      <c r="K197" s="330"/>
      <c r="L197" s="331"/>
      <c r="N197" s="81" t="s">
        <v>136</v>
      </c>
      <c r="O197" s="44" t="str">
        <f>IF(B197&gt;0,0,IF($N$155&lt;=$B$4,0,""))</f>
        <v/>
      </c>
      <c r="P197" s="67"/>
      <c r="Q197" s="68"/>
      <c r="R197" s="68"/>
      <c r="S197" s="69"/>
      <c r="T197" s="67" t="str">
        <f>IF(G197&gt;0,G197*'Fish metrics'!H$45/$B$5,IF($N$155&lt;=$B$4,0,""))</f>
        <v/>
      </c>
      <c r="U197" s="68" t="str">
        <f>IF(H197&gt;0,H197*'Fish metrics'!I$45/$B$5,IF($N$155&lt;=$B$4,0,""))</f>
        <v/>
      </c>
      <c r="V197" s="68" t="str">
        <f>IF(I197&gt;0,I197*'Fish metrics'!J$45/$B$5,IF($N$155&lt;=$B$4,0,""))</f>
        <v/>
      </c>
      <c r="W197" s="68" t="str">
        <f>IF(J197&gt;0,J197*'Fish metrics'!K$45/$B$5,IF($N$155&lt;=$B$4,0,""))</f>
        <v/>
      </c>
      <c r="X197" s="68" t="str">
        <f>IF(K197&gt;0,K197*'Fish metrics'!L$45/$B$5,IF($N$155&lt;=$B$4,0,""))</f>
        <v/>
      </c>
      <c r="Y197" s="69" t="str">
        <f>IF(L197&gt;0,L197*'Fish metrics'!M$45/$B$5,IF($N$155&lt;=$B$4,0,""))</f>
        <v/>
      </c>
      <c r="Z197" s="39">
        <f>SUM(O197:Y197)</f>
        <v>0</v>
      </c>
      <c r="AB197" s="82" t="s">
        <v>136</v>
      </c>
      <c r="AC197" s="49" t="e">
        <f>SUM($T197*'Fish metrics'!D$245,$U197*'Fish metrics'!D$246,$V197*'Fish metrics'!D$247,$W197*'Fish metrics'!D$248,$X197*'Fish metrics'!D$249,$Y197*'Fish metrics'!D$250)</f>
        <v>#VALUE!</v>
      </c>
      <c r="AD197" s="49" t="e">
        <f>SUM($T197*'Fish metrics'!E$245,$U197*'Fish metrics'!E$246,$V197*'Fish metrics'!E$247,$W197*'Fish metrics'!E$248,$X197*'Fish metrics'!E$249,$Y197*'Fish metrics'!E$250)</f>
        <v>#VALUE!</v>
      </c>
      <c r="AE197" s="49" t="e">
        <f>SUM($T197*'Fish metrics'!F$245,$U197*'Fish metrics'!F$246,$V197*'Fish metrics'!F$247,$W197*'Fish metrics'!F$248,$X197*'Fish metrics'!F$249,$Y197*'Fish metrics'!F$250)</f>
        <v>#VALUE!</v>
      </c>
      <c r="AF197" s="49" t="e">
        <f>SUM($T197*'Fish metrics'!G$245,$U197*'Fish metrics'!G$246,$V197*'Fish metrics'!G$247,$W197*'Fish metrics'!G$248,$X197*'Fish metrics'!G$249,$Y197*'Fish metrics'!G$250)</f>
        <v>#VALUE!</v>
      </c>
      <c r="AG197" s="49" t="e">
        <f>SUM($T197*'Fish metrics'!H$245,$U197*'Fish metrics'!H$246,$V197*'Fish metrics'!H$247,$W197*'Fish metrics'!H$248,$X197*'Fish metrics'!H$249,$Y197*'Fish metrics'!H$250)</f>
        <v>#VALUE!</v>
      </c>
      <c r="AH197" s="49" t="e">
        <f>SUM($T197*'Fish metrics'!I$245,$U197*'Fish metrics'!I$246,$V197*'Fish metrics'!I$247,$W197*'Fish metrics'!I$248,$X197*'Fish metrics'!I$249,$Y197*'Fish metrics'!I$250)</f>
        <v>#VALUE!</v>
      </c>
      <c r="AI197" s="49" t="e">
        <f>SUM($T197*'Fish metrics'!J$245,$U197*'Fish metrics'!J$246,$V197*'Fish metrics'!J$247,$W197*'Fish metrics'!J$248,$X197*'Fish metrics'!J$249,$Y197*'Fish metrics'!J$250)</f>
        <v>#VALUE!</v>
      </c>
      <c r="AJ197" s="49" t="e">
        <f>SUM($T197*'Fish metrics'!K$245,$U197*'Fish metrics'!K$246,$V197*'Fish metrics'!K$247,$W197*'Fish metrics'!K$248,$X197*'Fish metrics'!K$249,$Y197*'Fish metrics'!K$250)</f>
        <v>#VALUE!</v>
      </c>
      <c r="AK197" s="49" t="e">
        <f>SUM($T197*'Fish metrics'!L$245,$U197*'Fish metrics'!L$246,$V197*'Fish metrics'!L$247,$W197*'Fish metrics'!L$248,$X197*'Fish metrics'!L$249,$Y197*'Fish metrics'!L$250)</f>
        <v>#VALUE!</v>
      </c>
      <c r="AL197" s="49" t="e">
        <f>SUM($T197*'Fish metrics'!M$245,$U197*'Fish metrics'!M$246,$V197*'Fish metrics'!M$247,$W197*'Fish metrics'!M$248,$X197*'Fish metrics'!M$249,$Y197*'Fish metrics'!M$250)</f>
        <v>#VALUE!</v>
      </c>
      <c r="AM197" s="49" t="e">
        <f>SUM($T197*'Fish metrics'!N$245,$U197*'Fish metrics'!N$246,$V197*'Fish metrics'!N$247,$W197*'Fish metrics'!N$248,$X197*'Fish metrics'!N$249,$Y197*'Fish metrics'!N$250)</f>
        <v>#VALUE!</v>
      </c>
      <c r="AN197" s="49" t="e">
        <f>SUM($T197*'Fish metrics'!O$245,$U197*'Fish metrics'!O$246,$V197*'Fish metrics'!O$247,$W197*'Fish metrics'!O$248,$X197*'Fish metrics'!O$249,$Y197*'Fish metrics'!O$250)</f>
        <v>#VALUE!</v>
      </c>
      <c r="AO197" s="39" t="e">
        <f t="shared" si="176"/>
        <v>#VALUE!</v>
      </c>
    </row>
    <row r="198" spans="1:41" x14ac:dyDescent="0.25">
      <c r="A198" s="81" t="s">
        <v>137</v>
      </c>
      <c r="B198" s="315"/>
      <c r="C198" s="337"/>
      <c r="D198" s="330"/>
      <c r="E198" s="330"/>
      <c r="F198" s="331"/>
      <c r="G198" s="328"/>
      <c r="H198" s="329"/>
      <c r="I198" s="329"/>
      <c r="J198" s="329"/>
      <c r="K198" s="329"/>
      <c r="L198" s="332"/>
      <c r="N198" s="81" t="s">
        <v>137</v>
      </c>
      <c r="O198" s="44" t="str">
        <f>IF(B198&gt;0,0,IF($N$155&lt;=$B$4,0,""))</f>
        <v/>
      </c>
      <c r="P198" s="67"/>
      <c r="Q198" s="68"/>
      <c r="R198" s="68"/>
      <c r="S198" s="69"/>
      <c r="T198" s="67" t="str">
        <f>IF(G198&gt;0,G198*'Fish metrics'!H$46/$B$5,IF($N$155&lt;=$B$4,0,""))</f>
        <v/>
      </c>
      <c r="U198" s="68" t="str">
        <f>IF(H198&gt;0,H198*'Fish metrics'!I$46/$B$5,IF($N$155&lt;=$B$4,0,""))</f>
        <v/>
      </c>
      <c r="V198" s="68" t="str">
        <f>IF(I198&gt;0,I198*'Fish metrics'!J$46/$B$5,IF($N$155&lt;=$B$4,0,""))</f>
        <v/>
      </c>
      <c r="W198" s="68" t="str">
        <f>IF(J198&gt;0,J198*'Fish metrics'!K$46/$B$5,IF($N$155&lt;=$B$4,0,""))</f>
        <v/>
      </c>
      <c r="X198" s="68" t="str">
        <f>IF(K198&gt;0,K198*'Fish metrics'!L$46/$B$5,IF($N$155&lt;=$B$4,0,""))</f>
        <v/>
      </c>
      <c r="Y198" s="69" t="str">
        <f>IF(L198&gt;0,L198*'Fish metrics'!M$46/$B$5,IF($N$155&lt;=$B$4,0,""))</f>
        <v/>
      </c>
      <c r="Z198" s="39">
        <f t="shared" ref="Z198:Z200" si="177">SUM(O198:Y198)</f>
        <v>0</v>
      </c>
      <c r="AB198" s="82" t="s">
        <v>137</v>
      </c>
      <c r="AC198" s="49" t="e">
        <f>SUM($T198*'Fish metrics'!D$252,$U198*'Fish metrics'!D$253,$V198*'Fish metrics'!D$254,$W198*'Fish metrics'!D$255,$X198*'Fish metrics'!D$256,$Y198*'Fish metrics'!D$257)</f>
        <v>#VALUE!</v>
      </c>
      <c r="AD198" s="49" t="e">
        <f>SUM($T198*'Fish metrics'!E$252,$U198*'Fish metrics'!E$253,$V198*'Fish metrics'!E$254,$W198*'Fish metrics'!E$255,$X198*'Fish metrics'!E$256,$Y198*'Fish metrics'!E$257)</f>
        <v>#VALUE!</v>
      </c>
      <c r="AE198" s="49" t="e">
        <f>SUM($T198*'Fish metrics'!F$252,$U198*'Fish metrics'!F$253,$V198*'Fish metrics'!F$254,$W198*'Fish metrics'!F$255,$X198*'Fish metrics'!F$256,$Y198*'Fish metrics'!F$257)</f>
        <v>#VALUE!</v>
      </c>
      <c r="AF198" s="49" t="e">
        <f>SUM($T198*'Fish metrics'!G$252,$U198*'Fish metrics'!G$253,$V198*'Fish metrics'!G$254,$W198*'Fish metrics'!G$255,$X198*'Fish metrics'!G$256,$Y198*'Fish metrics'!G$257)</f>
        <v>#VALUE!</v>
      </c>
      <c r="AG198" s="49" t="e">
        <f>SUM($T198*'Fish metrics'!H$252,$U198*'Fish metrics'!H$253,$V198*'Fish metrics'!H$254,$W198*'Fish metrics'!H$255,$X198*'Fish metrics'!H$256,$Y198*'Fish metrics'!H$257)</f>
        <v>#VALUE!</v>
      </c>
      <c r="AH198" s="49" t="e">
        <f>SUM($T198*'Fish metrics'!I$252,$U198*'Fish metrics'!I$253,$V198*'Fish metrics'!I$254,$W198*'Fish metrics'!I$255,$X198*'Fish metrics'!I$256,$Y198*'Fish metrics'!I$257)</f>
        <v>#VALUE!</v>
      </c>
      <c r="AI198" s="49" t="e">
        <f>SUM($T198*'Fish metrics'!J$252,$U198*'Fish metrics'!J$253,$V198*'Fish metrics'!J$254,$W198*'Fish metrics'!J$255,$X198*'Fish metrics'!J$256,$Y198*'Fish metrics'!J$257)</f>
        <v>#VALUE!</v>
      </c>
      <c r="AJ198" s="49" t="e">
        <f>SUM($T198*'Fish metrics'!K$252,$U198*'Fish metrics'!K$253,$V198*'Fish metrics'!K$254,$W198*'Fish metrics'!K$255,$X198*'Fish metrics'!K$256,$Y198*'Fish metrics'!K$257)</f>
        <v>#VALUE!</v>
      </c>
      <c r="AK198" s="49" t="e">
        <f>SUM($T198*'Fish metrics'!L$252,$U198*'Fish metrics'!L$253,$V198*'Fish metrics'!L$254,$W198*'Fish metrics'!L$255,$X198*'Fish metrics'!L$256,$Y198*'Fish metrics'!L$257)</f>
        <v>#VALUE!</v>
      </c>
      <c r="AL198" s="49" t="e">
        <f>SUM($T198*'Fish metrics'!M$252,$U198*'Fish metrics'!M$253,$V198*'Fish metrics'!M$254,$W198*'Fish metrics'!M$255,$X198*'Fish metrics'!M$256,$Y198*'Fish metrics'!M$257)</f>
        <v>#VALUE!</v>
      </c>
      <c r="AM198" s="49" t="e">
        <f>SUM($T198*'Fish metrics'!N$252,$U198*'Fish metrics'!N$253,$V198*'Fish metrics'!N$254,$W198*'Fish metrics'!N$255,$X198*'Fish metrics'!N$256,$Y198*'Fish metrics'!N$257)</f>
        <v>#VALUE!</v>
      </c>
      <c r="AN198" s="49" t="e">
        <f>SUM($T198*'Fish metrics'!O$252,$U198*'Fish metrics'!O$253,$V198*'Fish metrics'!O$254,$W198*'Fish metrics'!O$255,$X198*'Fish metrics'!O$256,$Y198*'Fish metrics'!O$257)</f>
        <v>#VALUE!</v>
      </c>
      <c r="AO198" s="39" t="e">
        <f t="shared" si="176"/>
        <v>#VALUE!</v>
      </c>
    </row>
    <row r="199" spans="1:41" x14ac:dyDescent="0.25">
      <c r="A199" s="81" t="s">
        <v>138</v>
      </c>
      <c r="B199" s="315"/>
      <c r="C199" s="337"/>
      <c r="D199" s="330"/>
      <c r="E199" s="330"/>
      <c r="F199" s="331"/>
      <c r="G199" s="328"/>
      <c r="H199" s="329"/>
      <c r="I199" s="329"/>
      <c r="J199" s="329"/>
      <c r="K199" s="330"/>
      <c r="L199" s="331"/>
      <c r="N199" s="81" t="s">
        <v>138</v>
      </c>
      <c r="O199" s="44" t="str">
        <f>IF(B199&gt;0,0,IF($N$155&lt;=$B$4,0,""))</f>
        <v/>
      </c>
      <c r="P199" s="67"/>
      <c r="Q199" s="68"/>
      <c r="R199" s="68"/>
      <c r="S199" s="69"/>
      <c r="T199" s="67" t="str">
        <f>IF(G199&gt;0,G199*'Fish metrics'!H$47/$B$5,IF($N$155&lt;=$B$4,0,""))</f>
        <v/>
      </c>
      <c r="U199" s="68" t="str">
        <f>IF(H199&gt;0,H199*'Fish metrics'!I$47/$B$5,IF($N$155&lt;=$B$4,0,""))</f>
        <v/>
      </c>
      <c r="V199" s="68" t="str">
        <f>IF(I199&gt;0,I199*'Fish metrics'!J$47/$B$5,IF($N$155&lt;=$B$4,0,""))</f>
        <v/>
      </c>
      <c r="W199" s="68" t="str">
        <f>IF(J199&gt;0,J199*'Fish metrics'!K$47/$B$5,IF($N$155&lt;=$B$4,0,""))</f>
        <v/>
      </c>
      <c r="X199" s="68" t="str">
        <f>IF(K199&gt;0,K199*'Fish metrics'!L$47/$B$5,IF($N$155&lt;=$B$4,0,""))</f>
        <v/>
      </c>
      <c r="Y199" s="69" t="str">
        <f>IF(L199&gt;0,L199*'Fish metrics'!M$47/$B$5,IF($N$155&lt;=$B$4,0,""))</f>
        <v/>
      </c>
      <c r="Z199" s="39">
        <f t="shared" si="177"/>
        <v>0</v>
      </c>
      <c r="AB199" s="82" t="s">
        <v>138</v>
      </c>
      <c r="AC199" s="49" t="e">
        <f>SUM($T199*'Fish metrics'!D$259,$U199*'Fish metrics'!D$260,$V199*'Fish metrics'!D$261,$W199*'Fish metrics'!D$262,$X199*'Fish metrics'!D$263,$Y199*'Fish metrics'!D$264)</f>
        <v>#VALUE!</v>
      </c>
      <c r="AD199" s="49" t="e">
        <f>SUM($T199*'Fish metrics'!E$259,$U199*'Fish metrics'!E$260,$V199*'Fish metrics'!E$261,$W199*'Fish metrics'!E$262,$X199*'Fish metrics'!E$263,$Y199*'Fish metrics'!E$264)</f>
        <v>#VALUE!</v>
      </c>
      <c r="AE199" s="49" t="e">
        <f>SUM($T199*'Fish metrics'!F$259,$U199*'Fish metrics'!F$260,$V199*'Fish metrics'!F$261,$W199*'Fish metrics'!F$262,$X199*'Fish metrics'!F$263,$Y199*'Fish metrics'!F$264)</f>
        <v>#VALUE!</v>
      </c>
      <c r="AF199" s="49" t="e">
        <f>SUM($T199*'Fish metrics'!G$259,$U199*'Fish metrics'!G$260,$V199*'Fish metrics'!G$261,$W199*'Fish metrics'!G$262,$X199*'Fish metrics'!G$263,$Y199*'Fish metrics'!G$264)</f>
        <v>#VALUE!</v>
      </c>
      <c r="AG199" s="49" t="e">
        <f>SUM($T199*'Fish metrics'!H$259,$U199*'Fish metrics'!H$260,$V199*'Fish metrics'!H$261,$W199*'Fish metrics'!H$262,$X199*'Fish metrics'!H$263,$Y199*'Fish metrics'!H$264)</f>
        <v>#VALUE!</v>
      </c>
      <c r="AH199" s="49" t="e">
        <f>SUM($T199*'Fish metrics'!I$259,$U199*'Fish metrics'!I$260,$V199*'Fish metrics'!I$261,$W199*'Fish metrics'!I$262,$X199*'Fish metrics'!I$263,$Y199*'Fish metrics'!I$264)</f>
        <v>#VALUE!</v>
      </c>
      <c r="AI199" s="49" t="e">
        <f>SUM($T199*'Fish metrics'!J$259,$U199*'Fish metrics'!J$260,$V199*'Fish metrics'!J$261,$W199*'Fish metrics'!J$262,$X199*'Fish metrics'!J$263,$Y199*'Fish metrics'!J$264)</f>
        <v>#VALUE!</v>
      </c>
      <c r="AJ199" s="49" t="e">
        <f>SUM($T199*'Fish metrics'!K$259,$U199*'Fish metrics'!K$260,$V199*'Fish metrics'!K$261,$W199*'Fish metrics'!K$262,$X199*'Fish metrics'!K$263,$Y199*'Fish metrics'!K$264)</f>
        <v>#VALUE!</v>
      </c>
      <c r="AK199" s="49" t="e">
        <f>SUM($T199*'Fish metrics'!L$259,$U199*'Fish metrics'!L$260,$V199*'Fish metrics'!L$261,$W199*'Fish metrics'!L$262,$X199*'Fish metrics'!L$263,$Y199*'Fish metrics'!L$264)</f>
        <v>#VALUE!</v>
      </c>
      <c r="AL199" s="49" t="e">
        <f>SUM($T199*'Fish metrics'!M$259,$U199*'Fish metrics'!M$260,$V199*'Fish metrics'!M$261,$W199*'Fish metrics'!M$262,$X199*'Fish metrics'!M$263,$Y199*'Fish metrics'!M$264)</f>
        <v>#VALUE!</v>
      </c>
      <c r="AM199" s="49" t="e">
        <f>SUM($T199*'Fish metrics'!N$259,$U199*'Fish metrics'!N$260,$V199*'Fish metrics'!N$261,$W199*'Fish metrics'!N$262,$X199*'Fish metrics'!N$263,$Y199*'Fish metrics'!N$264)</f>
        <v>#VALUE!</v>
      </c>
      <c r="AN199" s="49" t="e">
        <f>SUM($T199*'Fish metrics'!O$259,$U199*'Fish metrics'!O$260,$V199*'Fish metrics'!O$261,$W199*'Fish metrics'!O$262,$X199*'Fish metrics'!O$263,$Y199*'Fish metrics'!O$264)</f>
        <v>#VALUE!</v>
      </c>
      <c r="AO199" s="39" t="e">
        <f t="shared" si="176"/>
        <v>#VALUE!</v>
      </c>
    </row>
    <row r="200" spans="1:41" ht="14.4" thickBot="1" x14ac:dyDescent="0.3">
      <c r="A200" s="89" t="s">
        <v>139</v>
      </c>
      <c r="B200" s="341"/>
      <c r="C200" s="342"/>
      <c r="D200" s="343"/>
      <c r="E200" s="343"/>
      <c r="F200" s="344"/>
      <c r="G200" s="345"/>
      <c r="H200" s="346"/>
      <c r="I200" s="346"/>
      <c r="J200" s="346"/>
      <c r="K200" s="343"/>
      <c r="L200" s="344"/>
      <c r="N200" s="92" t="s">
        <v>139</v>
      </c>
      <c r="O200" s="44" t="str">
        <f>IF(B200&gt;0,0,IF($N$155&lt;=$B$4,0,""))</f>
        <v/>
      </c>
      <c r="P200" s="67"/>
      <c r="Q200" s="68"/>
      <c r="R200" s="68"/>
      <c r="S200" s="69"/>
      <c r="T200" s="67" t="str">
        <f>IF(G200&gt;0,G200*'Fish metrics'!H$48/$B$5,IF($N$155&lt;=$B$4,0,""))</f>
        <v/>
      </c>
      <c r="U200" s="68" t="str">
        <f>IF(H200&gt;0,H200*'Fish metrics'!I$48/$B$5,IF($N$155&lt;=$B$4,0,""))</f>
        <v/>
      </c>
      <c r="V200" s="68" t="str">
        <f>IF(I200&gt;0,I200*'Fish metrics'!J$48/$B$5,IF($N$155&lt;=$B$4,0,""))</f>
        <v/>
      </c>
      <c r="W200" s="68" t="str">
        <f>IF(J200&gt;0,J200*'Fish metrics'!K$48/$B$5,IF($N$155&lt;=$B$4,0,""))</f>
        <v/>
      </c>
      <c r="X200" s="68" t="str">
        <f>IF(K200&gt;0,K200*'Fish metrics'!L$48/$B$5,IF($N$155&lt;=$B$4,0,""))</f>
        <v/>
      </c>
      <c r="Y200" s="69" t="str">
        <f>IF(L200&gt;0,L200*'Fish metrics'!M$48/$B$5,IF($N$155&lt;=$B$4,0,""))</f>
        <v/>
      </c>
      <c r="Z200" s="39">
        <f t="shared" si="177"/>
        <v>0</v>
      </c>
      <c r="AB200" s="93" t="s">
        <v>139</v>
      </c>
      <c r="AC200" s="49" t="e">
        <f>SUM($T200*'Fish metrics'!D$266,$U200*'Fish metrics'!D$267,$V200*'Fish metrics'!D$268,$W200*'Fish metrics'!D$269,$X200*'Fish metrics'!D$270,$Y200*'Fish metrics'!D$271)</f>
        <v>#VALUE!</v>
      </c>
      <c r="AD200" s="49" t="e">
        <f>SUM($T200*'Fish metrics'!E$266,$U200*'Fish metrics'!E$267,$V200*'Fish metrics'!E$268,$W200*'Fish metrics'!E$269,$X200*'Fish metrics'!E$270,$Y200*'Fish metrics'!E$271)</f>
        <v>#VALUE!</v>
      </c>
      <c r="AE200" s="49" t="e">
        <f>SUM($T200*'Fish metrics'!F$266,$U200*'Fish metrics'!F$267,$V200*'Fish metrics'!F$268,$W200*'Fish metrics'!F$269,$X200*'Fish metrics'!F$270,$Y200*'Fish metrics'!F$271)</f>
        <v>#VALUE!</v>
      </c>
      <c r="AF200" s="49" t="e">
        <f>SUM($T200*'Fish metrics'!G$266,$U200*'Fish metrics'!G$267,$V200*'Fish metrics'!G$268,$W200*'Fish metrics'!G$269,$X200*'Fish metrics'!G$270,$Y200*'Fish metrics'!G$271)</f>
        <v>#VALUE!</v>
      </c>
      <c r="AG200" s="49" t="e">
        <f>SUM($T200*'Fish metrics'!H$266,$U200*'Fish metrics'!H$267,$V200*'Fish metrics'!H$268,$W200*'Fish metrics'!H$269,$X200*'Fish metrics'!H$270,$Y200*'Fish metrics'!H$271)</f>
        <v>#VALUE!</v>
      </c>
      <c r="AH200" s="49" t="e">
        <f>SUM($T200*'Fish metrics'!I$266,$U200*'Fish metrics'!I$267,$V200*'Fish metrics'!I$268,$W200*'Fish metrics'!I$269,$X200*'Fish metrics'!I$270,$Y200*'Fish metrics'!I$271)</f>
        <v>#VALUE!</v>
      </c>
      <c r="AI200" s="49" t="e">
        <f>SUM($T200*'Fish metrics'!J$266,$U200*'Fish metrics'!J$267,$V200*'Fish metrics'!J$268,$W200*'Fish metrics'!J$269,$X200*'Fish metrics'!J$270,$Y200*'Fish metrics'!J$271)</f>
        <v>#VALUE!</v>
      </c>
      <c r="AJ200" s="49" t="e">
        <f>SUM($T200*'Fish metrics'!K$266,$U200*'Fish metrics'!K$267,$V200*'Fish metrics'!K$268,$W200*'Fish metrics'!K$269,$X200*'Fish metrics'!K$270,$Y200*'Fish metrics'!K$271)</f>
        <v>#VALUE!</v>
      </c>
      <c r="AK200" s="49" t="e">
        <f>SUM($T200*'Fish metrics'!L$266,$U200*'Fish metrics'!L$267,$V200*'Fish metrics'!L$268,$W200*'Fish metrics'!L$269,$X200*'Fish metrics'!L$270,$Y200*'Fish metrics'!L$271)</f>
        <v>#VALUE!</v>
      </c>
      <c r="AL200" s="49" t="e">
        <f>SUM($T200*'Fish metrics'!M$266,$U200*'Fish metrics'!M$267,$V200*'Fish metrics'!M$268,$W200*'Fish metrics'!M$269,$X200*'Fish metrics'!M$270,$Y200*'Fish metrics'!M$271)</f>
        <v>#VALUE!</v>
      </c>
      <c r="AM200" s="49" t="e">
        <f>SUM($T200*'Fish metrics'!N$266,$U200*'Fish metrics'!N$267,$V200*'Fish metrics'!N$268,$W200*'Fish metrics'!N$269,$X200*'Fish metrics'!N$270,$Y200*'Fish metrics'!N$271)</f>
        <v>#VALUE!</v>
      </c>
      <c r="AN200" s="49" t="e">
        <f>SUM($T200*'Fish metrics'!O$266,$U200*'Fish metrics'!O$267,$V200*'Fish metrics'!O$268,$W200*'Fish metrics'!O$269,$X200*'Fish metrics'!O$270,$Y200*'Fish metrics'!O$271)</f>
        <v>#VALUE!</v>
      </c>
      <c r="AO200" s="39" t="e">
        <f t="shared" si="176"/>
        <v>#VALUE!</v>
      </c>
    </row>
    <row r="201" spans="1:41" ht="16.8" thickBot="1" x14ac:dyDescent="0.3">
      <c r="N201" s="95" t="s">
        <v>243</v>
      </c>
      <c r="O201" s="96">
        <f>SUM(O158:O200)</f>
        <v>0</v>
      </c>
      <c r="P201" s="97">
        <f t="shared" ref="P201" si="178">SUM(P158:P200)</f>
        <v>0</v>
      </c>
      <c r="Q201" s="98">
        <f t="shared" ref="Q201" si="179">SUM(Q158:Q200)</f>
        <v>0</v>
      </c>
      <c r="R201" s="98">
        <f t="shared" ref="R201" si="180">SUM(R158:R200)</f>
        <v>0</v>
      </c>
      <c r="S201" s="99">
        <f t="shared" ref="S201" si="181">SUM(S158:S200)</f>
        <v>0</v>
      </c>
      <c r="T201" s="97">
        <f t="shared" ref="T201" si="182">SUM(T158:T200)</f>
        <v>0</v>
      </c>
      <c r="U201" s="98">
        <f t="shared" ref="U201" si="183">SUM(U158:U200)</f>
        <v>0</v>
      </c>
      <c r="V201" s="98">
        <f t="shared" ref="V201" si="184">SUM(V158:V200)</f>
        <v>0</v>
      </c>
      <c r="W201" s="98">
        <f t="shared" ref="W201" si="185">SUM(W158:W200)</f>
        <v>0</v>
      </c>
      <c r="X201" s="98">
        <f t="shared" ref="X201" si="186">SUM(X158:X200)</f>
        <v>0</v>
      </c>
      <c r="Y201" s="99">
        <f t="shared" ref="Y201" si="187">SUM(Y158:Y200)</f>
        <v>0</v>
      </c>
      <c r="Z201" s="100">
        <f>SUM(Z157:Z200)</f>
        <v>0</v>
      </c>
      <c r="AB201" s="95" t="s">
        <v>244</v>
      </c>
      <c r="AC201" s="98" t="e">
        <f>SUM(AC158:AC159,AC161:AC168,AC170:AC190,AC193:AC194,AC197:AC200)</f>
        <v>#VALUE!</v>
      </c>
      <c r="AD201" s="98" t="e">
        <f t="shared" ref="AD201" si="188">SUM(AD158:AD159,AD161:AD168,AD170:AD190,AD193:AD194,AD197:AD200)</f>
        <v>#VALUE!</v>
      </c>
      <c r="AE201" s="98" t="e">
        <f t="shared" ref="AE201" si="189">SUM(AE158:AE159,AE161:AE168,AE170:AE190,AE193:AE194,AE197:AE200)</f>
        <v>#VALUE!</v>
      </c>
      <c r="AF201" s="98" t="e">
        <f t="shared" ref="AF201" si="190">SUM(AF158:AF159,AF161:AF168,AF170:AF190,AF193:AF194,AF197:AF200)</f>
        <v>#VALUE!</v>
      </c>
      <c r="AG201" s="98" t="e">
        <f t="shared" ref="AG201" si="191">SUM(AG158:AG159,AG161:AG168,AG170:AG190,AG193:AG194,AG197:AG200)</f>
        <v>#VALUE!</v>
      </c>
      <c r="AH201" s="98" t="e">
        <f t="shared" ref="AH201" si="192">SUM(AH158:AH159,AH161:AH168,AH170:AH190,AH193:AH194,AH197:AH200)</f>
        <v>#VALUE!</v>
      </c>
      <c r="AI201" s="98" t="e">
        <f t="shared" ref="AI201" si="193">SUM(AI158:AI159,AI161:AI168,AI170:AI190,AI193:AI194,AI197:AI200)</f>
        <v>#VALUE!</v>
      </c>
      <c r="AJ201" s="98" t="e">
        <f t="shared" ref="AJ201" si="194">SUM(AJ158:AJ159,AJ161:AJ168,AJ170:AJ190,AJ193:AJ194,AJ197:AJ200)</f>
        <v>#VALUE!</v>
      </c>
      <c r="AK201" s="98" t="e">
        <f t="shared" ref="AK201" si="195">SUM(AK158:AK159,AK161:AK168,AK170:AK190,AK193:AK194,AK197:AK200)</f>
        <v>#VALUE!</v>
      </c>
      <c r="AL201" s="98" t="e">
        <f t="shared" ref="AL201" si="196">SUM(AL158:AL159,AL161:AL168,AL170:AL190,AL193:AL194,AL197:AL200)</f>
        <v>#VALUE!</v>
      </c>
      <c r="AM201" s="98" t="e">
        <f t="shared" ref="AM201" si="197">SUM(AM158:AM159,AM161:AM168,AM170:AM190,AM193:AM194,AM197:AM200)</f>
        <v>#VALUE!</v>
      </c>
      <c r="AN201" s="98" t="e">
        <f t="shared" ref="AN201" si="198">SUM(AN158:AN159,AN161:AN168,AN170:AN190,AN193:AN194,AN197:AN200)</f>
        <v>#VALUE!</v>
      </c>
      <c r="AO201" s="100" t="e">
        <f>SUM(AO158:AO159,AO161:AO168,AO170:AO190,AO193:AO194,AO197:AO200)</f>
        <v>#VALUE!</v>
      </c>
    </row>
    <row r="202" spans="1:41" ht="14.4" thickBot="1" x14ac:dyDescent="0.3"/>
    <row r="203" spans="1:41" ht="15" customHeight="1" thickBot="1" x14ac:dyDescent="0.35">
      <c r="A203" s="14" t="s">
        <v>159</v>
      </c>
      <c r="B203" s="15"/>
      <c r="C203" s="15"/>
      <c r="D203" s="15"/>
      <c r="E203" s="15"/>
      <c r="F203" s="15"/>
      <c r="G203" s="15"/>
      <c r="H203" s="15"/>
      <c r="I203" s="15"/>
      <c r="J203" s="15"/>
      <c r="K203" s="15"/>
      <c r="L203" s="16"/>
      <c r="N203" s="14" t="s">
        <v>159</v>
      </c>
      <c r="O203" s="15"/>
      <c r="P203" s="15"/>
      <c r="Q203" s="15"/>
      <c r="R203" s="15"/>
      <c r="S203" s="15"/>
      <c r="T203" s="15"/>
      <c r="U203" s="15"/>
      <c r="V203" s="15"/>
      <c r="W203" s="15"/>
      <c r="X203" s="15"/>
      <c r="Y203" s="16"/>
      <c r="Z203" s="353" t="s">
        <v>195</v>
      </c>
      <c r="AB203" s="17" t="s">
        <v>159</v>
      </c>
      <c r="AC203" s="18"/>
      <c r="AD203" s="18"/>
      <c r="AE203" s="18"/>
      <c r="AF203" s="18"/>
      <c r="AG203" s="18"/>
      <c r="AH203" s="18"/>
      <c r="AI203" s="18"/>
      <c r="AJ203" s="18"/>
      <c r="AK203" s="18"/>
      <c r="AL203" s="18"/>
      <c r="AM203" s="18"/>
      <c r="AN203" s="18"/>
      <c r="AO203" s="353" t="s">
        <v>195</v>
      </c>
    </row>
    <row r="204" spans="1:41" ht="14.4" x14ac:dyDescent="0.3">
      <c r="A204" s="19"/>
      <c r="B204" s="20" t="s">
        <v>152</v>
      </c>
      <c r="C204" s="364" t="s">
        <v>2</v>
      </c>
      <c r="D204" s="365"/>
      <c r="E204" s="365"/>
      <c r="F204" s="366"/>
      <c r="G204" s="364" t="s">
        <v>3</v>
      </c>
      <c r="H204" s="365"/>
      <c r="I204" s="365"/>
      <c r="J204" s="365"/>
      <c r="K204" s="365"/>
      <c r="L204" s="366"/>
      <c r="N204" s="19">
        <v>5</v>
      </c>
      <c r="O204" s="20" t="s">
        <v>152</v>
      </c>
      <c r="P204" s="364" t="s">
        <v>2</v>
      </c>
      <c r="Q204" s="365"/>
      <c r="R204" s="365"/>
      <c r="S204" s="366"/>
      <c r="T204" s="364" t="s">
        <v>3</v>
      </c>
      <c r="U204" s="365"/>
      <c r="V204" s="365"/>
      <c r="W204" s="365"/>
      <c r="X204" s="365"/>
      <c r="Y204" s="366"/>
      <c r="Z204" s="354"/>
      <c r="AB204" s="21"/>
      <c r="AC204" s="22" t="s">
        <v>33</v>
      </c>
      <c r="AD204" s="22" t="s">
        <v>34</v>
      </c>
      <c r="AE204" s="23" t="s">
        <v>35</v>
      </c>
      <c r="AF204" s="22" t="s">
        <v>36</v>
      </c>
      <c r="AG204" s="22" t="s">
        <v>37</v>
      </c>
      <c r="AH204" s="22" t="s">
        <v>38</v>
      </c>
      <c r="AI204" s="22" t="s">
        <v>39</v>
      </c>
      <c r="AJ204" s="22" t="s">
        <v>40</v>
      </c>
      <c r="AK204" s="22" t="s">
        <v>41</v>
      </c>
      <c r="AL204" s="22" t="s">
        <v>42</v>
      </c>
      <c r="AM204" s="22" t="s">
        <v>43</v>
      </c>
      <c r="AN204" s="22" t="s">
        <v>44</v>
      </c>
      <c r="AO204" s="354"/>
    </row>
    <row r="205" spans="1:41" ht="16.8" thickBot="1" x14ac:dyDescent="0.3">
      <c r="A205" s="24" t="s">
        <v>181</v>
      </c>
      <c r="B205" s="25" t="s">
        <v>153</v>
      </c>
      <c r="C205" s="26" t="s">
        <v>4</v>
      </c>
      <c r="D205" s="27" t="s">
        <v>5</v>
      </c>
      <c r="E205" s="27" t="s">
        <v>6</v>
      </c>
      <c r="F205" s="28" t="s">
        <v>7</v>
      </c>
      <c r="G205" s="26" t="s">
        <v>4</v>
      </c>
      <c r="H205" s="27" t="s">
        <v>5</v>
      </c>
      <c r="I205" s="27" t="s">
        <v>6</v>
      </c>
      <c r="J205" s="27" t="s">
        <v>7</v>
      </c>
      <c r="K205" s="27" t="s">
        <v>8</v>
      </c>
      <c r="L205" s="28" t="s">
        <v>182</v>
      </c>
      <c r="N205" s="24" t="s">
        <v>181</v>
      </c>
      <c r="O205" s="25" t="s">
        <v>153</v>
      </c>
      <c r="P205" s="26" t="s">
        <v>4</v>
      </c>
      <c r="Q205" s="27" t="s">
        <v>5</v>
      </c>
      <c r="R205" s="27" t="s">
        <v>6</v>
      </c>
      <c r="S205" s="28" t="s">
        <v>7</v>
      </c>
      <c r="T205" s="26" t="s">
        <v>4</v>
      </c>
      <c r="U205" s="27" t="s">
        <v>5</v>
      </c>
      <c r="V205" s="27" t="s">
        <v>6</v>
      </c>
      <c r="W205" s="27" t="s">
        <v>7</v>
      </c>
      <c r="X205" s="27" t="s">
        <v>8</v>
      </c>
      <c r="Y205" s="28" t="s">
        <v>182</v>
      </c>
      <c r="Z205" s="29" t="s">
        <v>241</v>
      </c>
      <c r="AB205" s="24" t="s">
        <v>181</v>
      </c>
      <c r="AC205" s="30" t="s">
        <v>46</v>
      </c>
      <c r="AD205" s="30" t="s">
        <v>47</v>
      </c>
      <c r="AE205" s="30" t="s">
        <v>48</v>
      </c>
      <c r="AF205" s="30" t="s">
        <v>49</v>
      </c>
      <c r="AG205" s="30" t="s">
        <v>50</v>
      </c>
      <c r="AH205" s="30" t="s">
        <v>51</v>
      </c>
      <c r="AI205" s="30" t="s">
        <v>52</v>
      </c>
      <c r="AJ205" s="30" t="s">
        <v>53</v>
      </c>
      <c r="AK205" s="30" t="s">
        <v>54</v>
      </c>
      <c r="AL205" s="30" t="s">
        <v>55</v>
      </c>
      <c r="AM205" s="30" t="s">
        <v>56</v>
      </c>
      <c r="AN205" s="30" t="s">
        <v>57</v>
      </c>
      <c r="AO205" s="29" t="s">
        <v>242</v>
      </c>
    </row>
    <row r="206" spans="1:41" x14ac:dyDescent="0.25">
      <c r="A206" s="31" t="s">
        <v>187</v>
      </c>
      <c r="B206" s="314"/>
      <c r="C206" s="32"/>
      <c r="D206" s="33"/>
      <c r="E206" s="33"/>
      <c r="F206" s="34"/>
      <c r="G206" s="32"/>
      <c r="H206" s="33"/>
      <c r="I206" s="33"/>
      <c r="J206" s="33"/>
      <c r="K206" s="33"/>
      <c r="L206" s="34"/>
      <c r="N206" s="31" t="s">
        <v>187</v>
      </c>
      <c r="O206" s="35"/>
      <c r="P206" s="36"/>
      <c r="Q206" s="37"/>
      <c r="R206" s="37"/>
      <c r="S206" s="38"/>
      <c r="T206" s="36"/>
      <c r="U206" s="37"/>
      <c r="V206" s="37"/>
      <c r="W206" s="37"/>
      <c r="X206" s="37"/>
      <c r="Y206" s="38"/>
      <c r="Z206" s="39"/>
      <c r="AB206" s="40" t="s">
        <v>187</v>
      </c>
      <c r="AC206" s="41" t="str">
        <f>IFERROR(SUM(AC207:AC239),"")</f>
        <v/>
      </c>
      <c r="AD206" s="41" t="str">
        <f t="shared" ref="AD206" si="199">IFERROR(SUM(AD207:AD239),"")</f>
        <v/>
      </c>
      <c r="AE206" s="41" t="str">
        <f t="shared" ref="AE206" si="200">IFERROR(SUM(AE207:AE239),"")</f>
        <v/>
      </c>
      <c r="AF206" s="41" t="str">
        <f t="shared" ref="AF206" si="201">IFERROR(SUM(AF207:AF239),"")</f>
        <v/>
      </c>
      <c r="AG206" s="41" t="str">
        <f t="shared" ref="AG206" si="202">IFERROR(SUM(AG207:AG239),"")</f>
        <v/>
      </c>
      <c r="AH206" s="41" t="str">
        <f t="shared" ref="AH206" si="203">IFERROR(SUM(AH207:AH239),"")</f>
        <v/>
      </c>
      <c r="AI206" s="41" t="str">
        <f t="shared" ref="AI206" si="204">IFERROR(SUM(AI207:AI239),"")</f>
        <v/>
      </c>
      <c r="AJ206" s="41" t="str">
        <f t="shared" ref="AJ206" si="205">IFERROR(SUM(AJ207:AJ239),"")</f>
        <v/>
      </c>
      <c r="AK206" s="41" t="str">
        <f t="shared" ref="AK206" si="206">IFERROR(SUM(AK207:AK239),"")</f>
        <v/>
      </c>
      <c r="AL206" s="41" t="str">
        <f t="shared" ref="AL206" si="207">IFERROR(SUM(AL207:AL239),"")</f>
        <v/>
      </c>
      <c r="AM206" s="41" t="str">
        <f t="shared" ref="AM206" si="208">IFERROR(SUM(AM207:AM239),"")</f>
        <v/>
      </c>
      <c r="AN206" s="41" t="str">
        <f t="shared" ref="AN206" si="209">IFERROR(SUM(AN207:AN239),"")</f>
        <v/>
      </c>
      <c r="AO206" s="42">
        <f>SUM(AC206:AN206)</f>
        <v>0</v>
      </c>
    </row>
    <row r="207" spans="1:41" x14ac:dyDescent="0.25">
      <c r="A207" s="43" t="s">
        <v>10</v>
      </c>
      <c r="B207" s="315"/>
      <c r="C207" s="316"/>
      <c r="D207" s="317"/>
      <c r="E207" s="317"/>
      <c r="F207" s="318"/>
      <c r="G207" s="316"/>
      <c r="H207" s="317"/>
      <c r="I207" s="317"/>
      <c r="J207" s="317"/>
      <c r="K207" s="317"/>
      <c r="L207" s="318"/>
      <c r="N207" s="43" t="s">
        <v>10</v>
      </c>
      <c r="O207" s="44" t="str">
        <f>IF(B207&gt;0,0,IF($N$204&lt;=$B$4,0,""))</f>
        <v/>
      </c>
      <c r="P207" s="45" t="str">
        <f>IF(C207&gt;0,C207*'Fish metrics'!D$6/$B$5,IF($N$204&lt;=$B$4,0,""))</f>
        <v/>
      </c>
      <c r="Q207" s="46" t="str">
        <f>IF(D207&gt;0,D207*'Fish metrics'!E$6/$B$5,IF($N$204&lt;=$B$4,0,""))</f>
        <v/>
      </c>
      <c r="R207" s="46" t="str">
        <f>IF(E207&gt;0,E207*'Fish metrics'!F$6/$B$5,IF($N$204&lt;=$B$4,0,""))</f>
        <v/>
      </c>
      <c r="S207" s="47" t="str">
        <f>IF(F207&gt;0,F207*'Fish metrics'!G$6/$B$5,IF($N$204&lt;=$B$4,0,""))</f>
        <v/>
      </c>
      <c r="T207" s="45" t="str">
        <f>IF(G207&gt;0,G207*'Fish metrics'!H$6/$B$5,IF($N$204&lt;=$B$4,0,""))</f>
        <v/>
      </c>
      <c r="U207" s="46" t="str">
        <f>IF(H207&gt;0,H207*'Fish metrics'!I$6/$B$5,IF($N$204&lt;=$B$4,0,""))</f>
        <v/>
      </c>
      <c r="V207" s="46" t="str">
        <f>IF(I207&gt;0,I207*'Fish metrics'!J$6/$B$5,IF($N$204&lt;=$B$4,0,""))</f>
        <v/>
      </c>
      <c r="W207" s="46" t="str">
        <f>IF(J207&gt;0,J207*'Fish metrics'!K$6/$B$5,IF($N$204&lt;=$B$4,0,""))</f>
        <v/>
      </c>
      <c r="X207" s="46" t="str">
        <f>IF(K207&gt;0,K207*'Fish metrics'!L$6/$B$5,IF($N$204&lt;=$B$4,0,""))</f>
        <v/>
      </c>
      <c r="Y207" s="47" t="str">
        <f>IF(L207&gt;0,L207*'Fish metrics'!M$6/$B$5,IF($N$204&lt;=$B$4,0,""))</f>
        <v/>
      </c>
      <c r="Z207" s="39">
        <f>SUM(O207:Y207)</f>
        <v>0</v>
      </c>
      <c r="AB207" s="48" t="s">
        <v>10</v>
      </c>
      <c r="AC207" s="49"/>
      <c r="AD207" s="49"/>
      <c r="AE207" s="49"/>
      <c r="AF207" s="49"/>
      <c r="AG207" s="49"/>
      <c r="AH207" s="49"/>
      <c r="AI207" s="49"/>
      <c r="AJ207" s="49"/>
      <c r="AK207" s="49"/>
      <c r="AL207" s="49"/>
      <c r="AM207" s="49"/>
      <c r="AN207" s="49"/>
      <c r="AO207" s="39">
        <f>SUM(AC207:AN207)</f>
        <v>0</v>
      </c>
    </row>
    <row r="208" spans="1:41" x14ac:dyDescent="0.25">
      <c r="A208" s="50" t="s">
        <v>154</v>
      </c>
      <c r="B208" s="319"/>
      <c r="C208" s="320"/>
      <c r="D208" s="321"/>
      <c r="E208" s="321"/>
      <c r="F208" s="322"/>
      <c r="G208" s="320"/>
      <c r="H208" s="321"/>
      <c r="I208" s="321"/>
      <c r="J208" s="323"/>
      <c r="K208" s="323"/>
      <c r="L208" s="322"/>
      <c r="N208" s="50" t="s">
        <v>154</v>
      </c>
      <c r="O208" s="51" t="str">
        <f>IF(B208&gt;0,0,IF($N$204&lt;=$B$4,0,""))</f>
        <v/>
      </c>
      <c r="P208" s="52" t="str">
        <f>IF(C208&gt;0,C208*'Fish metrics'!D$7/$B$5,IF($N$204&lt;=$B$4,0,""))</f>
        <v/>
      </c>
      <c r="Q208" s="53" t="str">
        <f>IF(D208&gt;0,D208*'Fish metrics'!E$7/$B$5,IF($N$204&lt;=$B$4,0,""))</f>
        <v/>
      </c>
      <c r="R208" s="53" t="str">
        <f>IF(E208&gt;0,E208*'Fish metrics'!F$7/$B$5,IF($N$204&lt;=$B$4,0,""))</f>
        <v/>
      </c>
      <c r="S208" s="54" t="str">
        <f>IF(F208&gt;0,F208*'Fish metrics'!G$7/$B$5,IF($N$204&lt;=$B$4,0,""))</f>
        <v/>
      </c>
      <c r="T208" s="52" t="str">
        <f>IF(G208&gt;0,G208*'Fish metrics'!H$7/$B$5,IF($N$204&lt;=$B$4,0,""))</f>
        <v/>
      </c>
      <c r="U208" s="53" t="str">
        <f>IF(H208&gt;0,H208*'Fish metrics'!I$7/$B$5,IF($N$204&lt;=$B$4,0,""))</f>
        <v/>
      </c>
      <c r="V208" s="53" t="str">
        <f>IF(I208&gt;0,I208*'Fish metrics'!J$7/$B$5,IF($N$204&lt;=$B$4,0,""))</f>
        <v/>
      </c>
      <c r="W208" s="53" t="str">
        <f>IF(J208&gt;0,J208*'Fish metrics'!K$7/$B$5,IF($N$204&lt;=$B$4,0,""))</f>
        <v/>
      </c>
      <c r="X208" s="53" t="str">
        <f>IF(K208&gt;0,K208*'Fish metrics'!L$7/$B$5,IF($N$204&lt;=$B$4,0,""))</f>
        <v/>
      </c>
      <c r="Y208" s="54" t="str">
        <f>IF(L208&gt;0,L208*'Fish metrics'!M$7/$B$5,IF($N$204&lt;=$B$4,0,""))</f>
        <v/>
      </c>
      <c r="Z208" s="39">
        <f>SUM(O208:Y208)</f>
        <v>0</v>
      </c>
      <c r="AB208" s="55" t="s">
        <v>154</v>
      </c>
      <c r="AC208" s="56"/>
      <c r="AD208" s="56"/>
      <c r="AE208" s="56"/>
      <c r="AF208" s="56"/>
      <c r="AG208" s="56"/>
      <c r="AH208" s="56"/>
      <c r="AI208" s="56"/>
      <c r="AJ208" s="56"/>
      <c r="AK208" s="56"/>
      <c r="AL208" s="56"/>
      <c r="AM208" s="56"/>
      <c r="AN208" s="56"/>
      <c r="AO208" s="39">
        <f>SUM(AC208:AN208)</f>
        <v>0</v>
      </c>
    </row>
    <row r="209" spans="1:41" x14ac:dyDescent="0.25">
      <c r="A209" s="57" t="s">
        <v>188</v>
      </c>
      <c r="B209" s="324"/>
      <c r="C209" s="325"/>
      <c r="D209" s="326"/>
      <c r="E209" s="326"/>
      <c r="F209" s="327"/>
      <c r="G209" s="325"/>
      <c r="H209" s="326"/>
      <c r="I209" s="326"/>
      <c r="J209" s="326"/>
      <c r="K209" s="326"/>
      <c r="L209" s="327"/>
      <c r="N209" s="57" t="s">
        <v>188</v>
      </c>
      <c r="O209" s="44"/>
      <c r="P209" s="45"/>
      <c r="Q209" s="46"/>
      <c r="R209" s="46"/>
      <c r="S209" s="47"/>
      <c r="T209" s="45"/>
      <c r="U209" s="46"/>
      <c r="V209" s="46"/>
      <c r="W209" s="46"/>
      <c r="X209" s="46"/>
      <c r="Y209" s="47"/>
      <c r="Z209" s="39"/>
      <c r="AB209" s="58" t="s">
        <v>188</v>
      </c>
      <c r="AC209" s="59"/>
      <c r="AD209" s="59"/>
      <c r="AE209" s="59"/>
      <c r="AF209" s="59"/>
      <c r="AG209" s="59"/>
      <c r="AH209" s="59"/>
      <c r="AI209" s="59"/>
      <c r="AJ209" s="59"/>
      <c r="AK209" s="59"/>
      <c r="AL209" s="59"/>
      <c r="AM209" s="59"/>
      <c r="AN209" s="59"/>
      <c r="AO209" s="39"/>
    </row>
    <row r="210" spans="1:41" x14ac:dyDescent="0.25">
      <c r="A210" s="60" t="s">
        <v>130</v>
      </c>
      <c r="B210" s="315"/>
      <c r="C210" s="316"/>
      <c r="D210" s="317"/>
      <c r="E210" s="317"/>
      <c r="F210" s="318"/>
      <c r="G210" s="316"/>
      <c r="H210" s="317"/>
      <c r="I210" s="317"/>
      <c r="J210" s="317"/>
      <c r="K210" s="317"/>
      <c r="L210" s="318"/>
      <c r="N210" s="60" t="s">
        <v>130</v>
      </c>
      <c r="O210" s="44" t="str">
        <f t="shared" ref="O210:O217" si="210">IF(B210&gt;0,0,IF($N$204&lt;=$B$4,0,""))</f>
        <v/>
      </c>
      <c r="P210" s="45" t="str">
        <f>IF(C210&gt;0,C210*'Fish metrics'!D$9/$B$5,IF($N$204&lt;=$B$4,0,""))</f>
        <v/>
      </c>
      <c r="Q210" s="46" t="str">
        <f>IF(D210&gt;0,D210*'Fish metrics'!E$9/$B$5,IF($N$204&lt;=$B$4,0,""))</f>
        <v/>
      </c>
      <c r="R210" s="46" t="str">
        <f>IF(E210&gt;0,E210*'Fish metrics'!F$9/$B$5,IF($N$204&lt;=$B$4,0,""))</f>
        <v/>
      </c>
      <c r="S210" s="47" t="str">
        <f>IF(F210&gt;0,F210*'Fish metrics'!G$9/$B$5,IF($N$204&lt;=$B$4,0,""))</f>
        <v/>
      </c>
      <c r="T210" s="45" t="str">
        <f>IF(G210&gt;0,G210*'Fish metrics'!H$9/$B$5,IF($N$204&lt;=$B$4,0,""))</f>
        <v/>
      </c>
      <c r="U210" s="46" t="str">
        <f>IF(H210&gt;0,H210*'Fish metrics'!I$9/$B$5,IF($N$204&lt;=$B$4,0,""))</f>
        <v/>
      </c>
      <c r="V210" s="46" t="str">
        <f>IF(I210&gt;0,I210*'Fish metrics'!J$9/$B$5,IF($N$204&lt;=$B$4,0,""))</f>
        <v/>
      </c>
      <c r="W210" s="46" t="str">
        <f>IF(J210&gt;0,J210*'Fish metrics'!K$9/$B$5,IF($N$204&lt;=$B$4,0,""))</f>
        <v/>
      </c>
      <c r="X210" s="46" t="str">
        <f>IF(K210&gt;0,K210*'Fish metrics'!L$9/$B$5,IF($N$204&lt;=$B$4,0,""))</f>
        <v/>
      </c>
      <c r="Y210" s="47" t="str">
        <f>IF(L210&gt;0,L210*'Fish metrics'!M$9/$B$5,IF($N$204&lt;=$B$4,0,""))</f>
        <v/>
      </c>
      <c r="Z210" s="39">
        <f>SUM(O210:Y210)</f>
        <v>0</v>
      </c>
      <c r="AB210" s="61" t="s">
        <v>130</v>
      </c>
      <c r="AC210" s="49" t="e">
        <f>SUM($P210*'Fish metrics'!D$195,$Q210*'Fish metrics'!D$196,$R210*'Fish metrics'!D$197,$S210*'Fish metrics'!D$198,$T210*'Fish metrics'!D$199,$U210*'Fish metrics'!D$200,$V210*'Fish metrics'!D$201,$W210*'Fish metrics'!D$202,$X210*'Fish metrics'!D$203,$Y210*'Fish metrics'!D$204)</f>
        <v>#VALUE!</v>
      </c>
      <c r="AD210" s="49" t="e">
        <f>SUM($P210*'Fish metrics'!E$195,$Q210*'Fish metrics'!E$196,$R210*'Fish metrics'!E$197,$S210*'Fish metrics'!E$198,$T210*'Fish metrics'!E$199,$U210*'Fish metrics'!E$200,$V210*'Fish metrics'!E$201,$W210*'Fish metrics'!E$202,$X210*'Fish metrics'!E$203,$Y210*'Fish metrics'!E$204)</f>
        <v>#VALUE!</v>
      </c>
      <c r="AE210" s="49" t="e">
        <f>SUM($P210*'Fish metrics'!F$195,$Q210*'Fish metrics'!F$196,$R210*'Fish metrics'!F$197,$S210*'Fish metrics'!F$198,$T210*'Fish metrics'!F$199,$U210*'Fish metrics'!F$200,$V210*'Fish metrics'!F$201,$W210*'Fish metrics'!F$202,$X210*'Fish metrics'!F$203,$Y210*'Fish metrics'!F$204)</f>
        <v>#VALUE!</v>
      </c>
      <c r="AF210" s="49" t="e">
        <f>SUM($P210*'Fish metrics'!G$195,$Q210*'Fish metrics'!G$196,$R210*'Fish metrics'!G$197,$S210*'Fish metrics'!G$198,$T210*'Fish metrics'!G$199,$U210*'Fish metrics'!G$200,$V210*'Fish metrics'!G$201,$W210*'Fish metrics'!G$202,$X210*'Fish metrics'!G$203,$Y210*'Fish metrics'!G$204)</f>
        <v>#VALUE!</v>
      </c>
      <c r="AG210" s="49" t="e">
        <f>SUM($P210*'Fish metrics'!H$195,$Q210*'Fish metrics'!H$196,$R210*'Fish metrics'!H$197,$S210*'Fish metrics'!H$198,$T210*'Fish metrics'!H$199,$U210*'Fish metrics'!H$200,$V210*'Fish metrics'!H$201,$W210*'Fish metrics'!H$202,$X210*'Fish metrics'!H$203,$Y210*'Fish metrics'!H$204)</f>
        <v>#VALUE!</v>
      </c>
      <c r="AH210" s="49" t="e">
        <f>SUM($P210*'Fish metrics'!I$195,$Q210*'Fish metrics'!I$196,$R210*'Fish metrics'!I$197,$S210*'Fish metrics'!I$198,$T210*'Fish metrics'!I$199,$U210*'Fish metrics'!I$200,$V210*'Fish metrics'!I$201,$W210*'Fish metrics'!I$202,$X210*'Fish metrics'!I$203,$Y210*'Fish metrics'!I$204)</f>
        <v>#VALUE!</v>
      </c>
      <c r="AI210" s="49" t="e">
        <f>SUM($P210*'Fish metrics'!J$195,$Q210*'Fish metrics'!J$196,$R210*'Fish metrics'!J$197,$S210*'Fish metrics'!J$198,$T210*'Fish metrics'!J$199,$U210*'Fish metrics'!J$200,$V210*'Fish metrics'!J$201,$W210*'Fish metrics'!J$202,$X210*'Fish metrics'!J$203,$Y210*'Fish metrics'!J$204)</f>
        <v>#VALUE!</v>
      </c>
      <c r="AJ210" s="49" t="e">
        <f>SUM($P210*'Fish metrics'!K$195,$Q210*'Fish metrics'!K$196,$R210*'Fish metrics'!K$197,$S210*'Fish metrics'!K$198,$T210*'Fish metrics'!K$199,$U210*'Fish metrics'!K$200,$V210*'Fish metrics'!K$201,$W210*'Fish metrics'!K$202,$X210*'Fish metrics'!K$203,$Y210*'Fish metrics'!K$204)</f>
        <v>#VALUE!</v>
      </c>
      <c r="AK210" s="49" t="e">
        <f>SUM($P210*'Fish metrics'!L$195,$Q210*'Fish metrics'!L$196,$R210*'Fish metrics'!L$197,$S210*'Fish metrics'!L$198,$T210*'Fish metrics'!L$199,$U210*'Fish metrics'!L$200,$V210*'Fish metrics'!L$201,$W210*'Fish metrics'!L$202,$X210*'Fish metrics'!L$203,$Y210*'Fish metrics'!L$204)</f>
        <v>#VALUE!</v>
      </c>
      <c r="AL210" s="49" t="e">
        <f>SUM($P210*'Fish metrics'!M$195,$Q210*'Fish metrics'!M$196,$R210*'Fish metrics'!M$197,$S210*'Fish metrics'!M$198,$T210*'Fish metrics'!M$199,$U210*'Fish metrics'!M$200,$V210*'Fish metrics'!M$201,$W210*'Fish metrics'!M$202,$X210*'Fish metrics'!M$203,$Y210*'Fish metrics'!M$204)</f>
        <v>#VALUE!</v>
      </c>
      <c r="AM210" s="49" t="e">
        <f>SUM($P210*'Fish metrics'!N$195,$Q210*'Fish metrics'!N$196,$R210*'Fish metrics'!N$197,$S210*'Fish metrics'!N$198,$T210*'Fish metrics'!N$199,$U210*'Fish metrics'!N$200,$V210*'Fish metrics'!N$201,$W210*'Fish metrics'!N$202,$X210*'Fish metrics'!N$203,$Y210*'Fish metrics'!N$204)</f>
        <v>#VALUE!</v>
      </c>
      <c r="AN210" s="49" t="e">
        <f>SUM($P210*'Fish metrics'!O$195,$Q210*'Fish metrics'!O$196,$R210*'Fish metrics'!O$197,$S210*'Fish metrics'!O$198,$T210*'Fish metrics'!O$199,$U210*'Fish metrics'!O$200,$V210*'Fish metrics'!O$201,$W210*'Fish metrics'!O$202,$X210*'Fish metrics'!O$203,$Y210*'Fish metrics'!O$204)</f>
        <v>#VALUE!</v>
      </c>
      <c r="AO210" s="39" t="e">
        <f>SUM(AC210:AN210)</f>
        <v>#VALUE!</v>
      </c>
    </row>
    <row r="211" spans="1:41" x14ac:dyDescent="0.25">
      <c r="A211" s="64" t="s">
        <v>12</v>
      </c>
      <c r="B211" s="315"/>
      <c r="C211" s="316"/>
      <c r="D211" s="317"/>
      <c r="E211" s="317"/>
      <c r="F211" s="327"/>
      <c r="G211" s="328"/>
      <c r="H211" s="329"/>
      <c r="I211" s="329"/>
      <c r="J211" s="330"/>
      <c r="K211" s="330"/>
      <c r="L211" s="331"/>
      <c r="N211" s="64" t="s">
        <v>12</v>
      </c>
      <c r="O211" s="44" t="str">
        <f t="shared" si="210"/>
        <v/>
      </c>
      <c r="P211" s="45" t="str">
        <f>IF(C211&gt;0,C211*'Fish metrics'!D$10/$B$5,IF($N$204&lt;=$B$4,0,""))</f>
        <v/>
      </c>
      <c r="Q211" s="46" t="str">
        <f>IF(D211&gt;0,D211*'Fish metrics'!E$10/$B$5,IF($N$204&lt;=$B$4,0,""))</f>
        <v/>
      </c>
      <c r="R211" s="46" t="str">
        <f>IF(E211&gt;0,E211*'Fish metrics'!F$10/$B$5,IF($N$204&lt;=$B$4,0,""))</f>
        <v/>
      </c>
      <c r="S211" s="47" t="str">
        <f>IF(F211&gt;0,F211*'Fish metrics'!G$10/$B$5,IF($N$204&lt;=$B$4,0,""))</f>
        <v/>
      </c>
      <c r="T211" s="67" t="str">
        <f>IF(G211&gt;0,G211*'Fish metrics'!H$10/$B$5,IF($N$204&lt;=$B$4,0,""))</f>
        <v/>
      </c>
      <c r="U211" s="68" t="str">
        <f>IF(H211&gt;0,H211*'Fish metrics'!I$10/$B$5,IF($N$204&lt;=$B$4,0,""))</f>
        <v/>
      </c>
      <c r="V211" s="68" t="str">
        <f>IF(I211&gt;0,I211*'Fish metrics'!J$10/$B$5,IF($N$204&lt;=$B$4,0,""))</f>
        <v/>
      </c>
      <c r="W211" s="68" t="str">
        <f>IF(J211&gt;0,J211*'Fish metrics'!K$10/$B$5,IF($N$204&lt;=$B$4,0,""))</f>
        <v/>
      </c>
      <c r="X211" s="68" t="str">
        <f>IF(K211&gt;0,K211*'Fish metrics'!L$10/$B$5,IF($N$204&lt;=$B$4,0,""))</f>
        <v/>
      </c>
      <c r="Y211" s="69" t="str">
        <f>IF(L211&gt;0,L211*'Fish metrics'!M$10/$B$5,IF($N$204&lt;=$B$4,0,""))</f>
        <v/>
      </c>
      <c r="Z211" s="39">
        <f t="shared" ref="Z211:Z217" si="211">SUM(O211:Y211)</f>
        <v>0</v>
      </c>
      <c r="AB211" s="70" t="s">
        <v>12</v>
      </c>
      <c r="AC211" s="49" t="e">
        <f>SUM($P211*'Fish metrics'!D$184,$Q211*'Fish metrics'!D$185,$R211*'Fish metrics'!D$186,$S211*'Fish metrics'!D$187,$T211*'Fish metrics'!D$188,$U211*'Fish metrics'!D$189,$V211*'Fish metrics'!D$190,$W211*'Fish metrics'!D$191,$X211*'Fish metrics'!D$192,$Y211*'Fish metrics'!D$193)</f>
        <v>#VALUE!</v>
      </c>
      <c r="AD211" s="49" t="e">
        <f>SUM($P211*'Fish metrics'!E$184,$Q211*'Fish metrics'!E$185,$R211*'Fish metrics'!E$186,$S211*'Fish metrics'!E$187,$T211*'Fish metrics'!E$188,$U211*'Fish metrics'!E$189,$V211*'Fish metrics'!E$190,$W211*'Fish metrics'!E$191,$X211*'Fish metrics'!E$192,$Y211*'Fish metrics'!E$193)</f>
        <v>#VALUE!</v>
      </c>
      <c r="AE211" s="49" t="e">
        <f>SUM($P211*'Fish metrics'!F$184,$Q211*'Fish metrics'!F$185,$R211*'Fish metrics'!F$186,$S211*'Fish metrics'!F$187,$T211*'Fish metrics'!F$188,$U211*'Fish metrics'!F$189,$V211*'Fish metrics'!F$190,$W211*'Fish metrics'!F$191,$X211*'Fish metrics'!F$192,$Y211*'Fish metrics'!F$193)</f>
        <v>#VALUE!</v>
      </c>
      <c r="AF211" s="49" t="e">
        <f>SUM($P211*'Fish metrics'!G$184,$Q211*'Fish metrics'!G$185,$R211*'Fish metrics'!G$186,$S211*'Fish metrics'!G$187,$T211*'Fish metrics'!G$188,$U211*'Fish metrics'!G$189,$V211*'Fish metrics'!G$190,$W211*'Fish metrics'!G$191,$X211*'Fish metrics'!G$192,$Y211*'Fish metrics'!G$193)</f>
        <v>#VALUE!</v>
      </c>
      <c r="AG211" s="49" t="e">
        <f>SUM($P211*'Fish metrics'!H$184,$Q211*'Fish metrics'!H$185,$R211*'Fish metrics'!H$186,$S211*'Fish metrics'!H$187,$T211*'Fish metrics'!H$188,$U211*'Fish metrics'!H$189,$V211*'Fish metrics'!H$190,$W211*'Fish metrics'!H$191,$X211*'Fish metrics'!H$192,$Y211*'Fish metrics'!H$193)</f>
        <v>#VALUE!</v>
      </c>
      <c r="AH211" s="49" t="e">
        <f>SUM($P211*'Fish metrics'!I$184,$Q211*'Fish metrics'!I$185,$R211*'Fish metrics'!I$186,$S211*'Fish metrics'!I$187,$T211*'Fish metrics'!I$188,$U211*'Fish metrics'!I$189,$V211*'Fish metrics'!I$190,$W211*'Fish metrics'!I$191,$X211*'Fish metrics'!I$192,$Y211*'Fish metrics'!I$193)</f>
        <v>#VALUE!</v>
      </c>
      <c r="AI211" s="49" t="e">
        <f>SUM($P211*'Fish metrics'!J$184,$Q211*'Fish metrics'!J$185,$R211*'Fish metrics'!J$186,$S211*'Fish metrics'!J$187,$T211*'Fish metrics'!J$188,$U211*'Fish metrics'!J$189,$V211*'Fish metrics'!J$190,$W211*'Fish metrics'!J$191,$X211*'Fish metrics'!J$192,$Y211*'Fish metrics'!J$193)</f>
        <v>#VALUE!</v>
      </c>
      <c r="AJ211" s="49" t="e">
        <f>SUM($P211*'Fish metrics'!K$184,$Q211*'Fish metrics'!K$185,$R211*'Fish metrics'!K$186,$S211*'Fish metrics'!K$187,$T211*'Fish metrics'!K$188,$U211*'Fish metrics'!K$189,$V211*'Fish metrics'!K$190,$W211*'Fish metrics'!K$191,$X211*'Fish metrics'!K$192,$Y211*'Fish metrics'!K$193)</f>
        <v>#VALUE!</v>
      </c>
      <c r="AK211" s="49" t="e">
        <f>SUM($P211*'Fish metrics'!L$184,$Q211*'Fish metrics'!L$185,$R211*'Fish metrics'!L$186,$S211*'Fish metrics'!L$187,$T211*'Fish metrics'!L$188,$U211*'Fish metrics'!L$189,$V211*'Fish metrics'!L$190,$W211*'Fish metrics'!L$191,$X211*'Fish metrics'!L$192,$Y211*'Fish metrics'!L$193)</f>
        <v>#VALUE!</v>
      </c>
      <c r="AL211" s="49" t="e">
        <f>SUM($P211*'Fish metrics'!M$184,$Q211*'Fish metrics'!M$185,$R211*'Fish metrics'!M$186,$S211*'Fish metrics'!M$187,$T211*'Fish metrics'!M$188,$U211*'Fish metrics'!M$189,$V211*'Fish metrics'!M$190,$W211*'Fish metrics'!M$191,$X211*'Fish metrics'!M$192,$Y211*'Fish metrics'!M$193)</f>
        <v>#VALUE!</v>
      </c>
      <c r="AM211" s="49" t="e">
        <f>SUM($P211*'Fish metrics'!N$184,$Q211*'Fish metrics'!N$185,$R211*'Fish metrics'!N$186,$S211*'Fish metrics'!N$187,$T211*'Fish metrics'!N$188,$U211*'Fish metrics'!N$189,$V211*'Fish metrics'!N$190,$W211*'Fish metrics'!N$191,$X211*'Fish metrics'!N$192,$Y211*'Fish metrics'!N$193)</f>
        <v>#VALUE!</v>
      </c>
      <c r="AN211" s="49" t="e">
        <f>SUM($P211*'Fish metrics'!O$184,$Q211*'Fish metrics'!O$185,$R211*'Fish metrics'!O$186,$S211*'Fish metrics'!O$187,$T211*'Fish metrics'!O$188,$U211*'Fish metrics'!O$189,$V211*'Fish metrics'!O$190,$W211*'Fish metrics'!O$191,$X211*'Fish metrics'!O$192,$Y211*'Fish metrics'!O$193)</f>
        <v>#VALUE!</v>
      </c>
      <c r="AO211" s="39" t="e">
        <f t="shared" ref="AO211:AO217" si="212">SUM(AC211:AN211)</f>
        <v>#VALUE!</v>
      </c>
    </row>
    <row r="212" spans="1:41" x14ac:dyDescent="0.25">
      <c r="A212" s="43" t="s">
        <v>13</v>
      </c>
      <c r="B212" s="315"/>
      <c r="C212" s="316"/>
      <c r="D212" s="317"/>
      <c r="E212" s="317"/>
      <c r="F212" s="327"/>
      <c r="G212" s="328"/>
      <c r="H212" s="329"/>
      <c r="I212" s="329"/>
      <c r="J212" s="330"/>
      <c r="K212" s="330"/>
      <c r="L212" s="331"/>
      <c r="N212" s="43" t="s">
        <v>13</v>
      </c>
      <c r="O212" s="44" t="str">
        <f t="shared" si="210"/>
        <v/>
      </c>
      <c r="P212" s="45" t="str">
        <f>IF(C212&gt;0,C212*'Fish metrics'!D$11/$B$5,IF($N$204&lt;=$B$4,0,""))</f>
        <v/>
      </c>
      <c r="Q212" s="46" t="str">
        <f>IF(D212&gt;0,D212*'Fish metrics'!E$11/$B$5,IF($N$204&lt;=$B$4,0,""))</f>
        <v/>
      </c>
      <c r="R212" s="46" t="str">
        <f>IF(E212&gt;0,E212*'Fish metrics'!F$11/$B$5,IF($N$204&lt;=$B$4,0,""))</f>
        <v/>
      </c>
      <c r="S212" s="47" t="str">
        <f>IF(F212&gt;0,F212*'Fish metrics'!G$11/$B$5,IF($N$204&lt;=$B$4,0,""))</f>
        <v/>
      </c>
      <c r="T212" s="67" t="str">
        <f>IF(G212&gt;0,G212*'Fish metrics'!H$11/$B$5,IF($N$204&lt;=$B$4,0,""))</f>
        <v/>
      </c>
      <c r="U212" s="68" t="str">
        <f>IF(H212&gt;0,H212*'Fish metrics'!I$11/$B$5,IF($N$204&lt;=$B$4,0,""))</f>
        <v/>
      </c>
      <c r="V212" s="68" t="str">
        <f>IF(I212&gt;0,I212*'Fish metrics'!J$11/$B$5,IF($N$204&lt;=$B$4,0,""))</f>
        <v/>
      </c>
      <c r="W212" s="68" t="str">
        <f>IF(J212&gt;0,J212*'Fish metrics'!K$11/$B$5,IF($N$204&lt;=$B$4,0,""))</f>
        <v/>
      </c>
      <c r="X212" s="68" t="str">
        <f>IF(K212&gt;0,K212*'Fish metrics'!L$11/$B$5,IF($N$204&lt;=$B$4,0,""))</f>
        <v/>
      </c>
      <c r="Y212" s="69" t="str">
        <f>IF(L212&gt;0,L212*'Fish metrics'!M$11/$B$5,IF($N$204&lt;=$B$4,0,""))</f>
        <v/>
      </c>
      <c r="Z212" s="39">
        <f t="shared" si="211"/>
        <v>0</v>
      </c>
      <c r="AB212" s="48" t="s">
        <v>13</v>
      </c>
      <c r="AC212" s="49" t="e">
        <f>SUM($P212*'Fish metrics'!D$184,$Q212*'Fish metrics'!D$185,$R212*'Fish metrics'!D$186,$S212*'Fish metrics'!D$187,$T212*'Fish metrics'!D$188,$U212*'Fish metrics'!D$189,$V212*'Fish metrics'!D$190,$W212*'Fish metrics'!D$191,$X212*'Fish metrics'!D$192,$Y212*'Fish metrics'!D$193)</f>
        <v>#VALUE!</v>
      </c>
      <c r="AD212" s="49" t="e">
        <f>SUM($P212*'Fish metrics'!E$184,$Q212*'Fish metrics'!E$185,$R212*'Fish metrics'!E$186,$S212*'Fish metrics'!E$187,$T212*'Fish metrics'!E$188,$U212*'Fish metrics'!E$189,$V212*'Fish metrics'!E$190,$W212*'Fish metrics'!E$191,$X212*'Fish metrics'!E$192,$Y212*'Fish metrics'!E$193)</f>
        <v>#VALUE!</v>
      </c>
      <c r="AE212" s="49" t="e">
        <f>SUM($P212*'Fish metrics'!F$184,$Q212*'Fish metrics'!F$185,$R212*'Fish metrics'!F$186,$S212*'Fish metrics'!F$187,$T212*'Fish metrics'!F$188,$U212*'Fish metrics'!F$189,$V212*'Fish metrics'!F$190,$W212*'Fish metrics'!F$191,$X212*'Fish metrics'!F$192,$Y212*'Fish metrics'!F$193)</f>
        <v>#VALUE!</v>
      </c>
      <c r="AF212" s="49" t="e">
        <f>SUM($P212*'Fish metrics'!G$184,$Q212*'Fish metrics'!G$185,$R212*'Fish metrics'!G$186,$S212*'Fish metrics'!G$187,$T212*'Fish metrics'!G$188,$U212*'Fish metrics'!G$189,$V212*'Fish metrics'!G$190,$W212*'Fish metrics'!G$191,$X212*'Fish metrics'!G$192,$Y212*'Fish metrics'!G$193)</f>
        <v>#VALUE!</v>
      </c>
      <c r="AG212" s="49" t="e">
        <f>SUM($P212*'Fish metrics'!H$184,$Q212*'Fish metrics'!H$185,$R212*'Fish metrics'!H$186,$S212*'Fish metrics'!H$187,$T212*'Fish metrics'!H$188,$U212*'Fish metrics'!H$189,$V212*'Fish metrics'!H$190,$W212*'Fish metrics'!H$191,$X212*'Fish metrics'!H$192,$Y212*'Fish metrics'!H$193)</f>
        <v>#VALUE!</v>
      </c>
      <c r="AH212" s="49" t="e">
        <f>SUM($P212*'Fish metrics'!I$184,$Q212*'Fish metrics'!I$185,$R212*'Fish metrics'!I$186,$S212*'Fish metrics'!I$187,$T212*'Fish metrics'!I$188,$U212*'Fish metrics'!I$189,$V212*'Fish metrics'!I$190,$W212*'Fish metrics'!I$191,$X212*'Fish metrics'!I$192,$Y212*'Fish metrics'!I$193)</f>
        <v>#VALUE!</v>
      </c>
      <c r="AI212" s="49" t="e">
        <f>SUM($P212*'Fish metrics'!J$184,$Q212*'Fish metrics'!J$185,$R212*'Fish metrics'!J$186,$S212*'Fish metrics'!J$187,$T212*'Fish metrics'!J$188,$U212*'Fish metrics'!J$189,$V212*'Fish metrics'!J$190,$W212*'Fish metrics'!J$191,$X212*'Fish metrics'!J$192,$Y212*'Fish metrics'!J$193)</f>
        <v>#VALUE!</v>
      </c>
      <c r="AJ212" s="49" t="e">
        <f>SUM($P212*'Fish metrics'!K$184,$Q212*'Fish metrics'!K$185,$R212*'Fish metrics'!K$186,$S212*'Fish metrics'!K$187,$T212*'Fish metrics'!K$188,$U212*'Fish metrics'!K$189,$V212*'Fish metrics'!K$190,$W212*'Fish metrics'!K$191,$X212*'Fish metrics'!K$192,$Y212*'Fish metrics'!K$193)</f>
        <v>#VALUE!</v>
      </c>
      <c r="AK212" s="49" t="e">
        <f>SUM($P212*'Fish metrics'!L$184,$Q212*'Fish metrics'!L$185,$R212*'Fish metrics'!L$186,$S212*'Fish metrics'!L$187,$T212*'Fish metrics'!L$188,$U212*'Fish metrics'!L$189,$V212*'Fish metrics'!L$190,$W212*'Fish metrics'!L$191,$X212*'Fish metrics'!L$192,$Y212*'Fish metrics'!L$193)</f>
        <v>#VALUE!</v>
      </c>
      <c r="AL212" s="49" t="e">
        <f>SUM($P212*'Fish metrics'!M$184,$Q212*'Fish metrics'!M$185,$R212*'Fish metrics'!M$186,$S212*'Fish metrics'!M$187,$T212*'Fish metrics'!M$188,$U212*'Fish metrics'!M$189,$V212*'Fish metrics'!M$190,$W212*'Fish metrics'!M$191,$X212*'Fish metrics'!M$192,$Y212*'Fish metrics'!M$193)</f>
        <v>#VALUE!</v>
      </c>
      <c r="AM212" s="49" t="e">
        <f>SUM($P212*'Fish metrics'!N$184,$Q212*'Fish metrics'!N$185,$R212*'Fish metrics'!N$186,$S212*'Fish metrics'!N$187,$T212*'Fish metrics'!N$188,$U212*'Fish metrics'!N$189,$V212*'Fish metrics'!N$190,$W212*'Fish metrics'!N$191,$X212*'Fish metrics'!N$192,$Y212*'Fish metrics'!N$193)</f>
        <v>#VALUE!</v>
      </c>
      <c r="AN212" s="49" t="e">
        <f>SUM($P212*'Fish metrics'!O$184,$Q212*'Fish metrics'!O$185,$R212*'Fish metrics'!O$186,$S212*'Fish metrics'!O$187,$T212*'Fish metrics'!O$188,$U212*'Fish metrics'!O$189,$V212*'Fish metrics'!O$190,$W212*'Fish metrics'!O$191,$X212*'Fish metrics'!O$192,$Y212*'Fish metrics'!O$193)</f>
        <v>#VALUE!</v>
      </c>
      <c r="AO212" s="39" t="e">
        <f t="shared" si="212"/>
        <v>#VALUE!</v>
      </c>
    </row>
    <row r="213" spans="1:41" x14ac:dyDescent="0.25">
      <c r="A213" s="64" t="s">
        <v>14</v>
      </c>
      <c r="B213" s="315"/>
      <c r="C213" s="328"/>
      <c r="D213" s="329"/>
      <c r="E213" s="329"/>
      <c r="F213" s="332"/>
      <c r="G213" s="328"/>
      <c r="H213" s="329"/>
      <c r="I213" s="329"/>
      <c r="J213" s="329"/>
      <c r="K213" s="330"/>
      <c r="L213" s="331"/>
      <c r="N213" s="64" t="s">
        <v>14</v>
      </c>
      <c r="O213" s="44" t="str">
        <f t="shared" si="210"/>
        <v/>
      </c>
      <c r="P213" s="67" t="str">
        <f>IF(C213&gt;0,C213*'Fish metrics'!D$12/$B$5,IF($N$204&lt;=$B$4,0,""))</f>
        <v/>
      </c>
      <c r="Q213" s="68" t="str">
        <f>IF(D213&gt;0,D213*'Fish metrics'!E$12/$B$5,IF($N$204&lt;=$B$4,0,""))</f>
        <v/>
      </c>
      <c r="R213" s="68" t="str">
        <f>IF(E213&gt;0,E213*'Fish metrics'!F$12/$B$5,IF($N$204&lt;=$B$4,0,""))</f>
        <v/>
      </c>
      <c r="S213" s="69" t="str">
        <f>IF(F213&gt;0,F213*'Fish metrics'!G$12/$B$5,IF($N$204&lt;=$B$4,0,""))</f>
        <v/>
      </c>
      <c r="T213" s="67" t="str">
        <f>IF(G213&gt;0,G213*'Fish metrics'!H$12/$B$5,IF($N$204&lt;=$B$4,0,""))</f>
        <v/>
      </c>
      <c r="U213" s="68" t="str">
        <f>IF(H213&gt;0,H213*'Fish metrics'!I$12/$B$5,IF($N$204&lt;=$B$4,0,""))</f>
        <v/>
      </c>
      <c r="V213" s="68" t="str">
        <f>IF(I213&gt;0,I213*'Fish metrics'!J$12/$B$5,IF($N$204&lt;=$B$4,0,""))</f>
        <v/>
      </c>
      <c r="W213" s="68" t="str">
        <f>IF(J213&gt;0,J213*'Fish metrics'!K$12/$B$5,IF($N$204&lt;=$B$4,0,""))</f>
        <v/>
      </c>
      <c r="X213" s="68" t="str">
        <f>IF(K213&gt;0,K213*'Fish metrics'!L$12/$B$5,IF($N$204&lt;=$B$4,0,""))</f>
        <v/>
      </c>
      <c r="Y213" s="69" t="str">
        <f>IF(L213&gt;0,L213*'Fish metrics'!M$12/$B$5,IF($N$204&lt;=$B$4,0,""))</f>
        <v/>
      </c>
      <c r="Z213" s="39">
        <f t="shared" si="211"/>
        <v>0</v>
      </c>
      <c r="AB213" s="70" t="s">
        <v>14</v>
      </c>
      <c r="AC213" s="49" t="e">
        <f>SUM($P213*'Fish metrics'!D$217,$Q213*'Fish metrics'!D$218,$R213*'Fish metrics'!D$219,$S213*'Fish metrics'!D$220,$T213*'Fish metrics'!D$221,$U213*'Fish metrics'!D$222,$V213*'Fish metrics'!D$223,$W213*'Fish metrics'!D$224,$X213*'Fish metrics'!D$225,$Y213*'Fish metrics'!D$226)</f>
        <v>#VALUE!</v>
      </c>
      <c r="AD213" s="49" t="e">
        <f>SUM($P213*'Fish metrics'!E$217,$Q213*'Fish metrics'!E$218,$R213*'Fish metrics'!E$219,$S213*'Fish metrics'!E$220,$T213*'Fish metrics'!E$221,$U213*'Fish metrics'!E$222,$V213*'Fish metrics'!E$223,$W213*'Fish metrics'!E$224,$X213*'Fish metrics'!E$225,$Y213*'Fish metrics'!E$226)</f>
        <v>#VALUE!</v>
      </c>
      <c r="AE213" s="49" t="e">
        <f>SUM($P213*'Fish metrics'!F$217,$Q213*'Fish metrics'!F$218,$R213*'Fish metrics'!F$219,$S213*'Fish metrics'!F$220,$T213*'Fish metrics'!F$221,$U213*'Fish metrics'!F$222,$V213*'Fish metrics'!F$223,$W213*'Fish metrics'!F$224,$X213*'Fish metrics'!F$225,$Y213*'Fish metrics'!F$226)</f>
        <v>#VALUE!</v>
      </c>
      <c r="AF213" s="49" t="e">
        <f>SUM($P213*'Fish metrics'!G$217,$Q213*'Fish metrics'!G$218,$R213*'Fish metrics'!G$219,$S213*'Fish metrics'!G$220,$T213*'Fish metrics'!G$221,$U213*'Fish metrics'!G$222,$V213*'Fish metrics'!G$223,$W213*'Fish metrics'!G$224,$X213*'Fish metrics'!G$225,$Y213*'Fish metrics'!G$226)</f>
        <v>#VALUE!</v>
      </c>
      <c r="AG213" s="49" t="e">
        <f>SUM($P213*'Fish metrics'!H$217,$Q213*'Fish metrics'!H$218,$R213*'Fish metrics'!H$219,$S213*'Fish metrics'!H$220,$T213*'Fish metrics'!H$221,$U213*'Fish metrics'!H$222,$V213*'Fish metrics'!H$223,$W213*'Fish metrics'!H$224,$X213*'Fish metrics'!H$225,$Y213*'Fish metrics'!H$226)</f>
        <v>#VALUE!</v>
      </c>
      <c r="AH213" s="49" t="e">
        <f>SUM($P213*'Fish metrics'!I$217,$Q213*'Fish metrics'!I$218,$R213*'Fish metrics'!I$219,$S213*'Fish metrics'!I$220,$T213*'Fish metrics'!I$221,$U213*'Fish metrics'!I$222,$V213*'Fish metrics'!I$223,$W213*'Fish metrics'!I$224,$X213*'Fish metrics'!I$225,$Y213*'Fish metrics'!I$226)</f>
        <v>#VALUE!</v>
      </c>
      <c r="AI213" s="49" t="e">
        <f>SUM($P213*'Fish metrics'!J$217,$Q213*'Fish metrics'!J$218,$R213*'Fish metrics'!J$219,$S213*'Fish metrics'!J$220,$T213*'Fish metrics'!J$221,$U213*'Fish metrics'!J$222,$V213*'Fish metrics'!J$223,$W213*'Fish metrics'!J$224,$X213*'Fish metrics'!J$225,$Y213*'Fish metrics'!J$226)</f>
        <v>#VALUE!</v>
      </c>
      <c r="AJ213" s="49" t="e">
        <f>SUM($P213*'Fish metrics'!K$217,$Q213*'Fish metrics'!K$218,$R213*'Fish metrics'!K$219,$S213*'Fish metrics'!K$220,$T213*'Fish metrics'!K$221,$U213*'Fish metrics'!K$222,$V213*'Fish metrics'!K$223,$W213*'Fish metrics'!K$224,$X213*'Fish metrics'!K$225,$Y213*'Fish metrics'!K$226)</f>
        <v>#VALUE!</v>
      </c>
      <c r="AK213" s="49" t="e">
        <f>SUM($P213*'Fish metrics'!L$217,$Q213*'Fish metrics'!L$218,$R213*'Fish metrics'!L$219,$S213*'Fish metrics'!L$220,$T213*'Fish metrics'!L$221,$U213*'Fish metrics'!L$222,$V213*'Fish metrics'!L$223,$W213*'Fish metrics'!L$224,$X213*'Fish metrics'!L$225,$Y213*'Fish metrics'!L$226)</f>
        <v>#VALUE!</v>
      </c>
      <c r="AL213" s="49" t="e">
        <f>SUM($P213*'Fish metrics'!M$217,$Q213*'Fish metrics'!M$218,$R213*'Fish metrics'!M$219,$S213*'Fish metrics'!M$220,$T213*'Fish metrics'!M$221,$U213*'Fish metrics'!M$222,$V213*'Fish metrics'!M$223,$W213*'Fish metrics'!M$224,$X213*'Fish metrics'!M$225,$Y213*'Fish metrics'!M$226)</f>
        <v>#VALUE!</v>
      </c>
      <c r="AM213" s="49" t="e">
        <f>SUM($P213*'Fish metrics'!N$217,$Q213*'Fish metrics'!N$218,$R213*'Fish metrics'!N$219,$S213*'Fish metrics'!N$220,$T213*'Fish metrics'!N$221,$U213*'Fish metrics'!N$222,$V213*'Fish metrics'!N$223,$W213*'Fish metrics'!N$224,$X213*'Fish metrics'!N$225,$Y213*'Fish metrics'!N$226)</f>
        <v>#VALUE!</v>
      </c>
      <c r="AN213" s="49" t="e">
        <f>SUM($P213*'Fish metrics'!O$217,$Q213*'Fish metrics'!O$218,$R213*'Fish metrics'!O$219,$S213*'Fish metrics'!O$220,$T213*'Fish metrics'!O$221,$U213*'Fish metrics'!O$222,$V213*'Fish metrics'!O$223,$W213*'Fish metrics'!O$224,$X213*'Fish metrics'!O$225,$Y213*'Fish metrics'!O$226)</f>
        <v>#VALUE!</v>
      </c>
      <c r="AO213" s="39" t="e">
        <f t="shared" si="212"/>
        <v>#VALUE!</v>
      </c>
    </row>
    <row r="214" spans="1:41" x14ac:dyDescent="0.25">
      <c r="A214" s="64" t="s">
        <v>15</v>
      </c>
      <c r="B214" s="315"/>
      <c r="C214" s="328"/>
      <c r="D214" s="329"/>
      <c r="E214" s="329"/>
      <c r="F214" s="332"/>
      <c r="G214" s="328"/>
      <c r="H214" s="329"/>
      <c r="I214" s="329"/>
      <c r="J214" s="329"/>
      <c r="K214" s="330"/>
      <c r="L214" s="331"/>
      <c r="N214" s="64" t="s">
        <v>15</v>
      </c>
      <c r="O214" s="44" t="str">
        <f t="shared" si="210"/>
        <v/>
      </c>
      <c r="P214" s="67" t="str">
        <f>IF(C214&gt;0,C214*'Fish metrics'!D$13/$B$5,IF($N$204&lt;=$B$4,0,""))</f>
        <v/>
      </c>
      <c r="Q214" s="68" t="str">
        <f>IF(D214&gt;0,D214*'Fish metrics'!E$13/$B$5,IF($N$204&lt;=$B$4,0,""))</f>
        <v/>
      </c>
      <c r="R214" s="68" t="str">
        <f>IF(E214&gt;0,E214*'Fish metrics'!F$13/$B$5,IF($N$204&lt;=$B$4,0,""))</f>
        <v/>
      </c>
      <c r="S214" s="69" t="str">
        <f>IF(F214&gt;0,F214*'Fish metrics'!G$13/$B$5,IF($N$204&lt;=$B$4,0,""))</f>
        <v/>
      </c>
      <c r="T214" s="67" t="str">
        <f>IF(G214&gt;0,G214*'Fish metrics'!H$13/$B$5,IF($N$204&lt;=$B$4,0,""))</f>
        <v/>
      </c>
      <c r="U214" s="68" t="str">
        <f>IF(H214&gt;0,H214*'Fish metrics'!I$13/$B$5,IF($N$204&lt;=$B$4,0,""))</f>
        <v/>
      </c>
      <c r="V214" s="68" t="str">
        <f>IF(I214&gt;0,I214*'Fish metrics'!J$13/$B$5,IF($N$204&lt;=$B$4,0,""))</f>
        <v/>
      </c>
      <c r="W214" s="68" t="str">
        <f>IF(J214&gt;0,J214*'Fish metrics'!K$13/$B$5,IF($N$204&lt;=$B$4,0,""))</f>
        <v/>
      </c>
      <c r="X214" s="68" t="str">
        <f>IF(K214&gt;0,K214*'Fish metrics'!L$13/$B$5,IF($N$204&lt;=$B$4,0,""))</f>
        <v/>
      </c>
      <c r="Y214" s="69" t="str">
        <f>IF(L214&gt;0,L214*'Fish metrics'!M$13/$B$5,IF($N$204&lt;=$B$4,0,""))</f>
        <v/>
      </c>
      <c r="Z214" s="39">
        <f t="shared" si="211"/>
        <v>0</v>
      </c>
      <c r="AB214" s="70" t="s">
        <v>15</v>
      </c>
      <c r="AC214" s="49" t="e">
        <f>SUM($P214*'Fish metrics'!D$217,$Q214*'Fish metrics'!D$218,$R214*'Fish metrics'!D$219,$S214*'Fish metrics'!D$220,$T214*'Fish metrics'!D$221,$U214*'Fish metrics'!D$222,$V214*'Fish metrics'!D$223,$W214*'Fish metrics'!D$224,$X214*'Fish metrics'!D$225,$Y214*'Fish metrics'!D$226)</f>
        <v>#VALUE!</v>
      </c>
      <c r="AD214" s="49" t="e">
        <f>SUM($P214*'Fish metrics'!E$217,$Q214*'Fish metrics'!E$218,$R214*'Fish metrics'!E$219,$S214*'Fish metrics'!E$220,$T214*'Fish metrics'!E$221,$U214*'Fish metrics'!E$222,$V214*'Fish metrics'!E$223,$W214*'Fish metrics'!E$224,$X214*'Fish metrics'!E$225,$Y214*'Fish metrics'!E$226)</f>
        <v>#VALUE!</v>
      </c>
      <c r="AE214" s="49" t="e">
        <f>SUM($P214*'Fish metrics'!F$217,$Q214*'Fish metrics'!F$218,$R214*'Fish metrics'!F$219,$S214*'Fish metrics'!F$220,$T214*'Fish metrics'!F$221,$U214*'Fish metrics'!F$222,$V214*'Fish metrics'!F$223,$W214*'Fish metrics'!F$224,$X214*'Fish metrics'!F$225,$Y214*'Fish metrics'!F$226)</f>
        <v>#VALUE!</v>
      </c>
      <c r="AF214" s="49" t="e">
        <f>SUM($P214*'Fish metrics'!G$217,$Q214*'Fish metrics'!G$218,$R214*'Fish metrics'!G$219,$S214*'Fish metrics'!G$220,$T214*'Fish metrics'!G$221,$U214*'Fish metrics'!G$222,$V214*'Fish metrics'!G$223,$W214*'Fish metrics'!G$224,$X214*'Fish metrics'!G$225,$Y214*'Fish metrics'!G$226)</f>
        <v>#VALUE!</v>
      </c>
      <c r="AG214" s="49" t="e">
        <f>SUM($P214*'Fish metrics'!H$217,$Q214*'Fish metrics'!H$218,$R214*'Fish metrics'!H$219,$S214*'Fish metrics'!H$220,$T214*'Fish metrics'!H$221,$U214*'Fish metrics'!H$222,$V214*'Fish metrics'!H$223,$W214*'Fish metrics'!H$224,$X214*'Fish metrics'!H$225,$Y214*'Fish metrics'!H$226)</f>
        <v>#VALUE!</v>
      </c>
      <c r="AH214" s="49" t="e">
        <f>SUM($P214*'Fish metrics'!I$217,$Q214*'Fish metrics'!I$218,$R214*'Fish metrics'!I$219,$S214*'Fish metrics'!I$220,$T214*'Fish metrics'!I$221,$U214*'Fish metrics'!I$222,$V214*'Fish metrics'!I$223,$W214*'Fish metrics'!I$224,$X214*'Fish metrics'!I$225,$Y214*'Fish metrics'!I$226)</f>
        <v>#VALUE!</v>
      </c>
      <c r="AI214" s="49" t="e">
        <f>SUM($P214*'Fish metrics'!J$217,$Q214*'Fish metrics'!J$218,$R214*'Fish metrics'!J$219,$S214*'Fish metrics'!J$220,$T214*'Fish metrics'!J$221,$U214*'Fish metrics'!J$222,$V214*'Fish metrics'!J$223,$W214*'Fish metrics'!J$224,$X214*'Fish metrics'!J$225,$Y214*'Fish metrics'!J$226)</f>
        <v>#VALUE!</v>
      </c>
      <c r="AJ214" s="49" t="e">
        <f>SUM($P214*'Fish metrics'!K$217,$Q214*'Fish metrics'!K$218,$R214*'Fish metrics'!K$219,$S214*'Fish metrics'!K$220,$T214*'Fish metrics'!K$221,$U214*'Fish metrics'!K$222,$V214*'Fish metrics'!K$223,$W214*'Fish metrics'!K$224,$X214*'Fish metrics'!K$225,$Y214*'Fish metrics'!K$226)</f>
        <v>#VALUE!</v>
      </c>
      <c r="AK214" s="49" t="e">
        <f>SUM($P214*'Fish metrics'!L$217,$Q214*'Fish metrics'!L$218,$R214*'Fish metrics'!L$219,$S214*'Fish metrics'!L$220,$T214*'Fish metrics'!L$221,$U214*'Fish metrics'!L$222,$V214*'Fish metrics'!L$223,$W214*'Fish metrics'!L$224,$X214*'Fish metrics'!L$225,$Y214*'Fish metrics'!L$226)</f>
        <v>#VALUE!</v>
      </c>
      <c r="AL214" s="49" t="e">
        <f>SUM($P214*'Fish metrics'!M$217,$Q214*'Fish metrics'!M$218,$R214*'Fish metrics'!M$219,$S214*'Fish metrics'!M$220,$T214*'Fish metrics'!M$221,$U214*'Fish metrics'!M$222,$V214*'Fish metrics'!M$223,$W214*'Fish metrics'!M$224,$X214*'Fish metrics'!M$225,$Y214*'Fish metrics'!M$226)</f>
        <v>#VALUE!</v>
      </c>
      <c r="AM214" s="49" t="e">
        <f>SUM($P214*'Fish metrics'!N$217,$Q214*'Fish metrics'!N$218,$R214*'Fish metrics'!N$219,$S214*'Fish metrics'!N$220,$T214*'Fish metrics'!N$221,$U214*'Fish metrics'!N$222,$V214*'Fish metrics'!N$223,$W214*'Fish metrics'!N$224,$X214*'Fish metrics'!N$225,$Y214*'Fish metrics'!N$226)</f>
        <v>#VALUE!</v>
      </c>
      <c r="AN214" s="49" t="e">
        <f>SUM($P214*'Fish metrics'!O$217,$Q214*'Fish metrics'!O$218,$R214*'Fish metrics'!O$219,$S214*'Fish metrics'!O$220,$T214*'Fish metrics'!O$221,$U214*'Fish metrics'!O$222,$V214*'Fish metrics'!O$223,$W214*'Fish metrics'!O$224,$X214*'Fish metrics'!O$225,$Y214*'Fish metrics'!O$226)</f>
        <v>#VALUE!</v>
      </c>
      <c r="AO214" s="39" t="e">
        <f t="shared" si="212"/>
        <v>#VALUE!</v>
      </c>
    </row>
    <row r="215" spans="1:41" x14ac:dyDescent="0.25">
      <c r="A215" s="64" t="s">
        <v>18</v>
      </c>
      <c r="B215" s="315"/>
      <c r="C215" s="328"/>
      <c r="D215" s="329"/>
      <c r="E215" s="329"/>
      <c r="F215" s="332"/>
      <c r="G215" s="328"/>
      <c r="H215" s="329"/>
      <c r="I215" s="329"/>
      <c r="J215" s="329"/>
      <c r="K215" s="330"/>
      <c r="L215" s="331"/>
      <c r="N215" s="64" t="s">
        <v>18</v>
      </c>
      <c r="O215" s="44" t="str">
        <f t="shared" si="210"/>
        <v/>
      </c>
      <c r="P215" s="67" t="str">
        <f>IF(C215&gt;0,C215*'Fish metrics'!D$14/$B$5,IF($N$204&lt;=$B$4,0,""))</f>
        <v/>
      </c>
      <c r="Q215" s="68" t="str">
        <f>IF(D215&gt;0,D215*'Fish metrics'!E$14/$B$5,IF($N$204&lt;=$B$4,0,""))</f>
        <v/>
      </c>
      <c r="R215" s="68" t="str">
        <f>IF(E215&gt;0,E215*'Fish metrics'!F$14/$B$5,IF($N$204&lt;=$B$4,0,""))</f>
        <v/>
      </c>
      <c r="S215" s="69" t="str">
        <f>IF(F215&gt;0,F215*'Fish metrics'!G$14/$B$5,IF($N$204&lt;=$B$4,0,""))</f>
        <v/>
      </c>
      <c r="T215" s="67" t="str">
        <f>IF(G215&gt;0,G215*'Fish metrics'!H$14/$B$5,IF($N$204&lt;=$B$4,0,""))</f>
        <v/>
      </c>
      <c r="U215" s="68" t="str">
        <f>IF(H215&gt;0,H215*'Fish metrics'!I$14/$B$5,IF($N$204&lt;=$B$4,0,""))</f>
        <v/>
      </c>
      <c r="V215" s="68" t="str">
        <f>IF(I215&gt;0,I215*'Fish metrics'!J$14/$B$5,IF($N$204&lt;=$B$4,0,""))</f>
        <v/>
      </c>
      <c r="W215" s="68" t="str">
        <f>IF(J215&gt;0,J215*'Fish metrics'!K$14/$B$5,IF($N$204&lt;=$B$4,0,""))</f>
        <v/>
      </c>
      <c r="X215" s="68" t="str">
        <f>IF(K215&gt;0,K215*'Fish metrics'!L$14/$B$5,IF($N$204&lt;=$B$4,0,""))</f>
        <v/>
      </c>
      <c r="Y215" s="69" t="str">
        <f>IF(L215&gt;0,L215*'Fish metrics'!M$14/$B$5,IF($N$204&lt;=$B$4,0,""))</f>
        <v/>
      </c>
      <c r="Z215" s="39">
        <f t="shared" si="211"/>
        <v>0</v>
      </c>
      <c r="AB215" s="70" t="s">
        <v>18</v>
      </c>
      <c r="AC215" s="49" t="e">
        <f>SUM($P215*'Fish metrics'!D$217,$Q215*'Fish metrics'!D$218,$R215*'Fish metrics'!D$219,$S215*'Fish metrics'!D$220,$T215*'Fish metrics'!D$221,$U215*'Fish metrics'!D$222,$V215*'Fish metrics'!D$223,$W215*'Fish metrics'!D$224,$X215*'Fish metrics'!D$225,$Y215*'Fish metrics'!D$226)</f>
        <v>#VALUE!</v>
      </c>
      <c r="AD215" s="49" t="e">
        <f>SUM($P215*'Fish metrics'!E$217,$Q215*'Fish metrics'!E$218,$R215*'Fish metrics'!E$219,$S215*'Fish metrics'!E$220,$T215*'Fish metrics'!E$221,$U215*'Fish metrics'!E$222,$V215*'Fish metrics'!E$223,$W215*'Fish metrics'!E$224,$X215*'Fish metrics'!E$225,$Y215*'Fish metrics'!E$226)</f>
        <v>#VALUE!</v>
      </c>
      <c r="AE215" s="49" t="e">
        <f>SUM($P215*'Fish metrics'!F$217,$Q215*'Fish metrics'!F$218,$R215*'Fish metrics'!F$219,$S215*'Fish metrics'!F$220,$T215*'Fish metrics'!F$221,$U215*'Fish metrics'!F$222,$V215*'Fish metrics'!F$223,$W215*'Fish metrics'!F$224,$X215*'Fish metrics'!F$225,$Y215*'Fish metrics'!F$226)</f>
        <v>#VALUE!</v>
      </c>
      <c r="AF215" s="49" t="e">
        <f>SUM($P215*'Fish metrics'!G$217,$Q215*'Fish metrics'!G$218,$R215*'Fish metrics'!G$219,$S215*'Fish metrics'!G$220,$T215*'Fish metrics'!G$221,$U215*'Fish metrics'!G$222,$V215*'Fish metrics'!G$223,$W215*'Fish metrics'!G$224,$X215*'Fish metrics'!G$225,$Y215*'Fish metrics'!G$226)</f>
        <v>#VALUE!</v>
      </c>
      <c r="AG215" s="49" t="e">
        <f>SUM($P215*'Fish metrics'!H$217,$Q215*'Fish metrics'!H$218,$R215*'Fish metrics'!H$219,$S215*'Fish metrics'!H$220,$T215*'Fish metrics'!H$221,$U215*'Fish metrics'!H$222,$V215*'Fish metrics'!H$223,$W215*'Fish metrics'!H$224,$X215*'Fish metrics'!H$225,$Y215*'Fish metrics'!H$226)</f>
        <v>#VALUE!</v>
      </c>
      <c r="AH215" s="49" t="e">
        <f>SUM($P215*'Fish metrics'!I$217,$Q215*'Fish metrics'!I$218,$R215*'Fish metrics'!I$219,$S215*'Fish metrics'!I$220,$T215*'Fish metrics'!I$221,$U215*'Fish metrics'!I$222,$V215*'Fish metrics'!I$223,$W215*'Fish metrics'!I$224,$X215*'Fish metrics'!I$225,$Y215*'Fish metrics'!I$226)</f>
        <v>#VALUE!</v>
      </c>
      <c r="AI215" s="49" t="e">
        <f>SUM($P215*'Fish metrics'!J$217,$Q215*'Fish metrics'!J$218,$R215*'Fish metrics'!J$219,$S215*'Fish metrics'!J$220,$T215*'Fish metrics'!J$221,$U215*'Fish metrics'!J$222,$V215*'Fish metrics'!J$223,$W215*'Fish metrics'!J$224,$X215*'Fish metrics'!J$225,$Y215*'Fish metrics'!J$226)</f>
        <v>#VALUE!</v>
      </c>
      <c r="AJ215" s="49" t="e">
        <f>SUM($P215*'Fish metrics'!K$217,$Q215*'Fish metrics'!K$218,$R215*'Fish metrics'!K$219,$S215*'Fish metrics'!K$220,$T215*'Fish metrics'!K$221,$U215*'Fish metrics'!K$222,$V215*'Fish metrics'!K$223,$W215*'Fish metrics'!K$224,$X215*'Fish metrics'!K$225,$Y215*'Fish metrics'!K$226)</f>
        <v>#VALUE!</v>
      </c>
      <c r="AK215" s="49" t="e">
        <f>SUM($P215*'Fish metrics'!L$217,$Q215*'Fish metrics'!L$218,$R215*'Fish metrics'!L$219,$S215*'Fish metrics'!L$220,$T215*'Fish metrics'!L$221,$U215*'Fish metrics'!L$222,$V215*'Fish metrics'!L$223,$W215*'Fish metrics'!L$224,$X215*'Fish metrics'!L$225,$Y215*'Fish metrics'!L$226)</f>
        <v>#VALUE!</v>
      </c>
      <c r="AL215" s="49" t="e">
        <f>SUM($P215*'Fish metrics'!M$217,$Q215*'Fish metrics'!M$218,$R215*'Fish metrics'!M$219,$S215*'Fish metrics'!M$220,$T215*'Fish metrics'!M$221,$U215*'Fish metrics'!M$222,$V215*'Fish metrics'!M$223,$W215*'Fish metrics'!M$224,$X215*'Fish metrics'!M$225,$Y215*'Fish metrics'!M$226)</f>
        <v>#VALUE!</v>
      </c>
      <c r="AM215" s="49" t="e">
        <f>SUM($P215*'Fish metrics'!N$217,$Q215*'Fish metrics'!N$218,$R215*'Fish metrics'!N$219,$S215*'Fish metrics'!N$220,$T215*'Fish metrics'!N$221,$U215*'Fish metrics'!N$222,$V215*'Fish metrics'!N$223,$W215*'Fish metrics'!N$224,$X215*'Fish metrics'!N$225,$Y215*'Fish metrics'!N$226)</f>
        <v>#VALUE!</v>
      </c>
      <c r="AN215" s="49" t="e">
        <f>SUM($P215*'Fish metrics'!O$217,$Q215*'Fish metrics'!O$218,$R215*'Fish metrics'!O$219,$S215*'Fish metrics'!O$220,$T215*'Fish metrics'!O$221,$U215*'Fish metrics'!O$222,$V215*'Fish metrics'!O$223,$W215*'Fish metrics'!O$224,$X215*'Fish metrics'!O$225,$Y215*'Fish metrics'!O$226)</f>
        <v>#VALUE!</v>
      </c>
      <c r="AO215" s="39" t="e">
        <f>SUM(AC215:AN215)</f>
        <v>#VALUE!</v>
      </c>
    </row>
    <row r="216" spans="1:41" x14ac:dyDescent="0.25">
      <c r="A216" s="64" t="s">
        <v>19</v>
      </c>
      <c r="B216" s="315"/>
      <c r="C216" s="316"/>
      <c r="D216" s="317"/>
      <c r="E216" s="317"/>
      <c r="F216" s="327"/>
      <c r="G216" s="328"/>
      <c r="H216" s="329"/>
      <c r="I216" s="329"/>
      <c r="J216" s="330"/>
      <c r="K216" s="330"/>
      <c r="L216" s="331"/>
      <c r="N216" s="64" t="s">
        <v>19</v>
      </c>
      <c r="O216" s="44" t="str">
        <f t="shared" si="210"/>
        <v/>
      </c>
      <c r="P216" s="45" t="str">
        <f>IF(C216&gt;0,C216*'Fish metrics'!D$15/$B$5,IF($N$204&lt;=$B$4,0,""))</f>
        <v/>
      </c>
      <c r="Q216" s="46" t="str">
        <f>IF(D216&gt;0,D216*'Fish metrics'!E$15/$B$5,IF($N$204&lt;=$B$4,0,""))</f>
        <v/>
      </c>
      <c r="R216" s="46" t="str">
        <f>IF(E216&gt;0,E216*'Fish metrics'!F$15/$B$5,IF($N$204&lt;=$B$4,0,""))</f>
        <v/>
      </c>
      <c r="S216" s="47" t="str">
        <f>IF(F216&gt;0,F216*'Fish metrics'!G$15/$B$5,IF($N$204&lt;=$B$4,0,""))</f>
        <v/>
      </c>
      <c r="T216" s="67" t="str">
        <f>IF(G216&gt;0,G216*'Fish metrics'!H$15/$B$5,IF($N$204&lt;=$B$4,0,""))</f>
        <v/>
      </c>
      <c r="U216" s="68" t="str">
        <f>IF(H216&gt;0,H216*'Fish metrics'!I$15/$B$5,IF($N$204&lt;=$B$4,0,""))</f>
        <v/>
      </c>
      <c r="V216" s="68" t="str">
        <f>IF(I216&gt;0,I216*'Fish metrics'!J$15/$B$5,IF($N$204&lt;=$B$4,0,""))</f>
        <v/>
      </c>
      <c r="W216" s="68" t="str">
        <f>IF(J216&gt;0,J216*'Fish metrics'!K$15/$B$5,IF($N$204&lt;=$B$4,0,""))</f>
        <v/>
      </c>
      <c r="X216" s="68" t="str">
        <f>IF(K216&gt;0,K216*'Fish metrics'!L$15/$B$5,IF($N$204&lt;=$B$4,0,""))</f>
        <v/>
      </c>
      <c r="Y216" s="69" t="str">
        <f>IF(L216&gt;0,L216*'Fish metrics'!M$15/$B$5,IF($N$204&lt;=$B$4,0,""))</f>
        <v/>
      </c>
      <c r="Z216" s="39">
        <f t="shared" si="211"/>
        <v>0</v>
      </c>
      <c r="AB216" s="70" t="s">
        <v>19</v>
      </c>
      <c r="AC216" s="49" t="e">
        <f>SUM($P216*'Fish metrics'!D$184,$Q216*'Fish metrics'!D$185,$R216*'Fish metrics'!D$186,$S216*'Fish metrics'!D$187,$T216*'Fish metrics'!D$188,$U216*'Fish metrics'!D$189,$V216*'Fish metrics'!D$190,$W216*'Fish metrics'!D$191,$X216*'Fish metrics'!D$192,$Y216*'Fish metrics'!D$193)</f>
        <v>#VALUE!</v>
      </c>
      <c r="AD216" s="49" t="e">
        <f>SUM($P216*'Fish metrics'!E$184,$Q216*'Fish metrics'!E$185,$R216*'Fish metrics'!E$186,$S216*'Fish metrics'!E$187,$T216*'Fish metrics'!E$188,$U216*'Fish metrics'!E$189,$V216*'Fish metrics'!E$190,$W216*'Fish metrics'!E$191,$X216*'Fish metrics'!E$192,$Y216*'Fish metrics'!E$193)</f>
        <v>#VALUE!</v>
      </c>
      <c r="AE216" s="49" t="e">
        <f>SUM($P216*'Fish metrics'!F$184,$Q216*'Fish metrics'!F$185,$R216*'Fish metrics'!F$186,$S216*'Fish metrics'!F$187,$T216*'Fish metrics'!F$188,$U216*'Fish metrics'!F$189,$V216*'Fish metrics'!F$190,$W216*'Fish metrics'!F$191,$X216*'Fish metrics'!F$192,$Y216*'Fish metrics'!F$193)</f>
        <v>#VALUE!</v>
      </c>
      <c r="AF216" s="49" t="e">
        <f>SUM($P216*'Fish metrics'!G$184,$Q216*'Fish metrics'!G$185,$R216*'Fish metrics'!G$186,$S216*'Fish metrics'!G$187,$T216*'Fish metrics'!G$188,$U216*'Fish metrics'!G$189,$V216*'Fish metrics'!G$190,$W216*'Fish metrics'!G$191,$X216*'Fish metrics'!G$192,$Y216*'Fish metrics'!G$193)</f>
        <v>#VALUE!</v>
      </c>
      <c r="AG216" s="49" t="e">
        <f>SUM($P216*'Fish metrics'!H$184,$Q216*'Fish metrics'!H$185,$R216*'Fish metrics'!H$186,$S216*'Fish metrics'!H$187,$T216*'Fish metrics'!H$188,$U216*'Fish metrics'!H$189,$V216*'Fish metrics'!H$190,$W216*'Fish metrics'!H$191,$X216*'Fish metrics'!H$192,$Y216*'Fish metrics'!H$193)</f>
        <v>#VALUE!</v>
      </c>
      <c r="AH216" s="49" t="e">
        <f>SUM($P216*'Fish metrics'!I$184,$Q216*'Fish metrics'!I$185,$R216*'Fish metrics'!I$186,$S216*'Fish metrics'!I$187,$T216*'Fish metrics'!I$188,$U216*'Fish metrics'!I$189,$V216*'Fish metrics'!I$190,$W216*'Fish metrics'!I$191,$X216*'Fish metrics'!I$192,$Y216*'Fish metrics'!I$193)</f>
        <v>#VALUE!</v>
      </c>
      <c r="AI216" s="49" t="e">
        <f>SUM($P216*'Fish metrics'!J$184,$Q216*'Fish metrics'!J$185,$R216*'Fish metrics'!J$186,$S216*'Fish metrics'!J$187,$T216*'Fish metrics'!J$188,$U216*'Fish metrics'!J$189,$V216*'Fish metrics'!J$190,$W216*'Fish metrics'!J$191,$X216*'Fish metrics'!J$192,$Y216*'Fish metrics'!J$193)</f>
        <v>#VALUE!</v>
      </c>
      <c r="AJ216" s="49" t="e">
        <f>SUM($P216*'Fish metrics'!K$184,$Q216*'Fish metrics'!K$185,$R216*'Fish metrics'!K$186,$S216*'Fish metrics'!K$187,$T216*'Fish metrics'!K$188,$U216*'Fish metrics'!K$189,$V216*'Fish metrics'!K$190,$W216*'Fish metrics'!K$191,$X216*'Fish metrics'!K$192,$Y216*'Fish metrics'!K$193)</f>
        <v>#VALUE!</v>
      </c>
      <c r="AK216" s="49" t="e">
        <f>SUM($P216*'Fish metrics'!L$184,$Q216*'Fish metrics'!L$185,$R216*'Fish metrics'!L$186,$S216*'Fish metrics'!L$187,$T216*'Fish metrics'!L$188,$U216*'Fish metrics'!L$189,$V216*'Fish metrics'!L$190,$W216*'Fish metrics'!L$191,$X216*'Fish metrics'!L$192,$Y216*'Fish metrics'!L$193)</f>
        <v>#VALUE!</v>
      </c>
      <c r="AL216" s="49" t="e">
        <f>SUM($P216*'Fish metrics'!M$184,$Q216*'Fish metrics'!M$185,$R216*'Fish metrics'!M$186,$S216*'Fish metrics'!M$187,$T216*'Fish metrics'!M$188,$U216*'Fish metrics'!M$189,$V216*'Fish metrics'!M$190,$W216*'Fish metrics'!M$191,$X216*'Fish metrics'!M$192,$Y216*'Fish metrics'!M$193)</f>
        <v>#VALUE!</v>
      </c>
      <c r="AM216" s="49" t="e">
        <f>SUM($P216*'Fish metrics'!N$184,$Q216*'Fish metrics'!N$185,$R216*'Fish metrics'!N$186,$S216*'Fish metrics'!N$187,$T216*'Fish metrics'!N$188,$U216*'Fish metrics'!N$189,$V216*'Fish metrics'!N$190,$W216*'Fish metrics'!N$191,$X216*'Fish metrics'!N$192,$Y216*'Fish metrics'!N$193)</f>
        <v>#VALUE!</v>
      </c>
      <c r="AN216" s="49" t="e">
        <f>SUM($P216*'Fish metrics'!O$184,$Q216*'Fish metrics'!O$185,$R216*'Fish metrics'!O$186,$S216*'Fish metrics'!O$187,$T216*'Fish metrics'!O$188,$U216*'Fish metrics'!O$189,$V216*'Fish metrics'!O$190,$W216*'Fish metrics'!O$191,$X216*'Fish metrics'!O$192,$Y216*'Fish metrics'!O$193)</f>
        <v>#VALUE!</v>
      </c>
      <c r="AO216" s="39" t="e">
        <f t="shared" si="212"/>
        <v>#VALUE!</v>
      </c>
    </row>
    <row r="217" spans="1:41" x14ac:dyDescent="0.25">
      <c r="A217" s="71" t="s">
        <v>20</v>
      </c>
      <c r="B217" s="319"/>
      <c r="C217" s="320"/>
      <c r="D217" s="321"/>
      <c r="E217" s="321"/>
      <c r="F217" s="333"/>
      <c r="G217" s="334"/>
      <c r="H217" s="335"/>
      <c r="I217" s="335"/>
      <c r="J217" s="335"/>
      <c r="K217" s="335"/>
      <c r="L217" s="336"/>
      <c r="N217" s="71" t="s">
        <v>20</v>
      </c>
      <c r="O217" s="51" t="str">
        <f t="shared" si="210"/>
        <v/>
      </c>
      <c r="P217" s="52" t="str">
        <f>IF(C217&gt;0,C217*'Fish metrics'!D$16/$B$5,IF($N$204&lt;=$B$4,0,""))</f>
        <v/>
      </c>
      <c r="Q217" s="53" t="str">
        <f>IF(D217&gt;0,D217*'Fish metrics'!E$16/$B$5,IF($N$204&lt;=$B$4,0,""))</f>
        <v/>
      </c>
      <c r="R217" s="53" t="str">
        <f>IF(E217&gt;0,E217*'Fish metrics'!F$16/$B$5,IF($N$204&lt;=$B$4,0,""))</f>
        <v/>
      </c>
      <c r="S217" s="54" t="str">
        <f>IF(F217&gt;0,F217*'Fish metrics'!G$16/$B$5,IF($N$204&lt;=$B$4,0,""))</f>
        <v/>
      </c>
      <c r="T217" s="72" t="str">
        <f>IF(G217&gt;0,G217*'Fish metrics'!H$16/$B$5,IF($N$204&lt;=$B$4,0,""))</f>
        <v/>
      </c>
      <c r="U217" s="73" t="str">
        <f>IF(H217&gt;0,H217*'Fish metrics'!I$16/$B$5,IF($N$204&lt;=$B$4,0,""))</f>
        <v/>
      </c>
      <c r="V217" s="73" t="str">
        <f>IF(I217&gt;0,I217*'Fish metrics'!J$16/$B$5,IF($N$204&lt;=$B$4,0,""))</f>
        <v/>
      </c>
      <c r="W217" s="73" t="str">
        <f>IF(J217&gt;0,J217*'Fish metrics'!K$16/$B$5,IF($N$204&lt;=$B$4,0,""))</f>
        <v/>
      </c>
      <c r="X217" s="73" t="str">
        <f>IF(K217&gt;0,K217*'Fish metrics'!L$16/$B$5,IF($N$204&lt;=$B$4,0,""))</f>
        <v/>
      </c>
      <c r="Y217" s="74" t="str">
        <f>IF(L217&gt;0,L217*'Fish metrics'!M$16/$B$5,IF($N$204&lt;=$B$4,0,""))</f>
        <v/>
      </c>
      <c r="Z217" s="39">
        <f t="shared" si="211"/>
        <v>0</v>
      </c>
      <c r="AB217" s="75" t="s">
        <v>20</v>
      </c>
      <c r="AC217" s="56" t="e">
        <f>SUM($P217*'Fish metrics'!D$195,$Q217*'Fish metrics'!D$196,$R217*'Fish metrics'!D$197,$S217*'Fish metrics'!D$198,$T217*'Fish metrics'!D$199,$U217*'Fish metrics'!D$200,$V217*'Fish metrics'!D$201,$W217*'Fish metrics'!D$202,$X217*'Fish metrics'!D$203,$Y217*'Fish metrics'!D$204)</f>
        <v>#VALUE!</v>
      </c>
      <c r="AD217" s="56" t="e">
        <f>SUM($P217*'Fish metrics'!E$195,$Q217*'Fish metrics'!E$196,$R217*'Fish metrics'!E$197,$S217*'Fish metrics'!E$198,$T217*'Fish metrics'!E$199,$U217*'Fish metrics'!E$200,$V217*'Fish metrics'!E$201,$W217*'Fish metrics'!E$202,$X217*'Fish metrics'!E$203,$Y217*'Fish metrics'!E$204)</f>
        <v>#VALUE!</v>
      </c>
      <c r="AE217" s="56" t="e">
        <f>SUM($P217*'Fish metrics'!F$195,$Q217*'Fish metrics'!F$196,$R217*'Fish metrics'!F$197,$S217*'Fish metrics'!F$198,$T217*'Fish metrics'!F$199,$U217*'Fish metrics'!F$200,$V217*'Fish metrics'!F$201,$W217*'Fish metrics'!F$202,$X217*'Fish metrics'!F$203,$Y217*'Fish metrics'!F$204)</f>
        <v>#VALUE!</v>
      </c>
      <c r="AF217" s="56" t="e">
        <f>SUM($P217*'Fish metrics'!G$195,$Q217*'Fish metrics'!G$196,$R217*'Fish metrics'!G$197,$S217*'Fish metrics'!G$198,$T217*'Fish metrics'!G$199,$U217*'Fish metrics'!G$200,$V217*'Fish metrics'!G$201,$W217*'Fish metrics'!G$202,$X217*'Fish metrics'!G$203,$Y217*'Fish metrics'!G$204)</f>
        <v>#VALUE!</v>
      </c>
      <c r="AG217" s="56" t="e">
        <f>SUM($P217*'Fish metrics'!H$195,$Q217*'Fish metrics'!H$196,$R217*'Fish metrics'!H$197,$S217*'Fish metrics'!H$198,$T217*'Fish metrics'!H$199,$U217*'Fish metrics'!H$200,$V217*'Fish metrics'!H$201,$W217*'Fish metrics'!H$202,$X217*'Fish metrics'!H$203,$Y217*'Fish metrics'!H$204)</f>
        <v>#VALUE!</v>
      </c>
      <c r="AH217" s="56" t="e">
        <f>SUM($P217*'Fish metrics'!I$195,$Q217*'Fish metrics'!I$196,$R217*'Fish metrics'!I$197,$S217*'Fish metrics'!I$198,$T217*'Fish metrics'!I$199,$U217*'Fish metrics'!I$200,$V217*'Fish metrics'!I$201,$W217*'Fish metrics'!I$202,$X217*'Fish metrics'!I$203,$Y217*'Fish metrics'!I$204)</f>
        <v>#VALUE!</v>
      </c>
      <c r="AI217" s="56" t="e">
        <f>SUM($P217*'Fish metrics'!J$195,$Q217*'Fish metrics'!J$196,$R217*'Fish metrics'!J$197,$S217*'Fish metrics'!J$198,$T217*'Fish metrics'!J$199,$U217*'Fish metrics'!J$200,$V217*'Fish metrics'!J$201,$W217*'Fish metrics'!J$202,$X217*'Fish metrics'!J$203,$Y217*'Fish metrics'!J$204)</f>
        <v>#VALUE!</v>
      </c>
      <c r="AJ217" s="56" t="e">
        <f>SUM($P217*'Fish metrics'!K$195,$Q217*'Fish metrics'!K$196,$R217*'Fish metrics'!K$197,$S217*'Fish metrics'!K$198,$T217*'Fish metrics'!K$199,$U217*'Fish metrics'!K$200,$V217*'Fish metrics'!K$201,$W217*'Fish metrics'!K$202,$X217*'Fish metrics'!K$203,$Y217*'Fish metrics'!K$204)</f>
        <v>#VALUE!</v>
      </c>
      <c r="AK217" s="56" t="e">
        <f>SUM($P217*'Fish metrics'!L$195,$Q217*'Fish metrics'!L$196,$R217*'Fish metrics'!L$197,$S217*'Fish metrics'!L$198,$T217*'Fish metrics'!L$199,$U217*'Fish metrics'!L$200,$V217*'Fish metrics'!L$201,$W217*'Fish metrics'!L$202,$X217*'Fish metrics'!L$203,$Y217*'Fish metrics'!L$204)</f>
        <v>#VALUE!</v>
      </c>
      <c r="AL217" s="56" t="e">
        <f>SUM($P217*'Fish metrics'!M$195,$Q217*'Fish metrics'!M$196,$R217*'Fish metrics'!M$197,$S217*'Fish metrics'!M$198,$T217*'Fish metrics'!M$199,$U217*'Fish metrics'!M$200,$V217*'Fish metrics'!M$201,$W217*'Fish metrics'!M$202,$X217*'Fish metrics'!M$203,$Y217*'Fish metrics'!M$204)</f>
        <v>#VALUE!</v>
      </c>
      <c r="AM217" s="56" t="e">
        <f>SUM($P217*'Fish metrics'!N$195,$Q217*'Fish metrics'!N$196,$R217*'Fish metrics'!N$197,$S217*'Fish metrics'!N$198,$T217*'Fish metrics'!N$199,$U217*'Fish metrics'!N$200,$V217*'Fish metrics'!N$201,$W217*'Fish metrics'!N$202,$X217*'Fish metrics'!N$203,$Y217*'Fish metrics'!N$204)</f>
        <v>#VALUE!</v>
      </c>
      <c r="AN217" s="56" t="e">
        <f>SUM($P217*'Fish metrics'!O$195,$Q217*'Fish metrics'!O$196,$R217*'Fish metrics'!O$197,$S217*'Fish metrics'!O$198,$T217*'Fish metrics'!O$199,$U217*'Fish metrics'!O$200,$V217*'Fish metrics'!O$201,$W217*'Fish metrics'!O$202,$X217*'Fish metrics'!O$203,$Y217*'Fish metrics'!O$204)</f>
        <v>#VALUE!</v>
      </c>
      <c r="AO217" s="39" t="e">
        <f t="shared" si="212"/>
        <v>#VALUE!</v>
      </c>
    </row>
    <row r="218" spans="1:41" x14ac:dyDescent="0.25">
      <c r="A218" s="57" t="s">
        <v>189</v>
      </c>
      <c r="B218" s="324"/>
      <c r="C218" s="325"/>
      <c r="D218" s="326"/>
      <c r="E218" s="326"/>
      <c r="F218" s="327"/>
      <c r="G218" s="337"/>
      <c r="H218" s="330"/>
      <c r="I218" s="330"/>
      <c r="J218" s="330"/>
      <c r="K218" s="330"/>
      <c r="L218" s="331"/>
      <c r="N218" s="57" t="s">
        <v>189</v>
      </c>
      <c r="O218" s="44"/>
      <c r="P218" s="45"/>
      <c r="Q218" s="46"/>
      <c r="R218" s="46"/>
      <c r="S218" s="47"/>
      <c r="T218" s="67"/>
      <c r="U218" s="68"/>
      <c r="V218" s="68"/>
      <c r="W218" s="68"/>
      <c r="X218" s="68"/>
      <c r="Y218" s="69"/>
      <c r="Z218" s="39"/>
      <c r="AB218" s="58" t="s">
        <v>189</v>
      </c>
      <c r="AC218" s="59"/>
      <c r="AD218" s="59"/>
      <c r="AE218" s="59"/>
      <c r="AF218" s="59"/>
      <c r="AG218" s="59"/>
      <c r="AH218" s="59"/>
      <c r="AI218" s="59"/>
      <c r="AJ218" s="59"/>
      <c r="AK218" s="59"/>
      <c r="AL218" s="59"/>
      <c r="AM218" s="59"/>
      <c r="AN218" s="59"/>
      <c r="AO218" s="39"/>
    </row>
    <row r="219" spans="1:41" x14ac:dyDescent="0.25">
      <c r="A219" s="43" t="s">
        <v>11</v>
      </c>
      <c r="B219" s="315"/>
      <c r="C219" s="316"/>
      <c r="D219" s="317"/>
      <c r="E219" s="317"/>
      <c r="F219" s="318"/>
      <c r="G219" s="316"/>
      <c r="H219" s="317"/>
      <c r="I219" s="317"/>
      <c r="J219" s="317"/>
      <c r="K219" s="317"/>
      <c r="L219" s="318"/>
      <c r="N219" s="43" t="s">
        <v>11</v>
      </c>
      <c r="O219" s="44" t="str">
        <f t="shared" ref="O219:O239" si="213">IF(B219&gt;0,0,IF($N$204&lt;=$B$4,0,""))</f>
        <v/>
      </c>
      <c r="P219" s="45" t="str">
        <f>IF(C219&gt;0,C219*'Fish metrics'!D$18/$B$5,IF($N$204&lt;=$B$4,0,""))</f>
        <v/>
      </c>
      <c r="Q219" s="46" t="str">
        <f>IF(D219&gt;0,D219*'Fish metrics'!E$18/$B$5,IF($N$204&lt;=$B$4,0,""))</f>
        <v/>
      </c>
      <c r="R219" s="46" t="str">
        <f>IF(E219&gt;0,E219*'Fish metrics'!F$18/$B$5,IF($N$204&lt;=$B$4,0,""))</f>
        <v/>
      </c>
      <c r="S219" s="47" t="str">
        <f>IF(F219&gt;0,F219*'Fish metrics'!G$18/$B$5,IF($N$204&lt;=$B$4,0,""))</f>
        <v/>
      </c>
      <c r="T219" s="45" t="str">
        <f>IF(G219&gt;0,G219*'Fish metrics'!H$18/$B$5,IF($N$204&lt;=$B$4,0,""))</f>
        <v/>
      </c>
      <c r="U219" s="46" t="str">
        <f>IF(H219&gt;0,H219*'Fish metrics'!I$18/$B$5,IF($N$204&lt;=$B$4,0,""))</f>
        <v/>
      </c>
      <c r="V219" s="46" t="str">
        <f>IF(I219&gt;0,I219*'Fish metrics'!J$18/$B$5,IF($N$204&lt;=$B$4,0,""))</f>
        <v/>
      </c>
      <c r="W219" s="46" t="str">
        <f>IF(J219&gt;0,J219*'Fish metrics'!K$18/$B$5,IF($N$204&lt;=$B$4,0,""))</f>
        <v/>
      </c>
      <c r="X219" s="46" t="str">
        <f>IF(K219&gt;0,K219*'Fish metrics'!L$18/$B$5,IF($N$204&lt;=$B$4,0,""))</f>
        <v/>
      </c>
      <c r="Y219" s="47" t="str">
        <f>IF(L219&gt;0,L219*'Fish metrics'!M$18/$B$5,IF($N$204&lt;=$B$4,0,""))</f>
        <v/>
      </c>
      <c r="Z219" s="39">
        <f>SUM(O219:Y219)</f>
        <v>0</v>
      </c>
      <c r="AB219" s="48" t="s">
        <v>11</v>
      </c>
      <c r="AC219" s="49" t="e">
        <f>SUM($P219*'Fish metrics'!D$140,$Q219*'Fish metrics'!D$141,$R219*'Fish metrics'!D$142,$S219*'Fish metrics'!D$143,$T219*'Fish metrics'!D$144,$U219*'Fish metrics'!D$145,$V219*'Fish metrics'!D$146,$W219*'Fish metrics'!D$147,$X219*'Fish metrics'!D$148,$Y219*'Fish metrics'!D$149)</f>
        <v>#VALUE!</v>
      </c>
      <c r="AD219" s="49" t="e">
        <f>SUM($P219*'Fish metrics'!E$140,$Q219*'Fish metrics'!E$141,$R219*'Fish metrics'!E$142,$S219*'Fish metrics'!E$143,$T219*'Fish metrics'!E$144,$U219*'Fish metrics'!E$145,$V219*'Fish metrics'!E$146,$W219*'Fish metrics'!E$147,$X219*'Fish metrics'!E$148,$Y219*'Fish metrics'!E$149)</f>
        <v>#VALUE!</v>
      </c>
      <c r="AE219" s="49" t="e">
        <f>SUM($P219*'Fish metrics'!F$140,$Q219*'Fish metrics'!F$141,$R219*'Fish metrics'!F$142,$S219*'Fish metrics'!F$143,$T219*'Fish metrics'!F$144,$U219*'Fish metrics'!F$145,$V219*'Fish metrics'!F$146,$W219*'Fish metrics'!F$147,$X219*'Fish metrics'!F$148,$Y219*'Fish metrics'!F$149)</f>
        <v>#VALUE!</v>
      </c>
      <c r="AF219" s="49" t="e">
        <f>SUM($P219*'Fish metrics'!G$140,$Q219*'Fish metrics'!G$141,$R219*'Fish metrics'!G$142,$S219*'Fish metrics'!G$143,$T219*'Fish metrics'!G$144,$U219*'Fish metrics'!G$145,$V219*'Fish metrics'!G$146,$W219*'Fish metrics'!G$147,$X219*'Fish metrics'!G$148,$Y219*'Fish metrics'!G$149)</f>
        <v>#VALUE!</v>
      </c>
      <c r="AG219" s="49" t="e">
        <f>SUM($P219*'Fish metrics'!H$140,$Q219*'Fish metrics'!H$141,$R219*'Fish metrics'!H$142,$S219*'Fish metrics'!H$143,$T219*'Fish metrics'!H$144,$U219*'Fish metrics'!H$145,$V219*'Fish metrics'!H$146,$W219*'Fish metrics'!H$147,$X219*'Fish metrics'!H$148,$Y219*'Fish metrics'!H$149)</f>
        <v>#VALUE!</v>
      </c>
      <c r="AH219" s="49" t="e">
        <f>SUM($P219*'Fish metrics'!I$140,$Q219*'Fish metrics'!I$141,$R219*'Fish metrics'!I$142,$S219*'Fish metrics'!I$143,$T219*'Fish metrics'!I$144,$U219*'Fish metrics'!I$145,$V219*'Fish metrics'!I$146,$W219*'Fish metrics'!I$147,$X219*'Fish metrics'!I$148,$Y219*'Fish metrics'!I$149)</f>
        <v>#VALUE!</v>
      </c>
      <c r="AI219" s="49" t="e">
        <f>SUM($P219*'Fish metrics'!J$140,$Q219*'Fish metrics'!J$141,$R219*'Fish metrics'!J$142,$S219*'Fish metrics'!J$143,$T219*'Fish metrics'!J$144,$U219*'Fish metrics'!J$145,$V219*'Fish metrics'!J$146,$W219*'Fish metrics'!J$147,$X219*'Fish metrics'!J$148,$Y219*'Fish metrics'!J$149)</f>
        <v>#VALUE!</v>
      </c>
      <c r="AJ219" s="49" t="e">
        <f>SUM($P219*'Fish metrics'!K$140,$Q219*'Fish metrics'!K$141,$R219*'Fish metrics'!K$142,$S219*'Fish metrics'!K$143,$T219*'Fish metrics'!K$144,$U219*'Fish metrics'!K$145,$V219*'Fish metrics'!K$146,$W219*'Fish metrics'!K$147,$X219*'Fish metrics'!K$148,$Y219*'Fish metrics'!K$149)</f>
        <v>#VALUE!</v>
      </c>
      <c r="AK219" s="49" t="e">
        <f>SUM($P219*'Fish metrics'!L$140,$Q219*'Fish metrics'!L$141,$R219*'Fish metrics'!L$142,$S219*'Fish metrics'!L$143,$T219*'Fish metrics'!L$144,$U219*'Fish metrics'!L$145,$V219*'Fish metrics'!L$146,$W219*'Fish metrics'!L$147,$X219*'Fish metrics'!L$148,$Y219*'Fish metrics'!L$149)</f>
        <v>#VALUE!</v>
      </c>
      <c r="AL219" s="49" t="e">
        <f>SUM($P219*'Fish metrics'!M$140,$Q219*'Fish metrics'!M$141,$R219*'Fish metrics'!M$142,$S219*'Fish metrics'!M$143,$T219*'Fish metrics'!M$144,$U219*'Fish metrics'!M$145,$V219*'Fish metrics'!M$146,$W219*'Fish metrics'!M$147,$X219*'Fish metrics'!M$148,$Y219*'Fish metrics'!M$149)</f>
        <v>#VALUE!</v>
      </c>
      <c r="AM219" s="49" t="e">
        <f>SUM($P219*'Fish metrics'!N$140,$Q219*'Fish metrics'!N$141,$R219*'Fish metrics'!N$142,$S219*'Fish metrics'!N$143,$T219*'Fish metrics'!N$144,$U219*'Fish metrics'!N$145,$V219*'Fish metrics'!N$146,$W219*'Fish metrics'!N$147,$X219*'Fish metrics'!N$148,$Y219*'Fish metrics'!N$149)</f>
        <v>#VALUE!</v>
      </c>
      <c r="AN219" s="49" t="e">
        <f>SUM($P219*'Fish metrics'!O$140,$Q219*'Fish metrics'!O$141,$R219*'Fish metrics'!O$142,$S219*'Fish metrics'!O$143,$T219*'Fish metrics'!O$144,$U219*'Fish metrics'!O$145,$V219*'Fish metrics'!O$146,$W219*'Fish metrics'!O$147,$X219*'Fish metrics'!O$148,$Y219*'Fish metrics'!O$149)</f>
        <v>#VALUE!</v>
      </c>
      <c r="AO219" s="39" t="e">
        <f t="shared" ref="AO219:AO239" si="214">SUM(AC219:AN219)</f>
        <v>#VALUE!</v>
      </c>
    </row>
    <row r="220" spans="1:41" x14ac:dyDescent="0.25">
      <c r="A220" s="64" t="s">
        <v>183</v>
      </c>
      <c r="B220" s="315"/>
      <c r="C220" s="328"/>
      <c r="D220" s="329"/>
      <c r="E220" s="329"/>
      <c r="F220" s="332"/>
      <c r="G220" s="328"/>
      <c r="H220" s="329"/>
      <c r="I220" s="329"/>
      <c r="J220" s="329"/>
      <c r="K220" s="330"/>
      <c r="L220" s="331"/>
      <c r="N220" s="64" t="s">
        <v>183</v>
      </c>
      <c r="O220" s="44" t="str">
        <f t="shared" si="213"/>
        <v/>
      </c>
      <c r="P220" s="67" t="str">
        <f>IF(C220&gt;0,C220*'Fish metrics'!D$19/$B$5,IF($N$204&lt;=$B$4,0,""))</f>
        <v/>
      </c>
      <c r="Q220" s="68" t="str">
        <f>IF(D220&gt;0,D220*'Fish metrics'!E$19/$B$5,IF($N$204&lt;=$B$4,0,""))</f>
        <v/>
      </c>
      <c r="R220" s="68" t="str">
        <f>IF(E220&gt;0,E220*'Fish metrics'!F$19/$B$5,IF($N$204&lt;=$B$4,0,""))</f>
        <v/>
      </c>
      <c r="S220" s="69" t="str">
        <f>IF(F220&gt;0,F220*'Fish metrics'!G$19/$B$5,IF($N$204&lt;=$B$4,0,""))</f>
        <v/>
      </c>
      <c r="T220" s="67" t="str">
        <f>IF(G220&gt;0,G220*'Fish metrics'!H$19/$B$5,IF($N$204&lt;=$B$4,0,""))</f>
        <v/>
      </c>
      <c r="U220" s="68" t="str">
        <f>IF(H220&gt;0,H220*'Fish metrics'!I$19/$B$5,IF($N$204&lt;=$B$4,0,""))</f>
        <v/>
      </c>
      <c r="V220" s="68" t="str">
        <f>IF(I220&gt;0,I220*'Fish metrics'!J$19/$B$5,IF($N$204&lt;=$B$4,0,""))</f>
        <v/>
      </c>
      <c r="W220" s="68" t="str">
        <f>IF(J220&gt;0,J220*'Fish metrics'!K$19/$B$5,IF($N$204&lt;=$B$4,0,""))</f>
        <v/>
      </c>
      <c r="X220" s="68" t="str">
        <f>IF(K220&gt;0,K220*'Fish metrics'!L$19/$B$5,IF($N$204&lt;=$B$4,0,""))</f>
        <v/>
      </c>
      <c r="Y220" s="69" t="str">
        <f>IF(L220&gt;0,L220*'Fish metrics'!M$19/$B$5,IF($N$204&lt;=$B$4,0,""))</f>
        <v/>
      </c>
      <c r="Z220" s="39">
        <f t="shared" ref="Z220:Z239" si="215">SUM(O220:Y220)</f>
        <v>0</v>
      </c>
      <c r="AB220" s="70" t="s">
        <v>183</v>
      </c>
      <c r="AC220" s="49" t="e">
        <f>SUM($P220*'Fish metrics'!D$206,$Q220*'Fish metrics'!D$207,$R220*'Fish metrics'!D$208,$S220*'Fish metrics'!D$209,$T220*'Fish metrics'!D$210,$U220*'Fish metrics'!D$211,$V220*'Fish metrics'!D$212,$W220*'Fish metrics'!D$213,$X220*'Fish metrics'!D$214,$Y220*'Fish metrics'!D$215)</f>
        <v>#VALUE!</v>
      </c>
      <c r="AD220" s="49" t="e">
        <f>SUM($P220*'Fish metrics'!E$206,$Q220*'Fish metrics'!E$207,$R220*'Fish metrics'!E$208,$S220*'Fish metrics'!E$209,$T220*'Fish metrics'!E$210,$U220*'Fish metrics'!E$211,$V220*'Fish metrics'!E$212,$W220*'Fish metrics'!E$213,$X220*'Fish metrics'!E$214,$Y220*'Fish metrics'!E$215)</f>
        <v>#VALUE!</v>
      </c>
      <c r="AE220" s="49" t="e">
        <f>SUM($P220*'Fish metrics'!F$206,$Q220*'Fish metrics'!F$207,$R220*'Fish metrics'!F$208,$S220*'Fish metrics'!F$209,$T220*'Fish metrics'!F$210,$U220*'Fish metrics'!F$211,$V220*'Fish metrics'!F$212,$W220*'Fish metrics'!F$213,$X220*'Fish metrics'!F$214,$Y220*'Fish metrics'!F$215)</f>
        <v>#VALUE!</v>
      </c>
      <c r="AF220" s="49" t="e">
        <f>SUM($P220*'Fish metrics'!G$206,$Q220*'Fish metrics'!G$207,$R220*'Fish metrics'!G$208,$S220*'Fish metrics'!G$209,$T220*'Fish metrics'!G$210,$U220*'Fish metrics'!G$211,$V220*'Fish metrics'!G$212,$W220*'Fish metrics'!G$213,$X220*'Fish metrics'!G$214,$Y220*'Fish metrics'!G$215)</f>
        <v>#VALUE!</v>
      </c>
      <c r="AG220" s="49" t="e">
        <f>SUM($P220*'Fish metrics'!H$206,$Q220*'Fish metrics'!H$207,$R220*'Fish metrics'!H$208,$S220*'Fish metrics'!H$209,$T220*'Fish metrics'!H$210,$U220*'Fish metrics'!H$211,$V220*'Fish metrics'!H$212,$W220*'Fish metrics'!H$213,$X220*'Fish metrics'!H$214,$Y220*'Fish metrics'!H$215)</f>
        <v>#VALUE!</v>
      </c>
      <c r="AH220" s="49" t="e">
        <f>SUM($P220*'Fish metrics'!I$206,$Q220*'Fish metrics'!I$207,$R220*'Fish metrics'!I$208,$S220*'Fish metrics'!I$209,$T220*'Fish metrics'!I$210,$U220*'Fish metrics'!I$211,$V220*'Fish metrics'!I$212,$W220*'Fish metrics'!I$213,$X220*'Fish metrics'!I$214,$Y220*'Fish metrics'!I$215)</f>
        <v>#VALUE!</v>
      </c>
      <c r="AI220" s="49" t="e">
        <f>SUM($P220*'Fish metrics'!J$206,$Q220*'Fish metrics'!J$207,$R220*'Fish metrics'!J$208,$S220*'Fish metrics'!J$209,$T220*'Fish metrics'!J$210,$U220*'Fish metrics'!J$211,$V220*'Fish metrics'!J$212,$W220*'Fish metrics'!J$213,$X220*'Fish metrics'!J$214,$Y220*'Fish metrics'!J$215)</f>
        <v>#VALUE!</v>
      </c>
      <c r="AJ220" s="49" t="e">
        <f>SUM($P220*'Fish metrics'!K$206,$Q220*'Fish metrics'!K$207,$R220*'Fish metrics'!K$208,$S220*'Fish metrics'!K$209,$T220*'Fish metrics'!K$210,$U220*'Fish metrics'!K$211,$V220*'Fish metrics'!K$212,$W220*'Fish metrics'!K$213,$X220*'Fish metrics'!K$214,$Y220*'Fish metrics'!K$215)</f>
        <v>#VALUE!</v>
      </c>
      <c r="AK220" s="49" t="e">
        <f>SUM($P220*'Fish metrics'!L$206,$Q220*'Fish metrics'!L$207,$R220*'Fish metrics'!L$208,$S220*'Fish metrics'!L$209,$T220*'Fish metrics'!L$210,$U220*'Fish metrics'!L$211,$V220*'Fish metrics'!L$212,$W220*'Fish metrics'!L$213,$X220*'Fish metrics'!L$214,$Y220*'Fish metrics'!L$215)</f>
        <v>#VALUE!</v>
      </c>
      <c r="AL220" s="49" t="e">
        <f>SUM($P220*'Fish metrics'!M$206,$Q220*'Fish metrics'!M$207,$R220*'Fish metrics'!M$208,$S220*'Fish metrics'!M$209,$T220*'Fish metrics'!M$210,$U220*'Fish metrics'!M$211,$V220*'Fish metrics'!M$212,$W220*'Fish metrics'!M$213,$X220*'Fish metrics'!M$214,$Y220*'Fish metrics'!M$215)</f>
        <v>#VALUE!</v>
      </c>
      <c r="AM220" s="49" t="e">
        <f>SUM($P220*'Fish metrics'!N$206,$Q220*'Fish metrics'!N$207,$R220*'Fish metrics'!N$208,$S220*'Fish metrics'!N$209,$T220*'Fish metrics'!N$210,$U220*'Fish metrics'!N$211,$V220*'Fish metrics'!N$212,$W220*'Fish metrics'!N$213,$X220*'Fish metrics'!N$214,$Y220*'Fish metrics'!N$215)</f>
        <v>#VALUE!</v>
      </c>
      <c r="AN220" s="49" t="e">
        <f>SUM($P220*'Fish metrics'!O$206,$Q220*'Fish metrics'!O$207,$R220*'Fish metrics'!O$208,$S220*'Fish metrics'!O$209,$T220*'Fish metrics'!O$210,$U220*'Fish metrics'!O$211,$V220*'Fish metrics'!O$212,$W220*'Fish metrics'!O$213,$X220*'Fish metrics'!O$214,$Y220*'Fish metrics'!O$215)</f>
        <v>#VALUE!</v>
      </c>
      <c r="AO220" s="39" t="e">
        <f t="shared" si="214"/>
        <v>#VALUE!</v>
      </c>
    </row>
    <row r="221" spans="1:41" x14ac:dyDescent="0.25">
      <c r="A221" s="64" t="s">
        <v>184</v>
      </c>
      <c r="B221" s="315"/>
      <c r="C221" s="328"/>
      <c r="D221" s="329"/>
      <c r="E221" s="329"/>
      <c r="F221" s="331"/>
      <c r="G221" s="328"/>
      <c r="H221" s="329"/>
      <c r="I221" s="329"/>
      <c r="J221" s="330"/>
      <c r="K221" s="330"/>
      <c r="L221" s="331"/>
      <c r="N221" s="64" t="s">
        <v>184</v>
      </c>
      <c r="O221" s="44" t="str">
        <f t="shared" si="213"/>
        <v/>
      </c>
      <c r="P221" s="67" t="str">
        <f>IF(C221&gt;0,C221*'Fish metrics'!D$20/$B$5,IF($N$204&lt;=$B$4,0,""))</f>
        <v/>
      </c>
      <c r="Q221" s="68" t="str">
        <f>IF(D221&gt;0,D221*'Fish metrics'!E$20/$B$5,IF($N$204&lt;=$B$4,0,""))</f>
        <v/>
      </c>
      <c r="R221" s="68" t="str">
        <f>IF(E221&gt;0,E221*'Fish metrics'!F$20/$B$5,IF($N$204&lt;=$B$4,0,""))</f>
        <v/>
      </c>
      <c r="S221" s="69" t="str">
        <f>IF(F221&gt;0,F221*'Fish metrics'!G$20/$B$5,IF($N$204&lt;=$B$4,0,""))</f>
        <v/>
      </c>
      <c r="T221" s="67" t="str">
        <f>IF(G221&gt;0,G221*'Fish metrics'!H$20/$B$5,IF($N$204&lt;=$B$4,0,""))</f>
        <v/>
      </c>
      <c r="U221" s="68" t="str">
        <f>IF(H221&gt;0,H221*'Fish metrics'!I$20/$B$5,IF($N$204&lt;=$B$4,0,""))</f>
        <v/>
      </c>
      <c r="V221" s="68" t="str">
        <f>IF(I221&gt;0,I221*'Fish metrics'!J$20/$B$5,IF($N$204&lt;=$B$4,0,""))</f>
        <v/>
      </c>
      <c r="W221" s="68" t="str">
        <f>IF(J221&gt;0,J221*'Fish metrics'!K$20/$B$5,IF($N$204&lt;=$B$4,0,""))</f>
        <v/>
      </c>
      <c r="X221" s="68" t="str">
        <f>IF(K221&gt;0,K221*'Fish metrics'!L$20/$B$5,IF($N$204&lt;=$B$4,0,""))</f>
        <v/>
      </c>
      <c r="Y221" s="69" t="str">
        <f>IF(L221&gt;0,L221*'Fish metrics'!M$20/$B$5,IF($N$204&lt;=$B$4,0,""))</f>
        <v/>
      </c>
      <c r="Z221" s="39">
        <f t="shared" si="215"/>
        <v>0</v>
      </c>
      <c r="AB221" s="70" t="s">
        <v>184</v>
      </c>
      <c r="AC221" s="49" t="e">
        <f>SUM($P221*'Fish metrics'!D$206,$Q221*'Fish metrics'!D$207,$R221*'Fish metrics'!D$208,$S221*'Fish metrics'!D$209,$T221*'Fish metrics'!D$210,$U221*'Fish metrics'!D$211,$V221*'Fish metrics'!D$212,$W221*'Fish metrics'!D$213,$X221*'Fish metrics'!D$214,$Y221*'Fish metrics'!D$215)</f>
        <v>#VALUE!</v>
      </c>
      <c r="AD221" s="49" t="e">
        <f>SUM($P221*'Fish metrics'!E$206,$Q221*'Fish metrics'!E$207,$R221*'Fish metrics'!E$208,$S221*'Fish metrics'!E$209,$T221*'Fish metrics'!E$210,$U221*'Fish metrics'!E$211,$V221*'Fish metrics'!E$212,$W221*'Fish metrics'!E$213,$X221*'Fish metrics'!E$214,$Y221*'Fish metrics'!E$215)</f>
        <v>#VALUE!</v>
      </c>
      <c r="AE221" s="49" t="e">
        <f>SUM($P221*'Fish metrics'!F$206,$Q221*'Fish metrics'!F$207,$R221*'Fish metrics'!F$208,$S221*'Fish metrics'!F$209,$T221*'Fish metrics'!F$210,$U221*'Fish metrics'!F$211,$V221*'Fish metrics'!F$212,$W221*'Fish metrics'!F$213,$X221*'Fish metrics'!F$214,$Y221*'Fish metrics'!F$215)</f>
        <v>#VALUE!</v>
      </c>
      <c r="AF221" s="49" t="e">
        <f>SUM($P221*'Fish metrics'!G$206,$Q221*'Fish metrics'!G$207,$R221*'Fish metrics'!G$208,$S221*'Fish metrics'!G$209,$T221*'Fish metrics'!G$210,$U221*'Fish metrics'!G$211,$V221*'Fish metrics'!G$212,$W221*'Fish metrics'!G$213,$X221*'Fish metrics'!G$214,$Y221*'Fish metrics'!G$215)</f>
        <v>#VALUE!</v>
      </c>
      <c r="AG221" s="49" t="e">
        <f>SUM($P221*'Fish metrics'!H$206,$Q221*'Fish metrics'!H$207,$R221*'Fish metrics'!H$208,$S221*'Fish metrics'!H$209,$T221*'Fish metrics'!H$210,$U221*'Fish metrics'!H$211,$V221*'Fish metrics'!H$212,$W221*'Fish metrics'!H$213,$X221*'Fish metrics'!H$214,$Y221*'Fish metrics'!H$215)</f>
        <v>#VALUE!</v>
      </c>
      <c r="AH221" s="49" t="e">
        <f>SUM($P221*'Fish metrics'!I$206,$Q221*'Fish metrics'!I$207,$R221*'Fish metrics'!I$208,$S221*'Fish metrics'!I$209,$T221*'Fish metrics'!I$210,$U221*'Fish metrics'!I$211,$V221*'Fish metrics'!I$212,$W221*'Fish metrics'!I$213,$X221*'Fish metrics'!I$214,$Y221*'Fish metrics'!I$215)</f>
        <v>#VALUE!</v>
      </c>
      <c r="AI221" s="49" t="e">
        <f>SUM($P221*'Fish metrics'!J$206,$Q221*'Fish metrics'!J$207,$R221*'Fish metrics'!J$208,$S221*'Fish metrics'!J$209,$T221*'Fish metrics'!J$210,$U221*'Fish metrics'!J$211,$V221*'Fish metrics'!J$212,$W221*'Fish metrics'!J$213,$X221*'Fish metrics'!J$214,$Y221*'Fish metrics'!J$215)</f>
        <v>#VALUE!</v>
      </c>
      <c r="AJ221" s="49" t="e">
        <f>SUM($P221*'Fish metrics'!K$206,$Q221*'Fish metrics'!K$207,$R221*'Fish metrics'!K$208,$S221*'Fish metrics'!K$209,$T221*'Fish metrics'!K$210,$U221*'Fish metrics'!K$211,$V221*'Fish metrics'!K$212,$W221*'Fish metrics'!K$213,$X221*'Fish metrics'!K$214,$Y221*'Fish metrics'!K$215)</f>
        <v>#VALUE!</v>
      </c>
      <c r="AK221" s="49" t="e">
        <f>SUM($P221*'Fish metrics'!L$206,$Q221*'Fish metrics'!L$207,$R221*'Fish metrics'!L$208,$S221*'Fish metrics'!L$209,$T221*'Fish metrics'!L$210,$U221*'Fish metrics'!L$211,$V221*'Fish metrics'!L$212,$W221*'Fish metrics'!L$213,$X221*'Fish metrics'!L$214,$Y221*'Fish metrics'!L$215)</f>
        <v>#VALUE!</v>
      </c>
      <c r="AL221" s="49" t="e">
        <f>SUM($P221*'Fish metrics'!M$206,$Q221*'Fish metrics'!M$207,$R221*'Fish metrics'!M$208,$S221*'Fish metrics'!M$209,$T221*'Fish metrics'!M$210,$U221*'Fish metrics'!M$211,$V221*'Fish metrics'!M$212,$W221*'Fish metrics'!M$213,$X221*'Fish metrics'!M$214,$Y221*'Fish metrics'!M$215)</f>
        <v>#VALUE!</v>
      </c>
      <c r="AM221" s="49" t="e">
        <f>SUM($P221*'Fish metrics'!N$206,$Q221*'Fish metrics'!N$207,$R221*'Fish metrics'!N$208,$S221*'Fish metrics'!N$209,$T221*'Fish metrics'!N$210,$U221*'Fish metrics'!N$211,$V221*'Fish metrics'!N$212,$W221*'Fish metrics'!N$213,$X221*'Fish metrics'!N$214,$Y221*'Fish metrics'!N$215)</f>
        <v>#VALUE!</v>
      </c>
      <c r="AN221" s="49" t="e">
        <f>SUM($P221*'Fish metrics'!O$206,$Q221*'Fish metrics'!O$207,$R221*'Fish metrics'!O$208,$S221*'Fish metrics'!O$209,$T221*'Fish metrics'!O$210,$U221*'Fish metrics'!O$211,$V221*'Fish metrics'!O$212,$W221*'Fish metrics'!O$213,$X221*'Fish metrics'!O$214,$Y221*'Fish metrics'!O$215)</f>
        <v>#VALUE!</v>
      </c>
      <c r="AO221" s="39" t="e">
        <f t="shared" si="214"/>
        <v>#VALUE!</v>
      </c>
    </row>
    <row r="222" spans="1:41" x14ac:dyDescent="0.25">
      <c r="A222" s="64" t="s">
        <v>131</v>
      </c>
      <c r="B222" s="315"/>
      <c r="C222" s="328"/>
      <c r="D222" s="329"/>
      <c r="E222" s="329"/>
      <c r="F222" s="332"/>
      <c r="G222" s="328"/>
      <c r="H222" s="329"/>
      <c r="I222" s="329"/>
      <c r="J222" s="329"/>
      <c r="K222" s="330"/>
      <c r="L222" s="331"/>
      <c r="N222" s="64" t="s">
        <v>131</v>
      </c>
      <c r="O222" s="44" t="str">
        <f t="shared" si="213"/>
        <v/>
      </c>
      <c r="P222" s="67" t="str">
        <f>IF(C222&gt;0,C222*'Fish metrics'!D$21/$B$5,IF($N$204&lt;=$B$4,0,""))</f>
        <v/>
      </c>
      <c r="Q222" s="68" t="str">
        <f>IF(D222&gt;0,D222*'Fish metrics'!E$21/$B$5,IF($N$204&lt;=$B$4,0,""))</f>
        <v/>
      </c>
      <c r="R222" s="68" t="str">
        <f>IF(E222&gt;0,E222*'Fish metrics'!F$21/$B$5,IF($N$204&lt;=$B$4,0,""))</f>
        <v/>
      </c>
      <c r="S222" s="69" t="str">
        <f>IF(F222&gt;0,F222*'Fish metrics'!G$21/$B$5,IF($N$204&lt;=$B$4,0,""))</f>
        <v/>
      </c>
      <c r="T222" s="67" t="str">
        <f>IF(G222&gt;0,G222*'Fish metrics'!H$21/$B$5,IF($N$204&lt;=$B$4,0,""))</f>
        <v/>
      </c>
      <c r="U222" s="68" t="str">
        <f>IF(H222&gt;0,H222*'Fish metrics'!I$21/$B$5,IF($N$204&lt;=$B$4,0,""))</f>
        <v/>
      </c>
      <c r="V222" s="68" t="str">
        <f>IF(I222&gt;0,I222*'Fish metrics'!J$21/$B$5,IF($N$204&lt;=$B$4,0,""))</f>
        <v/>
      </c>
      <c r="W222" s="68" t="str">
        <f>IF(J222&gt;0,J222*'Fish metrics'!K$21/$B$5,IF($N$204&lt;=$B$4,0,""))</f>
        <v/>
      </c>
      <c r="X222" s="68" t="str">
        <f>IF(K222&gt;0,K222*'Fish metrics'!L$21/$B$5,IF($N$204&lt;=$B$4,0,""))</f>
        <v/>
      </c>
      <c r="Y222" s="69" t="str">
        <f>IF(L222&gt;0,L222*'Fish metrics'!M$21/$B$5,IF($N$204&lt;=$B$4,0,""))</f>
        <v/>
      </c>
      <c r="Z222" s="39">
        <f t="shared" si="215"/>
        <v>0</v>
      </c>
      <c r="AB222" s="70" t="s">
        <v>131</v>
      </c>
      <c r="AC222" s="49" t="e">
        <f>SUM($P222*'Fish metrics'!D$206,$Q222*'Fish metrics'!D$207,$R222*'Fish metrics'!D$208,$S222*'Fish metrics'!D$209,$T222*'Fish metrics'!D$210,$U222*'Fish metrics'!D$211,$V222*'Fish metrics'!D$212,$W222*'Fish metrics'!D$213,$X222*'Fish metrics'!D$214,$Y222*'Fish metrics'!D$215)</f>
        <v>#VALUE!</v>
      </c>
      <c r="AD222" s="49" t="e">
        <f>SUM($P222*'Fish metrics'!E$206,$Q222*'Fish metrics'!E$207,$R222*'Fish metrics'!E$208,$S222*'Fish metrics'!E$209,$T222*'Fish metrics'!E$210,$U222*'Fish metrics'!E$211,$V222*'Fish metrics'!E$212,$W222*'Fish metrics'!E$213,$X222*'Fish metrics'!E$214,$Y222*'Fish metrics'!E$215)</f>
        <v>#VALUE!</v>
      </c>
      <c r="AE222" s="49" t="e">
        <f>SUM($P222*'Fish metrics'!F$206,$Q222*'Fish metrics'!F$207,$R222*'Fish metrics'!F$208,$S222*'Fish metrics'!F$209,$T222*'Fish metrics'!F$210,$U222*'Fish metrics'!F$211,$V222*'Fish metrics'!F$212,$W222*'Fish metrics'!F$213,$X222*'Fish metrics'!F$214,$Y222*'Fish metrics'!F$215)</f>
        <v>#VALUE!</v>
      </c>
      <c r="AF222" s="49" t="e">
        <f>SUM($P222*'Fish metrics'!G$206,$Q222*'Fish metrics'!G$207,$R222*'Fish metrics'!G$208,$S222*'Fish metrics'!G$209,$T222*'Fish metrics'!G$210,$U222*'Fish metrics'!G$211,$V222*'Fish metrics'!G$212,$W222*'Fish metrics'!G$213,$X222*'Fish metrics'!G$214,$Y222*'Fish metrics'!G$215)</f>
        <v>#VALUE!</v>
      </c>
      <c r="AG222" s="49" t="e">
        <f>SUM($P222*'Fish metrics'!H$206,$Q222*'Fish metrics'!H$207,$R222*'Fish metrics'!H$208,$S222*'Fish metrics'!H$209,$T222*'Fish metrics'!H$210,$U222*'Fish metrics'!H$211,$V222*'Fish metrics'!H$212,$W222*'Fish metrics'!H$213,$X222*'Fish metrics'!H$214,$Y222*'Fish metrics'!H$215)</f>
        <v>#VALUE!</v>
      </c>
      <c r="AH222" s="49" t="e">
        <f>SUM($P222*'Fish metrics'!I$206,$Q222*'Fish metrics'!I$207,$R222*'Fish metrics'!I$208,$S222*'Fish metrics'!I$209,$T222*'Fish metrics'!I$210,$U222*'Fish metrics'!I$211,$V222*'Fish metrics'!I$212,$W222*'Fish metrics'!I$213,$X222*'Fish metrics'!I$214,$Y222*'Fish metrics'!I$215)</f>
        <v>#VALUE!</v>
      </c>
      <c r="AI222" s="49" t="e">
        <f>SUM($P222*'Fish metrics'!J$206,$Q222*'Fish metrics'!J$207,$R222*'Fish metrics'!J$208,$S222*'Fish metrics'!J$209,$T222*'Fish metrics'!J$210,$U222*'Fish metrics'!J$211,$V222*'Fish metrics'!J$212,$W222*'Fish metrics'!J$213,$X222*'Fish metrics'!J$214,$Y222*'Fish metrics'!J$215)</f>
        <v>#VALUE!</v>
      </c>
      <c r="AJ222" s="49" t="e">
        <f>SUM($P222*'Fish metrics'!K$206,$Q222*'Fish metrics'!K$207,$R222*'Fish metrics'!K$208,$S222*'Fish metrics'!K$209,$T222*'Fish metrics'!K$210,$U222*'Fish metrics'!K$211,$V222*'Fish metrics'!K$212,$W222*'Fish metrics'!K$213,$X222*'Fish metrics'!K$214,$Y222*'Fish metrics'!K$215)</f>
        <v>#VALUE!</v>
      </c>
      <c r="AK222" s="49" t="e">
        <f>SUM($P222*'Fish metrics'!L$206,$Q222*'Fish metrics'!L$207,$R222*'Fish metrics'!L$208,$S222*'Fish metrics'!L$209,$T222*'Fish metrics'!L$210,$U222*'Fish metrics'!L$211,$V222*'Fish metrics'!L$212,$W222*'Fish metrics'!L$213,$X222*'Fish metrics'!L$214,$Y222*'Fish metrics'!L$215)</f>
        <v>#VALUE!</v>
      </c>
      <c r="AL222" s="49" t="e">
        <f>SUM($P222*'Fish metrics'!M$206,$Q222*'Fish metrics'!M$207,$R222*'Fish metrics'!M$208,$S222*'Fish metrics'!M$209,$T222*'Fish metrics'!M$210,$U222*'Fish metrics'!M$211,$V222*'Fish metrics'!M$212,$W222*'Fish metrics'!M$213,$X222*'Fish metrics'!M$214,$Y222*'Fish metrics'!M$215)</f>
        <v>#VALUE!</v>
      </c>
      <c r="AM222" s="49" t="e">
        <f>SUM($P222*'Fish metrics'!N$206,$Q222*'Fish metrics'!N$207,$R222*'Fish metrics'!N$208,$S222*'Fish metrics'!N$209,$T222*'Fish metrics'!N$210,$U222*'Fish metrics'!N$211,$V222*'Fish metrics'!N$212,$W222*'Fish metrics'!N$213,$X222*'Fish metrics'!N$214,$Y222*'Fish metrics'!N$215)</f>
        <v>#VALUE!</v>
      </c>
      <c r="AN222" s="49" t="e">
        <f>SUM($P222*'Fish metrics'!O$206,$Q222*'Fish metrics'!O$207,$R222*'Fish metrics'!O$208,$S222*'Fish metrics'!O$209,$T222*'Fish metrics'!O$210,$U222*'Fish metrics'!O$211,$V222*'Fish metrics'!O$212,$W222*'Fish metrics'!O$213,$X222*'Fish metrics'!O$214,$Y222*'Fish metrics'!O$215)</f>
        <v>#VALUE!</v>
      </c>
      <c r="AO222" s="39" t="e">
        <f t="shared" si="214"/>
        <v>#VALUE!</v>
      </c>
    </row>
    <row r="223" spans="1:41" x14ac:dyDescent="0.25">
      <c r="A223" s="64" t="s">
        <v>21</v>
      </c>
      <c r="B223" s="315"/>
      <c r="C223" s="328"/>
      <c r="D223" s="329"/>
      <c r="E223" s="329"/>
      <c r="F223" s="332"/>
      <c r="G223" s="328"/>
      <c r="H223" s="329"/>
      <c r="I223" s="329"/>
      <c r="J223" s="329"/>
      <c r="K223" s="329"/>
      <c r="L223" s="331"/>
      <c r="N223" s="64" t="s">
        <v>21</v>
      </c>
      <c r="O223" s="44" t="str">
        <f t="shared" si="213"/>
        <v/>
      </c>
      <c r="P223" s="67" t="str">
        <f>IF(C223&gt;0,C223*'Fish metrics'!D$22/$B$5,IF($N$204&lt;=$B$4,0,""))</f>
        <v/>
      </c>
      <c r="Q223" s="68" t="str">
        <f>IF(D223&gt;0,D223*'Fish metrics'!E$22/$B$5,IF($N$204&lt;=$B$4,0,""))</f>
        <v/>
      </c>
      <c r="R223" s="68" t="str">
        <f>IF(E223&gt;0,E223*'Fish metrics'!F$22/$B$5,IF($N$204&lt;=$B$4,0,""))</f>
        <v/>
      </c>
      <c r="S223" s="69" t="str">
        <f>IF(F223&gt;0,F223*'Fish metrics'!G$22/$B$5,IF($N$204&lt;=$B$4,0,""))</f>
        <v/>
      </c>
      <c r="T223" s="67" t="str">
        <f>IF(G223&gt;0,G223*'Fish metrics'!H$22/$B$5,IF($N$204&lt;=$B$4,0,""))</f>
        <v/>
      </c>
      <c r="U223" s="68" t="str">
        <f>IF(H223&gt;0,H223*'Fish metrics'!I$22/$B$5,IF($N$204&lt;=$B$4,0,""))</f>
        <v/>
      </c>
      <c r="V223" s="68" t="str">
        <f>IF(I223&gt;0,I223*'Fish metrics'!J$22/$B$5,IF($N$204&lt;=$B$4,0,""))</f>
        <v/>
      </c>
      <c r="W223" s="68" t="str">
        <f>IF(J223&gt;0,J223*'Fish metrics'!K$22/$B$5,IF($N$204&lt;=$B$4,0,""))</f>
        <v/>
      </c>
      <c r="X223" s="68" t="str">
        <f>IF(K223&gt;0,K223*'Fish metrics'!L$22/$B$5,IF($N$204&lt;=$B$4,0,""))</f>
        <v/>
      </c>
      <c r="Y223" s="69" t="str">
        <f>IF(L223&gt;0,L223*'Fish metrics'!M$22/$B$5,IF($N$204&lt;=$B$4,0,""))</f>
        <v/>
      </c>
      <c r="Z223" s="39">
        <f t="shared" si="215"/>
        <v>0</v>
      </c>
      <c r="AB223" s="70" t="s">
        <v>21</v>
      </c>
      <c r="AC223" s="49" t="e">
        <f>SUM($P223*'Fish metrics'!D$151,$Q223*'Fish metrics'!D$152,$R223*'Fish metrics'!D$153,$S223*'Fish metrics'!D$154,$T223*'Fish metrics'!D$155,$U223*'Fish metrics'!D$156,$V223*'Fish metrics'!D$157,$W223*'Fish metrics'!D$158,$X223*'Fish metrics'!D$159,$Y223*'Fish metrics'!D$160)</f>
        <v>#VALUE!</v>
      </c>
      <c r="AD223" s="49" t="e">
        <f>SUM($P223*'Fish metrics'!E$151,$Q223*'Fish metrics'!E$152,$R223*'Fish metrics'!E$153,$S223*'Fish metrics'!E$154,$T223*'Fish metrics'!E$155,$U223*'Fish metrics'!E$156,$V223*'Fish metrics'!E$157,$W223*'Fish metrics'!E$158,$X223*'Fish metrics'!E$159,$Y223*'Fish metrics'!E$160)</f>
        <v>#VALUE!</v>
      </c>
      <c r="AE223" s="49" t="e">
        <f>SUM($P223*'Fish metrics'!F$151,$Q223*'Fish metrics'!F$152,$R223*'Fish metrics'!F$153,$S223*'Fish metrics'!F$154,$T223*'Fish metrics'!F$155,$U223*'Fish metrics'!F$156,$V223*'Fish metrics'!F$157,$W223*'Fish metrics'!F$158,$X223*'Fish metrics'!F$159,$Y223*'Fish metrics'!F$160)</f>
        <v>#VALUE!</v>
      </c>
      <c r="AF223" s="49" t="e">
        <f>SUM($P223*'Fish metrics'!G$151,$Q223*'Fish metrics'!G$152,$R223*'Fish metrics'!G$153,$S223*'Fish metrics'!G$154,$T223*'Fish metrics'!G$155,$U223*'Fish metrics'!G$156,$V223*'Fish metrics'!G$157,$W223*'Fish metrics'!G$158,$X223*'Fish metrics'!G$159,$Y223*'Fish metrics'!G$160)</f>
        <v>#VALUE!</v>
      </c>
      <c r="AG223" s="49" t="e">
        <f>SUM($P223*'Fish metrics'!H$151,$Q223*'Fish metrics'!H$152,$R223*'Fish metrics'!H$153,$S223*'Fish metrics'!H$154,$T223*'Fish metrics'!H$155,$U223*'Fish metrics'!H$156,$V223*'Fish metrics'!H$157,$W223*'Fish metrics'!H$158,$X223*'Fish metrics'!H$159,$Y223*'Fish metrics'!H$160)</f>
        <v>#VALUE!</v>
      </c>
      <c r="AH223" s="49" t="e">
        <f>SUM($P223*'Fish metrics'!I$151,$Q223*'Fish metrics'!I$152,$R223*'Fish metrics'!I$153,$S223*'Fish metrics'!I$154,$T223*'Fish metrics'!I$155,$U223*'Fish metrics'!I$156,$V223*'Fish metrics'!I$157,$W223*'Fish metrics'!I$158,$X223*'Fish metrics'!I$159,$Y223*'Fish metrics'!I$160)</f>
        <v>#VALUE!</v>
      </c>
      <c r="AI223" s="49" t="e">
        <f>SUM($P223*'Fish metrics'!J$151,$Q223*'Fish metrics'!J$152,$R223*'Fish metrics'!J$153,$S223*'Fish metrics'!J$154,$T223*'Fish metrics'!J$155,$U223*'Fish metrics'!J$156,$V223*'Fish metrics'!J$157,$W223*'Fish metrics'!J$158,$X223*'Fish metrics'!J$159,$Y223*'Fish metrics'!J$160)</f>
        <v>#VALUE!</v>
      </c>
      <c r="AJ223" s="49" t="e">
        <f>SUM($P223*'Fish metrics'!K$151,$Q223*'Fish metrics'!K$152,$R223*'Fish metrics'!K$153,$S223*'Fish metrics'!K$154,$T223*'Fish metrics'!K$155,$U223*'Fish metrics'!K$156,$V223*'Fish metrics'!K$157,$W223*'Fish metrics'!K$158,$X223*'Fish metrics'!K$159,$Y223*'Fish metrics'!K$160)</f>
        <v>#VALUE!</v>
      </c>
      <c r="AK223" s="49" t="e">
        <f>SUM($P223*'Fish metrics'!L$151,$Q223*'Fish metrics'!L$152,$R223*'Fish metrics'!L$153,$S223*'Fish metrics'!L$154,$T223*'Fish metrics'!L$155,$U223*'Fish metrics'!L$156,$V223*'Fish metrics'!L$157,$W223*'Fish metrics'!L$158,$X223*'Fish metrics'!L$159,$Y223*'Fish metrics'!L$160)</f>
        <v>#VALUE!</v>
      </c>
      <c r="AL223" s="49" t="e">
        <f>SUM($P223*'Fish metrics'!M$151,$Q223*'Fish metrics'!M$152,$R223*'Fish metrics'!M$153,$S223*'Fish metrics'!M$154,$T223*'Fish metrics'!M$155,$U223*'Fish metrics'!M$156,$V223*'Fish metrics'!M$157,$W223*'Fish metrics'!M$158,$X223*'Fish metrics'!M$159,$Y223*'Fish metrics'!M$160)</f>
        <v>#VALUE!</v>
      </c>
      <c r="AM223" s="49" t="e">
        <f>SUM($P223*'Fish metrics'!N$151,$Q223*'Fish metrics'!N$152,$R223*'Fish metrics'!N$153,$S223*'Fish metrics'!N$154,$T223*'Fish metrics'!N$155,$U223*'Fish metrics'!N$156,$V223*'Fish metrics'!N$157,$W223*'Fish metrics'!N$158,$X223*'Fish metrics'!N$159,$Y223*'Fish metrics'!N$160)</f>
        <v>#VALUE!</v>
      </c>
      <c r="AN223" s="49" t="e">
        <f>SUM($P223*'Fish metrics'!O$151,$Q223*'Fish metrics'!O$152,$R223*'Fish metrics'!O$153,$S223*'Fish metrics'!O$154,$T223*'Fish metrics'!O$155,$U223*'Fish metrics'!O$156,$V223*'Fish metrics'!O$157,$W223*'Fish metrics'!O$158,$X223*'Fish metrics'!O$159,$Y223*'Fish metrics'!O$160)</f>
        <v>#VALUE!</v>
      </c>
      <c r="AO223" s="39" t="e">
        <f t="shared" si="214"/>
        <v>#VALUE!</v>
      </c>
    </row>
    <row r="224" spans="1:41" x14ac:dyDescent="0.25">
      <c r="A224" s="64" t="s">
        <v>185</v>
      </c>
      <c r="B224" s="315"/>
      <c r="C224" s="328"/>
      <c r="D224" s="329"/>
      <c r="E224" s="329"/>
      <c r="F224" s="331"/>
      <c r="G224" s="328"/>
      <c r="H224" s="329"/>
      <c r="I224" s="329"/>
      <c r="J224" s="330"/>
      <c r="K224" s="330"/>
      <c r="L224" s="331"/>
      <c r="N224" s="64" t="s">
        <v>185</v>
      </c>
      <c r="O224" s="44" t="str">
        <f t="shared" si="213"/>
        <v/>
      </c>
      <c r="P224" s="67" t="str">
        <f>IF(C224&gt;0,C224*'Fish metrics'!D$23/$B$5,IF($N$204&lt;=$B$4,0,""))</f>
        <v/>
      </c>
      <c r="Q224" s="68" t="str">
        <f>IF(D224&gt;0,D224*'Fish metrics'!E$23/$B$5,IF($N$204&lt;=$B$4,0,""))</f>
        <v/>
      </c>
      <c r="R224" s="68" t="str">
        <f>IF(E224&gt;0,E224*'Fish metrics'!F$23/$B$5,IF($N$204&lt;=$B$4,0,""))</f>
        <v/>
      </c>
      <c r="S224" s="69" t="str">
        <f>IF(F224&gt;0,F224*'Fish metrics'!G$23/$B$5,IF($N$204&lt;=$B$4,0,""))</f>
        <v/>
      </c>
      <c r="T224" s="67" t="str">
        <f>IF(G224&gt;0,G224*'Fish metrics'!H$23/$B$5,IF($N$204&lt;=$B$4,0,""))</f>
        <v/>
      </c>
      <c r="U224" s="68" t="str">
        <f>IF(H224&gt;0,H224*'Fish metrics'!I$23/$B$5,IF($N$204&lt;=$B$4,0,""))</f>
        <v/>
      </c>
      <c r="V224" s="68" t="str">
        <f>IF(I224&gt;0,I224*'Fish metrics'!J$23/$B$5,IF($N$204&lt;=$B$4,0,""))</f>
        <v/>
      </c>
      <c r="W224" s="68" t="str">
        <f>IF(J224&gt;0,J224*'Fish metrics'!K$23/$B$5,IF($N$204&lt;=$B$4,0,""))</f>
        <v/>
      </c>
      <c r="X224" s="68" t="str">
        <f>IF(K224&gt;0,K224*'Fish metrics'!L$23/$B$5,IF($N$204&lt;=$B$4,0,""))</f>
        <v/>
      </c>
      <c r="Y224" s="69" t="str">
        <f>IF(L224&gt;0,L224*'Fish metrics'!M$23/$B$5,IF($N$204&lt;=$B$4,0,""))</f>
        <v/>
      </c>
      <c r="Z224" s="39">
        <f t="shared" si="215"/>
        <v>0</v>
      </c>
      <c r="AB224" s="70" t="s">
        <v>185</v>
      </c>
      <c r="AC224" s="49" t="e">
        <f>SUM($P224*'Fish metrics'!D$173,$Q224*'Fish metrics'!D$174,$R224*'Fish metrics'!D$175,$S224*'Fish metrics'!D$176,$T224*'Fish metrics'!D$177,$U224*'Fish metrics'!D$178,$V224*'Fish metrics'!D$179,$W224*'Fish metrics'!D$180,$X224*'Fish metrics'!D$181,$Y224*'Fish metrics'!D$182)</f>
        <v>#VALUE!</v>
      </c>
      <c r="AD224" s="49" t="e">
        <f>SUM($P224*'Fish metrics'!E$173,$Q224*'Fish metrics'!E$174,$R224*'Fish metrics'!E$175,$S224*'Fish metrics'!E$176,$T224*'Fish metrics'!E$177,$U224*'Fish metrics'!E$178,$V224*'Fish metrics'!E$179,$W224*'Fish metrics'!E$180,$X224*'Fish metrics'!E$181,$Y224*'Fish metrics'!E$182)</f>
        <v>#VALUE!</v>
      </c>
      <c r="AE224" s="49" t="e">
        <f>SUM($P224*'Fish metrics'!F$173,$Q224*'Fish metrics'!F$174,$R224*'Fish metrics'!F$175,$S224*'Fish metrics'!F$176,$T224*'Fish metrics'!F$177,$U224*'Fish metrics'!F$178,$V224*'Fish metrics'!F$179,$W224*'Fish metrics'!F$180,$X224*'Fish metrics'!F$181,$Y224*'Fish metrics'!F$182)</f>
        <v>#VALUE!</v>
      </c>
      <c r="AF224" s="49" t="e">
        <f>SUM($P224*'Fish metrics'!G$173,$Q224*'Fish metrics'!G$174,$R224*'Fish metrics'!G$175,$S224*'Fish metrics'!G$176,$T224*'Fish metrics'!G$177,$U224*'Fish metrics'!G$178,$V224*'Fish metrics'!G$179,$W224*'Fish metrics'!G$180,$X224*'Fish metrics'!G$181,$Y224*'Fish metrics'!G$182)</f>
        <v>#VALUE!</v>
      </c>
      <c r="AG224" s="49" t="e">
        <f>SUM($P224*'Fish metrics'!H$173,$Q224*'Fish metrics'!H$174,$R224*'Fish metrics'!H$175,$S224*'Fish metrics'!H$176,$T224*'Fish metrics'!H$177,$U224*'Fish metrics'!H$178,$V224*'Fish metrics'!H$179,$W224*'Fish metrics'!H$180,$X224*'Fish metrics'!H$181,$Y224*'Fish metrics'!H$182)</f>
        <v>#VALUE!</v>
      </c>
      <c r="AH224" s="49" t="e">
        <f>SUM($P224*'Fish metrics'!I$173,$Q224*'Fish metrics'!I$174,$R224*'Fish metrics'!I$175,$S224*'Fish metrics'!I$176,$T224*'Fish metrics'!I$177,$U224*'Fish metrics'!I$178,$V224*'Fish metrics'!I$179,$W224*'Fish metrics'!I$180,$X224*'Fish metrics'!I$181,$Y224*'Fish metrics'!I$182)</f>
        <v>#VALUE!</v>
      </c>
      <c r="AI224" s="49" t="e">
        <f>SUM($P224*'Fish metrics'!J$173,$Q224*'Fish metrics'!J$174,$R224*'Fish metrics'!J$175,$S224*'Fish metrics'!J$176,$T224*'Fish metrics'!J$177,$U224*'Fish metrics'!J$178,$V224*'Fish metrics'!J$179,$W224*'Fish metrics'!J$180,$X224*'Fish metrics'!J$181,$Y224*'Fish metrics'!J$182)</f>
        <v>#VALUE!</v>
      </c>
      <c r="AJ224" s="49" t="e">
        <f>SUM($P224*'Fish metrics'!K$173,$Q224*'Fish metrics'!K$174,$R224*'Fish metrics'!K$175,$S224*'Fish metrics'!K$176,$T224*'Fish metrics'!K$177,$U224*'Fish metrics'!K$178,$V224*'Fish metrics'!K$179,$W224*'Fish metrics'!K$180,$X224*'Fish metrics'!K$181,$Y224*'Fish metrics'!K$182)</f>
        <v>#VALUE!</v>
      </c>
      <c r="AK224" s="49" t="e">
        <f>SUM($P224*'Fish metrics'!L$173,$Q224*'Fish metrics'!L$174,$R224*'Fish metrics'!L$175,$S224*'Fish metrics'!L$176,$T224*'Fish metrics'!L$177,$U224*'Fish metrics'!L$178,$V224*'Fish metrics'!L$179,$W224*'Fish metrics'!L$180,$X224*'Fish metrics'!L$181,$Y224*'Fish metrics'!L$182)</f>
        <v>#VALUE!</v>
      </c>
      <c r="AL224" s="49" t="e">
        <f>SUM($P224*'Fish metrics'!M$173,$Q224*'Fish metrics'!M$174,$R224*'Fish metrics'!M$175,$S224*'Fish metrics'!M$176,$T224*'Fish metrics'!M$177,$U224*'Fish metrics'!M$178,$V224*'Fish metrics'!M$179,$W224*'Fish metrics'!M$180,$X224*'Fish metrics'!M$181,$Y224*'Fish metrics'!M$182)</f>
        <v>#VALUE!</v>
      </c>
      <c r="AM224" s="49" t="e">
        <f>SUM($P224*'Fish metrics'!N$173,$Q224*'Fish metrics'!N$174,$R224*'Fish metrics'!N$175,$S224*'Fish metrics'!N$176,$T224*'Fish metrics'!N$177,$U224*'Fish metrics'!N$178,$V224*'Fish metrics'!N$179,$W224*'Fish metrics'!N$180,$X224*'Fish metrics'!N$181,$Y224*'Fish metrics'!N$182)</f>
        <v>#VALUE!</v>
      </c>
      <c r="AN224" s="49" t="e">
        <f>SUM($P224*'Fish metrics'!O$173,$Q224*'Fish metrics'!O$174,$R224*'Fish metrics'!O$175,$S224*'Fish metrics'!O$176,$T224*'Fish metrics'!O$177,$U224*'Fish metrics'!O$178,$V224*'Fish metrics'!O$179,$W224*'Fish metrics'!O$180,$X224*'Fish metrics'!O$181,$Y224*'Fish metrics'!O$182)</f>
        <v>#VALUE!</v>
      </c>
      <c r="AO224" s="39" t="e">
        <f t="shared" si="214"/>
        <v>#VALUE!</v>
      </c>
    </row>
    <row r="225" spans="1:41" x14ac:dyDescent="0.25">
      <c r="A225" s="64" t="s">
        <v>22</v>
      </c>
      <c r="B225" s="315"/>
      <c r="C225" s="328"/>
      <c r="D225" s="329"/>
      <c r="E225" s="329"/>
      <c r="F225" s="332"/>
      <c r="G225" s="328"/>
      <c r="H225" s="329"/>
      <c r="I225" s="329"/>
      <c r="J225" s="329"/>
      <c r="K225" s="330"/>
      <c r="L225" s="331"/>
      <c r="N225" s="64" t="s">
        <v>22</v>
      </c>
      <c r="O225" s="44" t="str">
        <f t="shared" si="213"/>
        <v/>
      </c>
      <c r="P225" s="67" t="str">
        <f>IF(C225&gt;0,C225*'Fish metrics'!D$24/$B$5,IF($N$204&lt;=$B$4,0,""))</f>
        <v/>
      </c>
      <c r="Q225" s="68" t="str">
        <f>IF(D225&gt;0,D225*'Fish metrics'!E$24/$B$5,IF($N$204&lt;=$B$4,0,""))</f>
        <v/>
      </c>
      <c r="R225" s="68" t="str">
        <f>IF(E225&gt;0,E225*'Fish metrics'!F$24/$B$5,IF($N$204&lt;=$B$4,0,""))</f>
        <v/>
      </c>
      <c r="S225" s="69" t="str">
        <f>IF(F225&gt;0,F225*'Fish metrics'!G$24/$B$5,IF($N$204&lt;=$B$4,0,""))</f>
        <v/>
      </c>
      <c r="T225" s="67" t="str">
        <f>IF(G225&gt;0,G225*'Fish metrics'!H$24/$B$5,IF($N$204&lt;=$B$4,0,""))</f>
        <v/>
      </c>
      <c r="U225" s="68" t="str">
        <f>IF(H225&gt;0,H225*'Fish metrics'!I$24/$B$5,IF($N$204&lt;=$B$4,0,""))</f>
        <v/>
      </c>
      <c r="V225" s="68" t="str">
        <f>IF(I225&gt;0,I225*'Fish metrics'!J$24/$B$5,IF($N$204&lt;=$B$4,0,""))</f>
        <v/>
      </c>
      <c r="W225" s="68" t="str">
        <f>IF(J225&gt;0,J225*'Fish metrics'!K$24/$B$5,IF($N$204&lt;=$B$4,0,""))</f>
        <v/>
      </c>
      <c r="X225" s="68" t="str">
        <f>IF(K225&gt;0,K225*'Fish metrics'!L$24/$B$5,IF($N$204&lt;=$B$4,0,""))</f>
        <v/>
      </c>
      <c r="Y225" s="69" t="str">
        <f>IF(L225&gt;0,L225*'Fish metrics'!M$24/$B$5,IF($N$204&lt;=$B$4,0,""))</f>
        <v/>
      </c>
      <c r="Z225" s="39">
        <f t="shared" si="215"/>
        <v>0</v>
      </c>
      <c r="AB225" s="70" t="s">
        <v>22</v>
      </c>
      <c r="AC225" s="49" t="e">
        <f>SUM($P225*'Fish metrics'!D$206,$Q225*'Fish metrics'!D$207,$R225*'Fish metrics'!D$208,$S225*'Fish metrics'!D$209,$T225*'Fish metrics'!D$210,$U225*'Fish metrics'!D$211,$V225*'Fish metrics'!D$212,$W225*'Fish metrics'!D$213,$X225*'Fish metrics'!D$214,$Y225*'Fish metrics'!D$215)</f>
        <v>#VALUE!</v>
      </c>
      <c r="AD225" s="49" t="e">
        <f>SUM($P225*'Fish metrics'!E$206,$Q225*'Fish metrics'!E$207,$R225*'Fish metrics'!E$208,$S225*'Fish metrics'!E$209,$T225*'Fish metrics'!E$210,$U225*'Fish metrics'!E$211,$V225*'Fish metrics'!E$212,$W225*'Fish metrics'!E$213,$X225*'Fish metrics'!E$214,$Y225*'Fish metrics'!E$215)</f>
        <v>#VALUE!</v>
      </c>
      <c r="AE225" s="49" t="e">
        <f>SUM($P225*'Fish metrics'!F$206,$Q225*'Fish metrics'!F$207,$R225*'Fish metrics'!F$208,$S225*'Fish metrics'!F$209,$T225*'Fish metrics'!F$210,$U225*'Fish metrics'!F$211,$V225*'Fish metrics'!F$212,$W225*'Fish metrics'!F$213,$X225*'Fish metrics'!F$214,$Y225*'Fish metrics'!F$215)</f>
        <v>#VALUE!</v>
      </c>
      <c r="AF225" s="49" t="e">
        <f>SUM($P225*'Fish metrics'!G$206,$Q225*'Fish metrics'!G$207,$R225*'Fish metrics'!G$208,$S225*'Fish metrics'!G$209,$T225*'Fish metrics'!G$210,$U225*'Fish metrics'!G$211,$V225*'Fish metrics'!G$212,$W225*'Fish metrics'!G$213,$X225*'Fish metrics'!G$214,$Y225*'Fish metrics'!G$215)</f>
        <v>#VALUE!</v>
      </c>
      <c r="AG225" s="49" t="e">
        <f>SUM($P225*'Fish metrics'!H$206,$Q225*'Fish metrics'!H$207,$R225*'Fish metrics'!H$208,$S225*'Fish metrics'!H$209,$T225*'Fish metrics'!H$210,$U225*'Fish metrics'!H$211,$V225*'Fish metrics'!H$212,$W225*'Fish metrics'!H$213,$X225*'Fish metrics'!H$214,$Y225*'Fish metrics'!H$215)</f>
        <v>#VALUE!</v>
      </c>
      <c r="AH225" s="49" t="e">
        <f>SUM($P225*'Fish metrics'!I$206,$Q225*'Fish metrics'!I$207,$R225*'Fish metrics'!I$208,$S225*'Fish metrics'!I$209,$T225*'Fish metrics'!I$210,$U225*'Fish metrics'!I$211,$V225*'Fish metrics'!I$212,$W225*'Fish metrics'!I$213,$X225*'Fish metrics'!I$214,$Y225*'Fish metrics'!I$215)</f>
        <v>#VALUE!</v>
      </c>
      <c r="AI225" s="49" t="e">
        <f>SUM($P225*'Fish metrics'!J$206,$Q225*'Fish metrics'!J$207,$R225*'Fish metrics'!J$208,$S225*'Fish metrics'!J$209,$T225*'Fish metrics'!J$210,$U225*'Fish metrics'!J$211,$V225*'Fish metrics'!J$212,$W225*'Fish metrics'!J$213,$X225*'Fish metrics'!J$214,$Y225*'Fish metrics'!J$215)</f>
        <v>#VALUE!</v>
      </c>
      <c r="AJ225" s="49" t="e">
        <f>SUM($P225*'Fish metrics'!K$206,$Q225*'Fish metrics'!K$207,$R225*'Fish metrics'!K$208,$S225*'Fish metrics'!K$209,$T225*'Fish metrics'!K$210,$U225*'Fish metrics'!K$211,$V225*'Fish metrics'!K$212,$W225*'Fish metrics'!K$213,$X225*'Fish metrics'!K$214,$Y225*'Fish metrics'!K$215)</f>
        <v>#VALUE!</v>
      </c>
      <c r="AK225" s="49" t="e">
        <f>SUM($P225*'Fish metrics'!L$206,$Q225*'Fish metrics'!L$207,$R225*'Fish metrics'!L$208,$S225*'Fish metrics'!L$209,$T225*'Fish metrics'!L$210,$U225*'Fish metrics'!L$211,$V225*'Fish metrics'!L$212,$W225*'Fish metrics'!L$213,$X225*'Fish metrics'!L$214,$Y225*'Fish metrics'!L$215)</f>
        <v>#VALUE!</v>
      </c>
      <c r="AL225" s="49" t="e">
        <f>SUM($P225*'Fish metrics'!M$206,$Q225*'Fish metrics'!M$207,$R225*'Fish metrics'!M$208,$S225*'Fish metrics'!M$209,$T225*'Fish metrics'!M$210,$U225*'Fish metrics'!M$211,$V225*'Fish metrics'!M$212,$W225*'Fish metrics'!M$213,$X225*'Fish metrics'!M$214,$Y225*'Fish metrics'!M$215)</f>
        <v>#VALUE!</v>
      </c>
      <c r="AM225" s="49" t="e">
        <f>SUM($P225*'Fish metrics'!N$206,$Q225*'Fish metrics'!N$207,$R225*'Fish metrics'!N$208,$S225*'Fish metrics'!N$209,$T225*'Fish metrics'!N$210,$U225*'Fish metrics'!N$211,$V225*'Fish metrics'!N$212,$W225*'Fish metrics'!N$213,$X225*'Fish metrics'!N$214,$Y225*'Fish metrics'!N$215)</f>
        <v>#VALUE!</v>
      </c>
      <c r="AN225" s="49" t="e">
        <f>SUM($P225*'Fish metrics'!O$206,$Q225*'Fish metrics'!O$207,$R225*'Fish metrics'!O$208,$S225*'Fish metrics'!O$209,$T225*'Fish metrics'!O$210,$U225*'Fish metrics'!O$211,$V225*'Fish metrics'!O$212,$W225*'Fish metrics'!O$213,$X225*'Fish metrics'!O$214,$Y225*'Fish metrics'!O$215)</f>
        <v>#VALUE!</v>
      </c>
      <c r="AO225" s="39" t="e">
        <f t="shared" si="214"/>
        <v>#VALUE!</v>
      </c>
    </row>
    <row r="226" spans="1:41" x14ac:dyDescent="0.25">
      <c r="A226" s="64" t="s">
        <v>23</v>
      </c>
      <c r="B226" s="315"/>
      <c r="C226" s="328"/>
      <c r="D226" s="329"/>
      <c r="E226" s="329"/>
      <c r="F226" s="332"/>
      <c r="G226" s="328"/>
      <c r="H226" s="329"/>
      <c r="I226" s="329"/>
      <c r="J226" s="329"/>
      <c r="K226" s="329"/>
      <c r="L226" s="332"/>
      <c r="N226" s="64" t="s">
        <v>23</v>
      </c>
      <c r="O226" s="44" t="str">
        <f t="shared" si="213"/>
        <v/>
      </c>
      <c r="P226" s="67" t="str">
        <f>IF(C226&gt;0,C226*'Fish metrics'!D$25/$B$5,IF($N$204&lt;=$B$4,0,""))</f>
        <v/>
      </c>
      <c r="Q226" s="68" t="str">
        <f>IF(D226&gt;0,D226*'Fish metrics'!E$25/$B$5,IF($N$204&lt;=$B$4,0,""))</f>
        <v/>
      </c>
      <c r="R226" s="68" t="str">
        <f>IF(E226&gt;0,E226*'Fish metrics'!F$25/$B$5,IF($N$204&lt;=$B$4,0,""))</f>
        <v/>
      </c>
      <c r="S226" s="69" t="str">
        <f>IF(F226&gt;0,F226*'Fish metrics'!G$25/$B$5,IF($N$204&lt;=$B$4,0,""))</f>
        <v/>
      </c>
      <c r="T226" s="67" t="str">
        <f>IF(G226&gt;0,G226*'Fish metrics'!H$25/$B$5,IF($N$204&lt;=$B$4,0,""))</f>
        <v/>
      </c>
      <c r="U226" s="68" t="str">
        <f>IF(H226&gt;0,H226*'Fish metrics'!I$25/$B$5,IF($N$204&lt;=$B$4,0,""))</f>
        <v/>
      </c>
      <c r="V226" s="68" t="str">
        <f>IF(I226&gt;0,I226*'Fish metrics'!J$25/$B$5,IF($N$204&lt;=$B$4,0,""))</f>
        <v/>
      </c>
      <c r="W226" s="68" t="str">
        <f>IF(J226&gt;0,J226*'Fish metrics'!K$25/$B$5,IF($N$204&lt;=$B$4,0,""))</f>
        <v/>
      </c>
      <c r="X226" s="68" t="str">
        <f>IF(K226&gt;0,K226*'Fish metrics'!L$25/$B$5,IF($N$204&lt;=$B$4,0,""))</f>
        <v/>
      </c>
      <c r="Y226" s="69" t="str">
        <f>IF(L226&gt;0,L226*'Fish metrics'!M$25/$B$5,IF($N$204&lt;=$B$4,0,""))</f>
        <v/>
      </c>
      <c r="Z226" s="39">
        <f t="shared" si="215"/>
        <v>0</v>
      </c>
      <c r="AB226" s="70" t="s">
        <v>23</v>
      </c>
      <c r="AC226" s="49" t="e">
        <f>SUM($P226*'Fish metrics'!D$140,$Q226*'Fish metrics'!D$141,$R226*'Fish metrics'!D$142,$S226*'Fish metrics'!D$143,$T226*'Fish metrics'!D$144,$U226*'Fish metrics'!D$145,$V226*'Fish metrics'!D$146,$W226*'Fish metrics'!D$147,$X226*'Fish metrics'!D$148,$Y226*'Fish metrics'!D$149)</f>
        <v>#VALUE!</v>
      </c>
      <c r="AD226" s="49" t="e">
        <f>SUM($P226*'Fish metrics'!E$140,$Q226*'Fish metrics'!E$141,$R226*'Fish metrics'!E$142,$S226*'Fish metrics'!E$143,$T226*'Fish metrics'!E$144,$U226*'Fish metrics'!E$145,$V226*'Fish metrics'!E$146,$W226*'Fish metrics'!E$147,$X226*'Fish metrics'!E$148,$Y226*'Fish metrics'!E$149)</f>
        <v>#VALUE!</v>
      </c>
      <c r="AE226" s="49" t="e">
        <f>SUM($P226*'Fish metrics'!F$140,$Q226*'Fish metrics'!F$141,$R226*'Fish metrics'!F$142,$S226*'Fish metrics'!F$143,$T226*'Fish metrics'!F$144,$U226*'Fish metrics'!F$145,$V226*'Fish metrics'!F$146,$W226*'Fish metrics'!F$147,$X226*'Fish metrics'!F$148,$Y226*'Fish metrics'!F$149)</f>
        <v>#VALUE!</v>
      </c>
      <c r="AF226" s="49" t="e">
        <f>SUM($P226*'Fish metrics'!G$140,$Q226*'Fish metrics'!G$141,$R226*'Fish metrics'!G$142,$S226*'Fish metrics'!G$143,$T226*'Fish metrics'!G$144,$U226*'Fish metrics'!G$145,$V226*'Fish metrics'!G$146,$W226*'Fish metrics'!G$147,$X226*'Fish metrics'!G$148,$Y226*'Fish metrics'!G$149)</f>
        <v>#VALUE!</v>
      </c>
      <c r="AG226" s="49" t="e">
        <f>SUM($P226*'Fish metrics'!H$140,$Q226*'Fish metrics'!H$141,$R226*'Fish metrics'!H$142,$S226*'Fish metrics'!H$143,$T226*'Fish metrics'!H$144,$U226*'Fish metrics'!H$145,$V226*'Fish metrics'!H$146,$W226*'Fish metrics'!H$147,$X226*'Fish metrics'!H$148,$Y226*'Fish metrics'!H$149)</f>
        <v>#VALUE!</v>
      </c>
      <c r="AH226" s="49" t="e">
        <f>SUM($P226*'Fish metrics'!I$140,$Q226*'Fish metrics'!I$141,$R226*'Fish metrics'!I$142,$S226*'Fish metrics'!I$143,$T226*'Fish metrics'!I$144,$U226*'Fish metrics'!I$145,$V226*'Fish metrics'!I$146,$W226*'Fish metrics'!I$147,$X226*'Fish metrics'!I$148,$Y226*'Fish metrics'!I$149)</f>
        <v>#VALUE!</v>
      </c>
      <c r="AI226" s="49" t="e">
        <f>SUM($P226*'Fish metrics'!J$140,$Q226*'Fish metrics'!J$141,$R226*'Fish metrics'!J$142,$S226*'Fish metrics'!J$143,$T226*'Fish metrics'!J$144,$U226*'Fish metrics'!J$145,$V226*'Fish metrics'!J$146,$W226*'Fish metrics'!J$147,$X226*'Fish metrics'!J$148,$Y226*'Fish metrics'!J$149)</f>
        <v>#VALUE!</v>
      </c>
      <c r="AJ226" s="49" t="e">
        <f>SUM($P226*'Fish metrics'!K$140,$Q226*'Fish metrics'!K$141,$R226*'Fish metrics'!K$142,$S226*'Fish metrics'!K$143,$T226*'Fish metrics'!K$144,$U226*'Fish metrics'!K$145,$V226*'Fish metrics'!K$146,$W226*'Fish metrics'!K$147,$X226*'Fish metrics'!K$148,$Y226*'Fish metrics'!K$149)</f>
        <v>#VALUE!</v>
      </c>
      <c r="AK226" s="49" t="e">
        <f>SUM($P226*'Fish metrics'!L$140,$Q226*'Fish metrics'!L$141,$R226*'Fish metrics'!L$142,$S226*'Fish metrics'!L$143,$T226*'Fish metrics'!L$144,$U226*'Fish metrics'!L$145,$V226*'Fish metrics'!L$146,$W226*'Fish metrics'!L$147,$X226*'Fish metrics'!L$148,$Y226*'Fish metrics'!L$149)</f>
        <v>#VALUE!</v>
      </c>
      <c r="AL226" s="49" t="e">
        <f>SUM($P226*'Fish metrics'!M$140,$Q226*'Fish metrics'!M$141,$R226*'Fish metrics'!M$142,$S226*'Fish metrics'!M$143,$T226*'Fish metrics'!M$144,$U226*'Fish metrics'!M$145,$V226*'Fish metrics'!M$146,$W226*'Fish metrics'!M$147,$X226*'Fish metrics'!M$148,$Y226*'Fish metrics'!M$149)</f>
        <v>#VALUE!</v>
      </c>
      <c r="AM226" s="49" t="e">
        <f>SUM($P226*'Fish metrics'!N$140,$Q226*'Fish metrics'!N$141,$R226*'Fish metrics'!N$142,$S226*'Fish metrics'!N$143,$T226*'Fish metrics'!N$144,$U226*'Fish metrics'!N$145,$V226*'Fish metrics'!N$146,$W226*'Fish metrics'!N$147,$X226*'Fish metrics'!N$148,$Y226*'Fish metrics'!N$149)</f>
        <v>#VALUE!</v>
      </c>
      <c r="AN226" s="49" t="e">
        <f>SUM($P226*'Fish metrics'!O$140,$Q226*'Fish metrics'!O$141,$R226*'Fish metrics'!O$142,$S226*'Fish metrics'!O$143,$T226*'Fish metrics'!O$144,$U226*'Fish metrics'!O$145,$V226*'Fish metrics'!O$146,$W226*'Fish metrics'!O$147,$X226*'Fish metrics'!O$148,$Y226*'Fish metrics'!O$149)</f>
        <v>#VALUE!</v>
      </c>
      <c r="AO226" s="39" t="e">
        <f t="shared" si="214"/>
        <v>#VALUE!</v>
      </c>
    </row>
    <row r="227" spans="1:41" x14ac:dyDescent="0.25">
      <c r="A227" s="64" t="s">
        <v>133</v>
      </c>
      <c r="B227" s="315"/>
      <c r="C227" s="328"/>
      <c r="D227" s="329"/>
      <c r="E227" s="329"/>
      <c r="F227" s="331"/>
      <c r="G227" s="328"/>
      <c r="H227" s="329"/>
      <c r="I227" s="329"/>
      <c r="J227" s="330"/>
      <c r="K227" s="330"/>
      <c r="L227" s="331"/>
      <c r="N227" s="64" t="s">
        <v>133</v>
      </c>
      <c r="O227" s="44" t="str">
        <f t="shared" si="213"/>
        <v/>
      </c>
      <c r="P227" s="67" t="str">
        <f>IF(C227&gt;0,C227*'Fish metrics'!D$26/$B$5,IF($N$204&lt;=$B$4,0,""))</f>
        <v/>
      </c>
      <c r="Q227" s="68" t="str">
        <f>IF(D227&gt;0,D227*'Fish metrics'!E$26/$B$5,IF($N$204&lt;=$B$4,0,""))</f>
        <v/>
      </c>
      <c r="R227" s="68" t="str">
        <f>IF(E227&gt;0,E227*'Fish metrics'!F$26/$B$5,IF($N$204&lt;=$B$4,0,""))</f>
        <v/>
      </c>
      <c r="S227" s="69" t="str">
        <f>IF(F227&gt;0,F227*'Fish metrics'!G$26/$B$5,IF($N$204&lt;=$B$4,0,""))</f>
        <v/>
      </c>
      <c r="T227" s="67" t="str">
        <f>IF(G227&gt;0,G227*'Fish metrics'!H$26/$B$5,IF($N$204&lt;=$B$4,0,""))</f>
        <v/>
      </c>
      <c r="U227" s="68" t="str">
        <f>IF(H227&gt;0,H227*'Fish metrics'!I$26/$B$5,IF($N$204&lt;=$B$4,0,""))</f>
        <v/>
      </c>
      <c r="V227" s="68" t="str">
        <f>IF(I227&gt;0,I227*'Fish metrics'!J$26/$B$5,IF($N$204&lt;=$B$4,0,""))</f>
        <v/>
      </c>
      <c r="W227" s="68" t="str">
        <f>IF(J227&gt;0,J227*'Fish metrics'!K$26/$B$5,IF($N$204&lt;=$B$4,0,""))</f>
        <v/>
      </c>
      <c r="X227" s="68" t="str">
        <f>IF(K227&gt;0,K227*'Fish metrics'!L$26/$B$5,IF($N$204&lt;=$B$4,0,""))</f>
        <v/>
      </c>
      <c r="Y227" s="69" t="str">
        <f>IF(L227&gt;0,L227*'Fish metrics'!M$26/$B$5,IF($N$204&lt;=$B$4,0,""))</f>
        <v/>
      </c>
      <c r="Z227" s="39">
        <f t="shared" si="215"/>
        <v>0</v>
      </c>
      <c r="AB227" s="70" t="s">
        <v>133</v>
      </c>
      <c r="AC227" s="49" t="e">
        <f>SUM($P227*'Fish metrics'!D$162,$Q227*'Fish metrics'!D$163,$R227*'Fish metrics'!D$164,$S227*'Fish metrics'!D$165,$T227*'Fish metrics'!D$166,$U227*'Fish metrics'!D$167,$V227*'Fish metrics'!D$168,$W227*'Fish metrics'!D$169,$X227*'Fish metrics'!D$170,$Y227*'Fish metrics'!D$171)</f>
        <v>#VALUE!</v>
      </c>
      <c r="AD227" s="49" t="e">
        <f>SUM($P227*'Fish metrics'!E$162,$Q227*'Fish metrics'!E$163,$R227*'Fish metrics'!E$164,$S227*'Fish metrics'!E$165,$T227*'Fish metrics'!E$166,$U227*'Fish metrics'!E$167,$V227*'Fish metrics'!E$168,$W227*'Fish metrics'!E$169,$X227*'Fish metrics'!E$170,$Y227*'Fish metrics'!E$171)</f>
        <v>#VALUE!</v>
      </c>
      <c r="AE227" s="49" t="e">
        <f>SUM($P227*'Fish metrics'!F$162,$Q227*'Fish metrics'!F$163,$R227*'Fish metrics'!F$164,$S227*'Fish metrics'!F$165,$T227*'Fish metrics'!F$166,$U227*'Fish metrics'!F$167,$V227*'Fish metrics'!F$168,$W227*'Fish metrics'!F$169,$X227*'Fish metrics'!F$170,$Y227*'Fish metrics'!F$171)</f>
        <v>#VALUE!</v>
      </c>
      <c r="AF227" s="49" t="e">
        <f>SUM($P227*'Fish metrics'!G$162,$Q227*'Fish metrics'!G$163,$R227*'Fish metrics'!G$164,$S227*'Fish metrics'!G$165,$T227*'Fish metrics'!G$166,$U227*'Fish metrics'!G$167,$V227*'Fish metrics'!G$168,$W227*'Fish metrics'!G$169,$X227*'Fish metrics'!G$170,$Y227*'Fish metrics'!G$171)</f>
        <v>#VALUE!</v>
      </c>
      <c r="AG227" s="49" t="e">
        <f>SUM($P227*'Fish metrics'!H$162,$Q227*'Fish metrics'!H$163,$R227*'Fish metrics'!H$164,$S227*'Fish metrics'!H$165,$T227*'Fish metrics'!H$166,$U227*'Fish metrics'!H$167,$V227*'Fish metrics'!H$168,$W227*'Fish metrics'!H$169,$X227*'Fish metrics'!H$170,$Y227*'Fish metrics'!H$171)</f>
        <v>#VALUE!</v>
      </c>
      <c r="AH227" s="49" t="e">
        <f>SUM($P227*'Fish metrics'!I$162,$Q227*'Fish metrics'!I$163,$R227*'Fish metrics'!I$164,$S227*'Fish metrics'!I$165,$T227*'Fish metrics'!I$166,$U227*'Fish metrics'!I$167,$V227*'Fish metrics'!I$168,$W227*'Fish metrics'!I$169,$X227*'Fish metrics'!I$170,$Y227*'Fish metrics'!I$171)</f>
        <v>#VALUE!</v>
      </c>
      <c r="AI227" s="49" t="e">
        <f>SUM($P227*'Fish metrics'!J$162,$Q227*'Fish metrics'!J$163,$R227*'Fish metrics'!J$164,$S227*'Fish metrics'!J$165,$T227*'Fish metrics'!J$166,$U227*'Fish metrics'!J$167,$V227*'Fish metrics'!J$168,$W227*'Fish metrics'!J$169,$X227*'Fish metrics'!J$170,$Y227*'Fish metrics'!J$171)</f>
        <v>#VALUE!</v>
      </c>
      <c r="AJ227" s="49" t="e">
        <f>SUM($P227*'Fish metrics'!K$162,$Q227*'Fish metrics'!K$163,$R227*'Fish metrics'!K$164,$S227*'Fish metrics'!K$165,$T227*'Fish metrics'!K$166,$U227*'Fish metrics'!K$167,$V227*'Fish metrics'!K$168,$W227*'Fish metrics'!K$169,$X227*'Fish metrics'!K$170,$Y227*'Fish metrics'!K$171)</f>
        <v>#VALUE!</v>
      </c>
      <c r="AK227" s="49" t="e">
        <f>SUM($P227*'Fish metrics'!L$162,$Q227*'Fish metrics'!L$163,$R227*'Fish metrics'!L$164,$S227*'Fish metrics'!L$165,$T227*'Fish metrics'!L$166,$U227*'Fish metrics'!L$167,$V227*'Fish metrics'!L$168,$W227*'Fish metrics'!L$169,$X227*'Fish metrics'!L$170,$Y227*'Fish metrics'!L$171)</f>
        <v>#VALUE!</v>
      </c>
      <c r="AL227" s="49" t="e">
        <f>SUM($P227*'Fish metrics'!M$162,$Q227*'Fish metrics'!M$163,$R227*'Fish metrics'!M$164,$S227*'Fish metrics'!M$165,$T227*'Fish metrics'!M$166,$U227*'Fish metrics'!M$167,$V227*'Fish metrics'!M$168,$W227*'Fish metrics'!M$169,$X227*'Fish metrics'!M$170,$Y227*'Fish metrics'!M$171)</f>
        <v>#VALUE!</v>
      </c>
      <c r="AM227" s="49" t="e">
        <f>SUM($P227*'Fish metrics'!N$162,$Q227*'Fish metrics'!N$163,$R227*'Fish metrics'!N$164,$S227*'Fish metrics'!N$165,$T227*'Fish metrics'!N$166,$U227*'Fish metrics'!N$167,$V227*'Fish metrics'!N$168,$W227*'Fish metrics'!N$169,$X227*'Fish metrics'!N$170,$Y227*'Fish metrics'!N$171)</f>
        <v>#VALUE!</v>
      </c>
      <c r="AN227" s="49" t="e">
        <f>SUM($P227*'Fish metrics'!O$162,$Q227*'Fish metrics'!O$163,$R227*'Fish metrics'!O$164,$S227*'Fish metrics'!O$165,$T227*'Fish metrics'!O$166,$U227*'Fish metrics'!O$167,$V227*'Fish metrics'!O$168,$W227*'Fish metrics'!O$169,$X227*'Fish metrics'!O$170,$Y227*'Fish metrics'!O$171)</f>
        <v>#VALUE!</v>
      </c>
      <c r="AO227" s="39" t="e">
        <f t="shared" si="214"/>
        <v>#VALUE!</v>
      </c>
    </row>
    <row r="228" spans="1:41" x14ac:dyDescent="0.25">
      <c r="A228" s="64" t="s">
        <v>24</v>
      </c>
      <c r="B228" s="315"/>
      <c r="C228" s="328"/>
      <c r="D228" s="329"/>
      <c r="E228" s="329"/>
      <c r="F228" s="332"/>
      <c r="G228" s="328"/>
      <c r="H228" s="329"/>
      <c r="I228" s="329"/>
      <c r="J228" s="329"/>
      <c r="K228" s="329"/>
      <c r="L228" s="332"/>
      <c r="N228" s="64" t="s">
        <v>24</v>
      </c>
      <c r="O228" s="44" t="str">
        <f t="shared" si="213"/>
        <v/>
      </c>
      <c r="P228" s="67" t="str">
        <f>IF(C228&gt;0,C228*'Fish metrics'!D$27/$B$5,IF($N$204&lt;=$B$4,0,""))</f>
        <v/>
      </c>
      <c r="Q228" s="68" t="str">
        <f>IF(D228&gt;0,D228*'Fish metrics'!E$27/$B$5,IF($N$204&lt;=$B$4,0,""))</f>
        <v/>
      </c>
      <c r="R228" s="68" t="str">
        <f>IF(E228&gt;0,E228*'Fish metrics'!F$27/$B$5,IF($N$204&lt;=$B$4,0,""))</f>
        <v/>
      </c>
      <c r="S228" s="69" t="str">
        <f>IF(F228&gt;0,F228*'Fish metrics'!G$27/$B$5,IF($N$204&lt;=$B$4,0,""))</f>
        <v/>
      </c>
      <c r="T228" s="67" t="str">
        <f>IF(G228&gt;0,G228*'Fish metrics'!H$27/$B$5,IF($N$204&lt;=$B$4,0,""))</f>
        <v/>
      </c>
      <c r="U228" s="68" t="str">
        <f>IF(H228&gt;0,H228*'Fish metrics'!I$27/$B$5,IF($N$204&lt;=$B$4,0,""))</f>
        <v/>
      </c>
      <c r="V228" s="68" t="str">
        <f>IF(I228&gt;0,I228*'Fish metrics'!J$27/$B$5,IF($N$204&lt;=$B$4,0,""))</f>
        <v/>
      </c>
      <c r="W228" s="68" t="str">
        <f>IF(J228&gt;0,J228*'Fish metrics'!K$27/$B$5,IF($N$204&lt;=$B$4,0,""))</f>
        <v/>
      </c>
      <c r="X228" s="68" t="str">
        <f>IF(K228&gt;0,K228*'Fish metrics'!L$27/$B$5,IF($N$204&lt;=$B$4,0,""))</f>
        <v/>
      </c>
      <c r="Y228" s="69" t="str">
        <f>IF(L228&gt;0,L228*'Fish metrics'!M$27/$B$5,IF($N$204&lt;=$B$4,0,""))</f>
        <v/>
      </c>
      <c r="Z228" s="39">
        <f t="shared" si="215"/>
        <v>0</v>
      </c>
      <c r="AB228" s="70" t="s">
        <v>24</v>
      </c>
      <c r="AC228" s="49" t="e">
        <f>SUM($P228*'Fish metrics'!D$173,$Q228*'Fish metrics'!D$174,$R228*'Fish metrics'!D$175,$S228*'Fish metrics'!D$176,$T228*'Fish metrics'!D$177,$U228*'Fish metrics'!D$178,$V228*'Fish metrics'!D$179,$W228*'Fish metrics'!D$180,$X228*'Fish metrics'!D$181,$Y228*'Fish metrics'!D$182)</f>
        <v>#VALUE!</v>
      </c>
      <c r="AD228" s="49" t="e">
        <f>SUM($P228*'Fish metrics'!E$173,$Q228*'Fish metrics'!E$174,$R228*'Fish metrics'!E$175,$S228*'Fish metrics'!E$176,$T228*'Fish metrics'!E$177,$U228*'Fish metrics'!E$178,$V228*'Fish metrics'!E$179,$W228*'Fish metrics'!E$180,$X228*'Fish metrics'!E$181,$Y228*'Fish metrics'!E$182)</f>
        <v>#VALUE!</v>
      </c>
      <c r="AE228" s="49" t="e">
        <f>SUM($P228*'Fish metrics'!F$173,$Q228*'Fish metrics'!F$174,$R228*'Fish metrics'!F$175,$S228*'Fish metrics'!F$176,$T228*'Fish metrics'!F$177,$U228*'Fish metrics'!F$178,$V228*'Fish metrics'!F$179,$W228*'Fish metrics'!F$180,$X228*'Fish metrics'!F$181,$Y228*'Fish metrics'!F$182)</f>
        <v>#VALUE!</v>
      </c>
      <c r="AF228" s="49" t="e">
        <f>SUM($P228*'Fish metrics'!G$173,$Q228*'Fish metrics'!G$174,$R228*'Fish metrics'!G$175,$S228*'Fish metrics'!G$176,$T228*'Fish metrics'!G$177,$U228*'Fish metrics'!G$178,$V228*'Fish metrics'!G$179,$W228*'Fish metrics'!G$180,$X228*'Fish metrics'!G$181,$Y228*'Fish metrics'!G$182)</f>
        <v>#VALUE!</v>
      </c>
      <c r="AG228" s="49" t="e">
        <f>SUM($P228*'Fish metrics'!H$173,$Q228*'Fish metrics'!H$174,$R228*'Fish metrics'!H$175,$S228*'Fish metrics'!H$176,$T228*'Fish metrics'!H$177,$U228*'Fish metrics'!H$178,$V228*'Fish metrics'!H$179,$W228*'Fish metrics'!H$180,$X228*'Fish metrics'!H$181,$Y228*'Fish metrics'!H$182)</f>
        <v>#VALUE!</v>
      </c>
      <c r="AH228" s="49" t="e">
        <f>SUM($P228*'Fish metrics'!I$173,$Q228*'Fish metrics'!I$174,$R228*'Fish metrics'!I$175,$S228*'Fish metrics'!I$176,$T228*'Fish metrics'!I$177,$U228*'Fish metrics'!I$178,$V228*'Fish metrics'!I$179,$W228*'Fish metrics'!I$180,$X228*'Fish metrics'!I$181,$Y228*'Fish metrics'!I$182)</f>
        <v>#VALUE!</v>
      </c>
      <c r="AI228" s="49" t="e">
        <f>SUM($P228*'Fish metrics'!J$173,$Q228*'Fish metrics'!J$174,$R228*'Fish metrics'!J$175,$S228*'Fish metrics'!J$176,$T228*'Fish metrics'!J$177,$U228*'Fish metrics'!J$178,$V228*'Fish metrics'!J$179,$W228*'Fish metrics'!J$180,$X228*'Fish metrics'!J$181,$Y228*'Fish metrics'!J$182)</f>
        <v>#VALUE!</v>
      </c>
      <c r="AJ228" s="49" t="e">
        <f>SUM($P228*'Fish metrics'!K$173,$Q228*'Fish metrics'!K$174,$R228*'Fish metrics'!K$175,$S228*'Fish metrics'!K$176,$T228*'Fish metrics'!K$177,$U228*'Fish metrics'!K$178,$V228*'Fish metrics'!K$179,$W228*'Fish metrics'!K$180,$X228*'Fish metrics'!K$181,$Y228*'Fish metrics'!K$182)</f>
        <v>#VALUE!</v>
      </c>
      <c r="AK228" s="49" t="e">
        <f>SUM($P228*'Fish metrics'!L$173,$Q228*'Fish metrics'!L$174,$R228*'Fish metrics'!L$175,$S228*'Fish metrics'!L$176,$T228*'Fish metrics'!L$177,$U228*'Fish metrics'!L$178,$V228*'Fish metrics'!L$179,$W228*'Fish metrics'!L$180,$X228*'Fish metrics'!L$181,$Y228*'Fish metrics'!L$182)</f>
        <v>#VALUE!</v>
      </c>
      <c r="AL228" s="49" t="e">
        <f>SUM($P228*'Fish metrics'!M$173,$Q228*'Fish metrics'!M$174,$R228*'Fish metrics'!M$175,$S228*'Fish metrics'!M$176,$T228*'Fish metrics'!M$177,$U228*'Fish metrics'!M$178,$V228*'Fish metrics'!M$179,$W228*'Fish metrics'!M$180,$X228*'Fish metrics'!M$181,$Y228*'Fish metrics'!M$182)</f>
        <v>#VALUE!</v>
      </c>
      <c r="AM228" s="49" t="e">
        <f>SUM($P228*'Fish metrics'!N$173,$Q228*'Fish metrics'!N$174,$R228*'Fish metrics'!N$175,$S228*'Fish metrics'!N$176,$T228*'Fish metrics'!N$177,$U228*'Fish metrics'!N$178,$V228*'Fish metrics'!N$179,$W228*'Fish metrics'!N$180,$X228*'Fish metrics'!N$181,$Y228*'Fish metrics'!N$182)</f>
        <v>#VALUE!</v>
      </c>
      <c r="AN228" s="49" t="e">
        <f>SUM($P228*'Fish metrics'!O$173,$Q228*'Fish metrics'!O$174,$R228*'Fish metrics'!O$175,$S228*'Fish metrics'!O$176,$T228*'Fish metrics'!O$177,$U228*'Fish metrics'!O$178,$V228*'Fish metrics'!O$179,$W228*'Fish metrics'!O$180,$X228*'Fish metrics'!O$181,$Y228*'Fish metrics'!O$182)</f>
        <v>#VALUE!</v>
      </c>
      <c r="AO228" s="39" t="e">
        <f t="shared" si="214"/>
        <v>#VALUE!</v>
      </c>
    </row>
    <row r="229" spans="1:41" x14ac:dyDescent="0.25">
      <c r="A229" s="64" t="s">
        <v>25</v>
      </c>
      <c r="B229" s="315"/>
      <c r="C229" s="328"/>
      <c r="D229" s="329"/>
      <c r="E229" s="329"/>
      <c r="F229" s="332"/>
      <c r="G229" s="328"/>
      <c r="H229" s="329"/>
      <c r="I229" s="329"/>
      <c r="J229" s="329"/>
      <c r="K229" s="330"/>
      <c r="L229" s="331"/>
      <c r="N229" s="64" t="s">
        <v>25</v>
      </c>
      <c r="O229" s="44" t="str">
        <f t="shared" si="213"/>
        <v/>
      </c>
      <c r="P229" s="67" t="str">
        <f>IF(C229&gt;0,C229*'Fish metrics'!D$28/$B$5,IF($N$204&lt;=$B$4,0,""))</f>
        <v/>
      </c>
      <c r="Q229" s="68" t="str">
        <f>IF(D229&gt;0,D229*'Fish metrics'!E$28/$B$5,IF($N$204&lt;=$B$4,0,""))</f>
        <v/>
      </c>
      <c r="R229" s="68" t="str">
        <f>IF(E229&gt;0,E229*'Fish metrics'!F$28/$B$5,IF($N$204&lt;=$B$4,0,""))</f>
        <v/>
      </c>
      <c r="S229" s="69" t="str">
        <f>IF(F229&gt;0,F229*'Fish metrics'!G$28/$B$5,IF($N$204&lt;=$B$4,0,""))</f>
        <v/>
      </c>
      <c r="T229" s="67" t="str">
        <f>IF(G229&gt;0,G229*'Fish metrics'!H$28/$B$5,IF($N$204&lt;=$B$4,0,""))</f>
        <v/>
      </c>
      <c r="U229" s="68" t="str">
        <f>IF(H229&gt;0,H229*'Fish metrics'!I$28/$B$5,IF($N$204&lt;=$B$4,0,""))</f>
        <v/>
      </c>
      <c r="V229" s="68" t="str">
        <f>IF(I229&gt;0,I229*'Fish metrics'!J$28/$B$5,IF($N$204&lt;=$B$4,0,""))</f>
        <v/>
      </c>
      <c r="W229" s="68" t="str">
        <f>IF(J229&gt;0,J229*'Fish metrics'!K$28/$B$5,IF($N$204&lt;=$B$4,0,""))</f>
        <v/>
      </c>
      <c r="X229" s="68" t="str">
        <f>IF(K229&gt;0,K229*'Fish metrics'!L$28/$B$5,IF($N$204&lt;=$B$4,0,""))</f>
        <v/>
      </c>
      <c r="Y229" s="69" t="str">
        <f>IF(L229&gt;0,L229*'Fish metrics'!M$28/$B$5,IF($N$204&lt;=$B$4,0,""))</f>
        <v/>
      </c>
      <c r="Z229" s="39">
        <f t="shared" si="215"/>
        <v>0</v>
      </c>
      <c r="AB229" s="70" t="s">
        <v>25</v>
      </c>
      <c r="AC229" s="49" t="e">
        <f>SUM($P229*'Fish metrics'!D$206,$Q229*'Fish metrics'!D$207,$R229*'Fish metrics'!D$208,$S229*'Fish metrics'!D$209,$T229*'Fish metrics'!D$210,$U229*'Fish metrics'!D$211,$V229*'Fish metrics'!D$212,$W229*'Fish metrics'!D$213,$X229*'Fish metrics'!D$214,$Y229*'Fish metrics'!D$215)</f>
        <v>#VALUE!</v>
      </c>
      <c r="AD229" s="49" t="e">
        <f>SUM($P229*'Fish metrics'!E$206,$Q229*'Fish metrics'!E$207,$R229*'Fish metrics'!E$208,$S229*'Fish metrics'!E$209,$T229*'Fish metrics'!E$210,$U229*'Fish metrics'!E$211,$V229*'Fish metrics'!E$212,$W229*'Fish metrics'!E$213,$X229*'Fish metrics'!E$214,$Y229*'Fish metrics'!E$215)</f>
        <v>#VALUE!</v>
      </c>
      <c r="AE229" s="49" t="e">
        <f>SUM($P229*'Fish metrics'!F$206,$Q229*'Fish metrics'!F$207,$R229*'Fish metrics'!F$208,$S229*'Fish metrics'!F$209,$T229*'Fish metrics'!F$210,$U229*'Fish metrics'!F$211,$V229*'Fish metrics'!F$212,$W229*'Fish metrics'!F$213,$X229*'Fish metrics'!F$214,$Y229*'Fish metrics'!F$215)</f>
        <v>#VALUE!</v>
      </c>
      <c r="AF229" s="49" t="e">
        <f>SUM($P229*'Fish metrics'!G$206,$Q229*'Fish metrics'!G$207,$R229*'Fish metrics'!G$208,$S229*'Fish metrics'!G$209,$T229*'Fish metrics'!G$210,$U229*'Fish metrics'!G$211,$V229*'Fish metrics'!G$212,$W229*'Fish metrics'!G$213,$X229*'Fish metrics'!G$214,$Y229*'Fish metrics'!G$215)</f>
        <v>#VALUE!</v>
      </c>
      <c r="AG229" s="49" t="e">
        <f>SUM($P229*'Fish metrics'!H$206,$Q229*'Fish metrics'!H$207,$R229*'Fish metrics'!H$208,$S229*'Fish metrics'!H$209,$T229*'Fish metrics'!H$210,$U229*'Fish metrics'!H$211,$V229*'Fish metrics'!H$212,$W229*'Fish metrics'!H$213,$X229*'Fish metrics'!H$214,$Y229*'Fish metrics'!H$215)</f>
        <v>#VALUE!</v>
      </c>
      <c r="AH229" s="49" t="e">
        <f>SUM($P229*'Fish metrics'!I$206,$Q229*'Fish metrics'!I$207,$R229*'Fish metrics'!I$208,$S229*'Fish metrics'!I$209,$T229*'Fish metrics'!I$210,$U229*'Fish metrics'!I$211,$V229*'Fish metrics'!I$212,$W229*'Fish metrics'!I$213,$X229*'Fish metrics'!I$214,$Y229*'Fish metrics'!I$215)</f>
        <v>#VALUE!</v>
      </c>
      <c r="AI229" s="49" t="e">
        <f>SUM($P229*'Fish metrics'!J$206,$Q229*'Fish metrics'!J$207,$R229*'Fish metrics'!J$208,$S229*'Fish metrics'!J$209,$T229*'Fish metrics'!J$210,$U229*'Fish metrics'!J$211,$V229*'Fish metrics'!J$212,$W229*'Fish metrics'!J$213,$X229*'Fish metrics'!J$214,$Y229*'Fish metrics'!J$215)</f>
        <v>#VALUE!</v>
      </c>
      <c r="AJ229" s="49" t="e">
        <f>SUM($P229*'Fish metrics'!K$206,$Q229*'Fish metrics'!K$207,$R229*'Fish metrics'!K$208,$S229*'Fish metrics'!K$209,$T229*'Fish metrics'!K$210,$U229*'Fish metrics'!K$211,$V229*'Fish metrics'!K$212,$W229*'Fish metrics'!K$213,$X229*'Fish metrics'!K$214,$Y229*'Fish metrics'!K$215)</f>
        <v>#VALUE!</v>
      </c>
      <c r="AK229" s="49" t="e">
        <f>SUM($P229*'Fish metrics'!L$206,$Q229*'Fish metrics'!L$207,$R229*'Fish metrics'!L$208,$S229*'Fish metrics'!L$209,$T229*'Fish metrics'!L$210,$U229*'Fish metrics'!L$211,$V229*'Fish metrics'!L$212,$W229*'Fish metrics'!L$213,$X229*'Fish metrics'!L$214,$Y229*'Fish metrics'!L$215)</f>
        <v>#VALUE!</v>
      </c>
      <c r="AL229" s="49" t="e">
        <f>SUM($P229*'Fish metrics'!M$206,$Q229*'Fish metrics'!M$207,$R229*'Fish metrics'!M$208,$S229*'Fish metrics'!M$209,$T229*'Fish metrics'!M$210,$U229*'Fish metrics'!M$211,$V229*'Fish metrics'!M$212,$W229*'Fish metrics'!M$213,$X229*'Fish metrics'!M$214,$Y229*'Fish metrics'!M$215)</f>
        <v>#VALUE!</v>
      </c>
      <c r="AM229" s="49" t="e">
        <f>SUM($P229*'Fish metrics'!N$206,$Q229*'Fish metrics'!N$207,$R229*'Fish metrics'!N$208,$S229*'Fish metrics'!N$209,$T229*'Fish metrics'!N$210,$U229*'Fish metrics'!N$211,$V229*'Fish metrics'!N$212,$W229*'Fish metrics'!N$213,$X229*'Fish metrics'!N$214,$Y229*'Fish metrics'!N$215)</f>
        <v>#VALUE!</v>
      </c>
      <c r="AN229" s="49" t="e">
        <f>SUM($P229*'Fish metrics'!O$206,$Q229*'Fish metrics'!O$207,$R229*'Fish metrics'!O$208,$S229*'Fish metrics'!O$209,$T229*'Fish metrics'!O$210,$U229*'Fish metrics'!O$211,$V229*'Fish metrics'!O$212,$W229*'Fish metrics'!O$213,$X229*'Fish metrics'!O$214,$Y229*'Fish metrics'!O$215)</f>
        <v>#VALUE!</v>
      </c>
      <c r="AO229" s="39" t="e">
        <f t="shared" si="214"/>
        <v>#VALUE!</v>
      </c>
    </row>
    <row r="230" spans="1:41" x14ac:dyDescent="0.25">
      <c r="A230" s="64" t="s">
        <v>26</v>
      </c>
      <c r="B230" s="315"/>
      <c r="C230" s="328"/>
      <c r="D230" s="329"/>
      <c r="E230" s="329"/>
      <c r="F230" s="332"/>
      <c r="G230" s="328"/>
      <c r="H230" s="329"/>
      <c r="I230" s="329"/>
      <c r="J230" s="329"/>
      <c r="K230" s="330"/>
      <c r="L230" s="331"/>
      <c r="N230" s="64" t="s">
        <v>26</v>
      </c>
      <c r="O230" s="44" t="str">
        <f t="shared" si="213"/>
        <v/>
      </c>
      <c r="P230" s="67" t="str">
        <f>IF(C230&gt;0,C230*'Fish metrics'!D$29/$B$5,IF($N$204&lt;=$B$4,0,""))</f>
        <v/>
      </c>
      <c r="Q230" s="68" t="str">
        <f>IF(D230&gt;0,D230*'Fish metrics'!E$29/$B$5,IF($N$204&lt;=$B$4,0,""))</f>
        <v/>
      </c>
      <c r="R230" s="68" t="str">
        <f>IF(E230&gt;0,E230*'Fish metrics'!F$29/$B$5,IF($N$204&lt;=$B$4,0,""))</f>
        <v/>
      </c>
      <c r="S230" s="69" t="str">
        <f>IF(F230&gt;0,F230*'Fish metrics'!G$29/$B$5,IF($N$204&lt;=$B$4,0,""))</f>
        <v/>
      </c>
      <c r="T230" s="67" t="str">
        <f>IF(G230&gt;0,G230*'Fish metrics'!H$29/$B$5,IF($N$204&lt;=$B$4,0,""))</f>
        <v/>
      </c>
      <c r="U230" s="68" t="str">
        <f>IF(H230&gt;0,H230*'Fish metrics'!I$29/$B$5,IF($N$204&lt;=$B$4,0,""))</f>
        <v/>
      </c>
      <c r="V230" s="68" t="str">
        <f>IF(I230&gt;0,I230*'Fish metrics'!J$29/$B$5,IF($N$204&lt;=$B$4,0,""))</f>
        <v/>
      </c>
      <c r="W230" s="68" t="str">
        <f>IF(J230&gt;0,J230*'Fish metrics'!K$29/$B$5,IF($N$204&lt;=$B$4,0,""))</f>
        <v/>
      </c>
      <c r="X230" s="68" t="str">
        <f>IF(K230&gt;0,K230*'Fish metrics'!L$29/$B$5,IF($N$204&lt;=$B$4,0,""))</f>
        <v/>
      </c>
      <c r="Y230" s="69" t="str">
        <f>IF(L230&gt;0,L230*'Fish metrics'!M$29/$B$5,IF($N$204&lt;=$B$4,0,""))</f>
        <v/>
      </c>
      <c r="Z230" s="39">
        <f t="shared" si="215"/>
        <v>0</v>
      </c>
      <c r="AB230" s="70" t="s">
        <v>26</v>
      </c>
      <c r="AC230" s="49" t="e">
        <f>SUM($P230*'Fish metrics'!D$151,$Q230*'Fish metrics'!D$152,$R230*'Fish metrics'!D$153,$S230*'Fish metrics'!D$154,$T230*'Fish metrics'!D$155,$U230*'Fish metrics'!D$156,$V230*'Fish metrics'!D$157,$W230*'Fish metrics'!D$158,$X230*'Fish metrics'!D$159,$Y230*'Fish metrics'!D$160)</f>
        <v>#VALUE!</v>
      </c>
      <c r="AD230" s="49" t="e">
        <f>SUM($P230*'Fish metrics'!E$151,$Q230*'Fish metrics'!E$152,$R230*'Fish metrics'!E$153,$S230*'Fish metrics'!E$154,$T230*'Fish metrics'!E$155,$U230*'Fish metrics'!E$156,$V230*'Fish metrics'!E$157,$W230*'Fish metrics'!E$158,$X230*'Fish metrics'!E$159,$Y230*'Fish metrics'!E$160)</f>
        <v>#VALUE!</v>
      </c>
      <c r="AE230" s="49" t="e">
        <f>SUM($P230*'Fish metrics'!F$151,$Q230*'Fish metrics'!F$152,$R230*'Fish metrics'!F$153,$S230*'Fish metrics'!F$154,$T230*'Fish metrics'!F$155,$U230*'Fish metrics'!F$156,$V230*'Fish metrics'!F$157,$W230*'Fish metrics'!F$158,$X230*'Fish metrics'!F$159,$Y230*'Fish metrics'!F$160)</f>
        <v>#VALUE!</v>
      </c>
      <c r="AF230" s="49" t="e">
        <f>SUM($P230*'Fish metrics'!G$151,$Q230*'Fish metrics'!G$152,$R230*'Fish metrics'!G$153,$S230*'Fish metrics'!G$154,$T230*'Fish metrics'!G$155,$U230*'Fish metrics'!G$156,$V230*'Fish metrics'!G$157,$W230*'Fish metrics'!G$158,$X230*'Fish metrics'!G$159,$Y230*'Fish metrics'!G$160)</f>
        <v>#VALUE!</v>
      </c>
      <c r="AG230" s="49" t="e">
        <f>SUM($P230*'Fish metrics'!H$151,$Q230*'Fish metrics'!H$152,$R230*'Fish metrics'!H$153,$S230*'Fish metrics'!H$154,$T230*'Fish metrics'!H$155,$U230*'Fish metrics'!H$156,$V230*'Fish metrics'!H$157,$W230*'Fish metrics'!H$158,$X230*'Fish metrics'!H$159,$Y230*'Fish metrics'!H$160)</f>
        <v>#VALUE!</v>
      </c>
      <c r="AH230" s="49" t="e">
        <f>SUM($P230*'Fish metrics'!I$151,$Q230*'Fish metrics'!I$152,$R230*'Fish metrics'!I$153,$S230*'Fish metrics'!I$154,$T230*'Fish metrics'!I$155,$U230*'Fish metrics'!I$156,$V230*'Fish metrics'!I$157,$W230*'Fish metrics'!I$158,$X230*'Fish metrics'!I$159,$Y230*'Fish metrics'!I$160)</f>
        <v>#VALUE!</v>
      </c>
      <c r="AI230" s="49" t="e">
        <f>SUM($P230*'Fish metrics'!J$151,$Q230*'Fish metrics'!J$152,$R230*'Fish metrics'!J$153,$S230*'Fish metrics'!J$154,$T230*'Fish metrics'!J$155,$U230*'Fish metrics'!J$156,$V230*'Fish metrics'!J$157,$W230*'Fish metrics'!J$158,$X230*'Fish metrics'!J$159,$Y230*'Fish metrics'!J$160)</f>
        <v>#VALUE!</v>
      </c>
      <c r="AJ230" s="49" t="e">
        <f>SUM($P230*'Fish metrics'!K$151,$Q230*'Fish metrics'!K$152,$R230*'Fish metrics'!K$153,$S230*'Fish metrics'!K$154,$T230*'Fish metrics'!K$155,$U230*'Fish metrics'!K$156,$V230*'Fish metrics'!K$157,$W230*'Fish metrics'!K$158,$X230*'Fish metrics'!K$159,$Y230*'Fish metrics'!K$160)</f>
        <v>#VALUE!</v>
      </c>
      <c r="AK230" s="49" t="e">
        <f>SUM($P230*'Fish metrics'!L$151,$Q230*'Fish metrics'!L$152,$R230*'Fish metrics'!L$153,$S230*'Fish metrics'!L$154,$T230*'Fish metrics'!L$155,$U230*'Fish metrics'!L$156,$V230*'Fish metrics'!L$157,$W230*'Fish metrics'!L$158,$X230*'Fish metrics'!L$159,$Y230*'Fish metrics'!L$160)</f>
        <v>#VALUE!</v>
      </c>
      <c r="AL230" s="49" t="e">
        <f>SUM($P230*'Fish metrics'!M$151,$Q230*'Fish metrics'!M$152,$R230*'Fish metrics'!M$153,$S230*'Fish metrics'!M$154,$T230*'Fish metrics'!M$155,$U230*'Fish metrics'!M$156,$V230*'Fish metrics'!M$157,$W230*'Fish metrics'!M$158,$X230*'Fish metrics'!M$159,$Y230*'Fish metrics'!M$160)</f>
        <v>#VALUE!</v>
      </c>
      <c r="AM230" s="49" t="e">
        <f>SUM($P230*'Fish metrics'!N$151,$Q230*'Fish metrics'!N$152,$R230*'Fish metrics'!N$153,$S230*'Fish metrics'!N$154,$T230*'Fish metrics'!N$155,$U230*'Fish metrics'!N$156,$V230*'Fish metrics'!N$157,$W230*'Fish metrics'!N$158,$X230*'Fish metrics'!N$159,$Y230*'Fish metrics'!N$160)</f>
        <v>#VALUE!</v>
      </c>
      <c r="AN230" s="49" t="e">
        <f>SUM($P230*'Fish metrics'!O$151,$Q230*'Fish metrics'!O$152,$R230*'Fish metrics'!O$153,$S230*'Fish metrics'!O$154,$T230*'Fish metrics'!O$155,$U230*'Fish metrics'!O$156,$V230*'Fish metrics'!O$157,$W230*'Fish metrics'!O$158,$X230*'Fish metrics'!O$159,$Y230*'Fish metrics'!O$160)</f>
        <v>#VALUE!</v>
      </c>
      <c r="AO230" s="39" t="e">
        <f t="shared" si="214"/>
        <v>#VALUE!</v>
      </c>
    </row>
    <row r="231" spans="1:41" x14ac:dyDescent="0.25">
      <c r="A231" s="64" t="s">
        <v>186</v>
      </c>
      <c r="B231" s="315"/>
      <c r="C231" s="328"/>
      <c r="D231" s="329"/>
      <c r="E231" s="329"/>
      <c r="F231" s="331"/>
      <c r="G231" s="328"/>
      <c r="H231" s="329"/>
      <c r="I231" s="329"/>
      <c r="J231" s="330"/>
      <c r="K231" s="330"/>
      <c r="L231" s="331"/>
      <c r="N231" s="64" t="s">
        <v>186</v>
      </c>
      <c r="O231" s="44" t="str">
        <f t="shared" si="213"/>
        <v/>
      </c>
      <c r="P231" s="67" t="str">
        <f>IF(C231&gt;0,C231*'Fish metrics'!D$30/$B$5,IF($N$204&lt;=$B$4,0,""))</f>
        <v/>
      </c>
      <c r="Q231" s="68" t="str">
        <f>IF(D231&gt;0,D231*'Fish metrics'!E$30/$B$5,IF($N$204&lt;=$B$4,0,""))</f>
        <v/>
      </c>
      <c r="R231" s="68" t="str">
        <f>IF(E231&gt;0,E231*'Fish metrics'!F$30/$B$5,IF($N$204&lt;=$B$4,0,""))</f>
        <v/>
      </c>
      <c r="S231" s="69" t="str">
        <f>IF(F231&gt;0,F231*'Fish metrics'!G$30/$B$5,IF($N$204&lt;=$B$4,0,""))</f>
        <v/>
      </c>
      <c r="T231" s="67" t="str">
        <f>IF(G231&gt;0,G231*'Fish metrics'!H$30/$B$5,IF($N$204&lt;=$B$4,0,""))</f>
        <v/>
      </c>
      <c r="U231" s="68" t="str">
        <f>IF(H231&gt;0,H231*'Fish metrics'!I$30/$B$5,IF($N$204&lt;=$B$4,0,""))</f>
        <v/>
      </c>
      <c r="V231" s="68" t="str">
        <f>IF(I231&gt;0,I231*'Fish metrics'!J$30/$B$5,IF($N$204&lt;=$B$4,0,""))</f>
        <v/>
      </c>
      <c r="W231" s="68" t="str">
        <f>IF(J231&gt;0,J231*'Fish metrics'!K$30/$B$5,IF($N$204&lt;=$B$4,0,""))</f>
        <v/>
      </c>
      <c r="X231" s="68" t="str">
        <f>IF(K231&gt;0,K231*'Fish metrics'!L$30/$B$5,IF($N$204&lt;=$B$4,0,""))</f>
        <v/>
      </c>
      <c r="Y231" s="69" t="str">
        <f>IF(L231&gt;0,L231*'Fish metrics'!M$30/$B$5,IF($N$204&lt;=$B$4,0,""))</f>
        <v/>
      </c>
      <c r="Z231" s="39">
        <f t="shared" si="215"/>
        <v>0</v>
      </c>
      <c r="AB231" s="70" t="s">
        <v>186</v>
      </c>
      <c r="AC231" s="49" t="e">
        <f>SUM($P231*'Fish metrics'!D$173,$Q231*'Fish metrics'!D$174,$R231*'Fish metrics'!D$175,$S231*'Fish metrics'!D$176,$T231*'Fish metrics'!D$177,$U231*'Fish metrics'!D$178,$V231*'Fish metrics'!D$179,$W231*'Fish metrics'!D$180,$X231*'Fish metrics'!D$181,$Y231*'Fish metrics'!D$182)</f>
        <v>#VALUE!</v>
      </c>
      <c r="AD231" s="49" t="e">
        <f>SUM($P231*'Fish metrics'!E$173,$Q231*'Fish metrics'!E$174,$R231*'Fish metrics'!E$175,$S231*'Fish metrics'!E$176,$T231*'Fish metrics'!E$177,$U231*'Fish metrics'!E$178,$V231*'Fish metrics'!E$179,$W231*'Fish metrics'!E$180,$X231*'Fish metrics'!E$181,$Y231*'Fish metrics'!E$182)</f>
        <v>#VALUE!</v>
      </c>
      <c r="AE231" s="49" t="e">
        <f>SUM($P231*'Fish metrics'!F$173,$Q231*'Fish metrics'!F$174,$R231*'Fish metrics'!F$175,$S231*'Fish metrics'!F$176,$T231*'Fish metrics'!F$177,$U231*'Fish metrics'!F$178,$V231*'Fish metrics'!F$179,$W231*'Fish metrics'!F$180,$X231*'Fish metrics'!F$181,$Y231*'Fish metrics'!F$182)</f>
        <v>#VALUE!</v>
      </c>
      <c r="AF231" s="49" t="e">
        <f>SUM($P231*'Fish metrics'!G$173,$Q231*'Fish metrics'!G$174,$R231*'Fish metrics'!G$175,$S231*'Fish metrics'!G$176,$T231*'Fish metrics'!G$177,$U231*'Fish metrics'!G$178,$V231*'Fish metrics'!G$179,$W231*'Fish metrics'!G$180,$X231*'Fish metrics'!G$181,$Y231*'Fish metrics'!G$182)</f>
        <v>#VALUE!</v>
      </c>
      <c r="AG231" s="49" t="e">
        <f>SUM($P231*'Fish metrics'!H$173,$Q231*'Fish metrics'!H$174,$R231*'Fish metrics'!H$175,$S231*'Fish metrics'!H$176,$T231*'Fish metrics'!H$177,$U231*'Fish metrics'!H$178,$V231*'Fish metrics'!H$179,$W231*'Fish metrics'!H$180,$X231*'Fish metrics'!H$181,$Y231*'Fish metrics'!H$182)</f>
        <v>#VALUE!</v>
      </c>
      <c r="AH231" s="49" t="e">
        <f>SUM($P231*'Fish metrics'!I$173,$Q231*'Fish metrics'!I$174,$R231*'Fish metrics'!I$175,$S231*'Fish metrics'!I$176,$T231*'Fish metrics'!I$177,$U231*'Fish metrics'!I$178,$V231*'Fish metrics'!I$179,$W231*'Fish metrics'!I$180,$X231*'Fish metrics'!I$181,$Y231*'Fish metrics'!I$182)</f>
        <v>#VALUE!</v>
      </c>
      <c r="AI231" s="49" t="e">
        <f>SUM($P231*'Fish metrics'!J$173,$Q231*'Fish metrics'!J$174,$R231*'Fish metrics'!J$175,$S231*'Fish metrics'!J$176,$T231*'Fish metrics'!J$177,$U231*'Fish metrics'!J$178,$V231*'Fish metrics'!J$179,$W231*'Fish metrics'!J$180,$X231*'Fish metrics'!J$181,$Y231*'Fish metrics'!J$182)</f>
        <v>#VALUE!</v>
      </c>
      <c r="AJ231" s="49" t="e">
        <f>SUM($P231*'Fish metrics'!K$173,$Q231*'Fish metrics'!K$174,$R231*'Fish metrics'!K$175,$S231*'Fish metrics'!K$176,$T231*'Fish metrics'!K$177,$U231*'Fish metrics'!K$178,$V231*'Fish metrics'!K$179,$W231*'Fish metrics'!K$180,$X231*'Fish metrics'!K$181,$Y231*'Fish metrics'!K$182)</f>
        <v>#VALUE!</v>
      </c>
      <c r="AK231" s="49" t="e">
        <f>SUM($P231*'Fish metrics'!L$173,$Q231*'Fish metrics'!L$174,$R231*'Fish metrics'!L$175,$S231*'Fish metrics'!L$176,$T231*'Fish metrics'!L$177,$U231*'Fish metrics'!L$178,$V231*'Fish metrics'!L$179,$W231*'Fish metrics'!L$180,$X231*'Fish metrics'!L$181,$Y231*'Fish metrics'!L$182)</f>
        <v>#VALUE!</v>
      </c>
      <c r="AL231" s="49" t="e">
        <f>SUM($P231*'Fish metrics'!M$173,$Q231*'Fish metrics'!M$174,$R231*'Fish metrics'!M$175,$S231*'Fish metrics'!M$176,$T231*'Fish metrics'!M$177,$U231*'Fish metrics'!M$178,$V231*'Fish metrics'!M$179,$W231*'Fish metrics'!M$180,$X231*'Fish metrics'!M$181,$Y231*'Fish metrics'!M$182)</f>
        <v>#VALUE!</v>
      </c>
      <c r="AM231" s="49" t="e">
        <f>SUM($P231*'Fish metrics'!N$173,$Q231*'Fish metrics'!N$174,$R231*'Fish metrics'!N$175,$S231*'Fish metrics'!N$176,$T231*'Fish metrics'!N$177,$U231*'Fish metrics'!N$178,$V231*'Fish metrics'!N$179,$W231*'Fish metrics'!N$180,$X231*'Fish metrics'!N$181,$Y231*'Fish metrics'!N$182)</f>
        <v>#VALUE!</v>
      </c>
      <c r="AN231" s="49" t="e">
        <f>SUM($P231*'Fish metrics'!O$173,$Q231*'Fish metrics'!O$174,$R231*'Fish metrics'!O$175,$S231*'Fish metrics'!O$176,$T231*'Fish metrics'!O$177,$U231*'Fish metrics'!O$178,$V231*'Fish metrics'!O$179,$W231*'Fish metrics'!O$180,$X231*'Fish metrics'!O$181,$Y231*'Fish metrics'!O$182)</f>
        <v>#VALUE!</v>
      </c>
      <c r="AO231" s="39" t="e">
        <f t="shared" si="214"/>
        <v>#VALUE!</v>
      </c>
    </row>
    <row r="232" spans="1:41" x14ac:dyDescent="0.25">
      <c r="A232" s="64" t="s">
        <v>132</v>
      </c>
      <c r="B232" s="315"/>
      <c r="C232" s="328"/>
      <c r="D232" s="329"/>
      <c r="E232" s="329"/>
      <c r="F232" s="332"/>
      <c r="G232" s="328"/>
      <c r="H232" s="329"/>
      <c r="I232" s="329"/>
      <c r="J232" s="329"/>
      <c r="K232" s="329"/>
      <c r="L232" s="332"/>
      <c r="N232" s="64" t="s">
        <v>132</v>
      </c>
      <c r="O232" s="44" t="str">
        <f t="shared" si="213"/>
        <v/>
      </c>
      <c r="P232" s="67" t="str">
        <f>IF(C232&gt;0,C232*'Fish metrics'!D$31/$B$5,IF($N$204&lt;=$B$4,0,""))</f>
        <v/>
      </c>
      <c r="Q232" s="68" t="str">
        <f>IF(D232&gt;0,D232*'Fish metrics'!E$31/$B$5,IF($N$204&lt;=$B$4,0,""))</f>
        <v/>
      </c>
      <c r="R232" s="68" t="str">
        <f>IF(E232&gt;0,E232*'Fish metrics'!F$31/$B$5,IF($N$204&lt;=$B$4,0,""))</f>
        <v/>
      </c>
      <c r="S232" s="69" t="str">
        <f>IF(F232&gt;0,F232*'Fish metrics'!G$31/$B$5,IF($N$204&lt;=$B$4,0,""))</f>
        <v/>
      </c>
      <c r="T232" s="67" t="str">
        <f>IF(G232&gt;0,G232*'Fish metrics'!H$31/$B$5,IF($N$204&lt;=$B$4,0,""))</f>
        <v/>
      </c>
      <c r="U232" s="68" t="str">
        <f>IF(H232&gt;0,H232*'Fish metrics'!I$31/$B$5,IF($N$204&lt;=$B$4,0,""))</f>
        <v/>
      </c>
      <c r="V232" s="68" t="str">
        <f>IF(I232&gt;0,I232*'Fish metrics'!J$31/$B$5,IF($N$204&lt;=$B$4,0,""))</f>
        <v/>
      </c>
      <c r="W232" s="68" t="str">
        <f>IF(J232&gt;0,J232*'Fish metrics'!K$31/$B$5,IF($N$204&lt;=$B$4,0,""))</f>
        <v/>
      </c>
      <c r="X232" s="68" t="str">
        <f>IF(K232&gt;0,K232*'Fish metrics'!L$31/$B$5,IF($N$204&lt;=$B$4,0,""))</f>
        <v/>
      </c>
      <c r="Y232" s="69" t="str">
        <f>IF(L232&gt;0,L232*'Fish metrics'!M$31/$B$5,IF($N$204&lt;=$B$4,0,""))</f>
        <v/>
      </c>
      <c r="Z232" s="39">
        <f t="shared" si="215"/>
        <v>0</v>
      </c>
      <c r="AB232" s="70" t="s">
        <v>132</v>
      </c>
      <c r="AC232" s="49" t="e">
        <f>SUM($P232*'Fish metrics'!D$151,$Q232*'Fish metrics'!D$152,$R232*'Fish metrics'!D$153,$S232*'Fish metrics'!D$154,$T232*'Fish metrics'!D$155,$U232*'Fish metrics'!D$156,$V232*'Fish metrics'!D$157,$W232*'Fish metrics'!D$158,$X232*'Fish metrics'!D$159,$Y232*'Fish metrics'!D$160)</f>
        <v>#VALUE!</v>
      </c>
      <c r="AD232" s="49" t="e">
        <f>SUM($P232*'Fish metrics'!E$151,$Q232*'Fish metrics'!E$152,$R232*'Fish metrics'!E$153,$S232*'Fish metrics'!E$154,$T232*'Fish metrics'!E$155,$U232*'Fish metrics'!E$156,$V232*'Fish metrics'!E$157,$W232*'Fish metrics'!E$158,$X232*'Fish metrics'!E$159,$Y232*'Fish metrics'!E$160)</f>
        <v>#VALUE!</v>
      </c>
      <c r="AE232" s="49" t="e">
        <f>SUM($P232*'Fish metrics'!F$151,$Q232*'Fish metrics'!F$152,$R232*'Fish metrics'!F$153,$S232*'Fish metrics'!F$154,$T232*'Fish metrics'!F$155,$U232*'Fish metrics'!F$156,$V232*'Fish metrics'!F$157,$W232*'Fish metrics'!F$158,$X232*'Fish metrics'!F$159,$Y232*'Fish metrics'!F$160)</f>
        <v>#VALUE!</v>
      </c>
      <c r="AF232" s="49" t="e">
        <f>SUM($P232*'Fish metrics'!G$151,$Q232*'Fish metrics'!G$152,$R232*'Fish metrics'!G$153,$S232*'Fish metrics'!G$154,$T232*'Fish metrics'!G$155,$U232*'Fish metrics'!G$156,$V232*'Fish metrics'!G$157,$W232*'Fish metrics'!G$158,$X232*'Fish metrics'!G$159,$Y232*'Fish metrics'!G$160)</f>
        <v>#VALUE!</v>
      </c>
      <c r="AG232" s="49" t="e">
        <f>SUM($P232*'Fish metrics'!H$151,$Q232*'Fish metrics'!H$152,$R232*'Fish metrics'!H$153,$S232*'Fish metrics'!H$154,$T232*'Fish metrics'!H$155,$U232*'Fish metrics'!H$156,$V232*'Fish metrics'!H$157,$W232*'Fish metrics'!H$158,$X232*'Fish metrics'!H$159,$Y232*'Fish metrics'!H$160)</f>
        <v>#VALUE!</v>
      </c>
      <c r="AH232" s="49" t="e">
        <f>SUM($P232*'Fish metrics'!I$151,$Q232*'Fish metrics'!I$152,$R232*'Fish metrics'!I$153,$S232*'Fish metrics'!I$154,$T232*'Fish metrics'!I$155,$U232*'Fish metrics'!I$156,$V232*'Fish metrics'!I$157,$W232*'Fish metrics'!I$158,$X232*'Fish metrics'!I$159,$Y232*'Fish metrics'!I$160)</f>
        <v>#VALUE!</v>
      </c>
      <c r="AI232" s="49" t="e">
        <f>SUM($P232*'Fish metrics'!J$151,$Q232*'Fish metrics'!J$152,$R232*'Fish metrics'!J$153,$S232*'Fish metrics'!J$154,$T232*'Fish metrics'!J$155,$U232*'Fish metrics'!J$156,$V232*'Fish metrics'!J$157,$W232*'Fish metrics'!J$158,$X232*'Fish metrics'!J$159,$Y232*'Fish metrics'!J$160)</f>
        <v>#VALUE!</v>
      </c>
      <c r="AJ232" s="49" t="e">
        <f>SUM($P232*'Fish metrics'!K$151,$Q232*'Fish metrics'!K$152,$R232*'Fish metrics'!K$153,$S232*'Fish metrics'!K$154,$T232*'Fish metrics'!K$155,$U232*'Fish metrics'!K$156,$V232*'Fish metrics'!K$157,$W232*'Fish metrics'!K$158,$X232*'Fish metrics'!K$159,$Y232*'Fish metrics'!K$160)</f>
        <v>#VALUE!</v>
      </c>
      <c r="AK232" s="49" t="e">
        <f>SUM($P232*'Fish metrics'!L$151,$Q232*'Fish metrics'!L$152,$R232*'Fish metrics'!L$153,$S232*'Fish metrics'!L$154,$T232*'Fish metrics'!L$155,$U232*'Fish metrics'!L$156,$V232*'Fish metrics'!L$157,$W232*'Fish metrics'!L$158,$X232*'Fish metrics'!L$159,$Y232*'Fish metrics'!L$160)</f>
        <v>#VALUE!</v>
      </c>
      <c r="AL232" s="49" t="e">
        <f>SUM($P232*'Fish metrics'!M$151,$Q232*'Fish metrics'!M$152,$R232*'Fish metrics'!M$153,$S232*'Fish metrics'!M$154,$T232*'Fish metrics'!M$155,$U232*'Fish metrics'!M$156,$V232*'Fish metrics'!M$157,$W232*'Fish metrics'!M$158,$X232*'Fish metrics'!M$159,$Y232*'Fish metrics'!M$160)</f>
        <v>#VALUE!</v>
      </c>
      <c r="AM232" s="49" t="e">
        <f>SUM($P232*'Fish metrics'!N$151,$Q232*'Fish metrics'!N$152,$R232*'Fish metrics'!N$153,$S232*'Fish metrics'!N$154,$T232*'Fish metrics'!N$155,$U232*'Fish metrics'!N$156,$V232*'Fish metrics'!N$157,$W232*'Fish metrics'!N$158,$X232*'Fish metrics'!N$159,$Y232*'Fish metrics'!N$160)</f>
        <v>#VALUE!</v>
      </c>
      <c r="AN232" s="49" t="e">
        <f>SUM($P232*'Fish metrics'!O$151,$Q232*'Fish metrics'!O$152,$R232*'Fish metrics'!O$153,$S232*'Fish metrics'!O$154,$T232*'Fish metrics'!O$155,$U232*'Fish metrics'!O$156,$V232*'Fish metrics'!O$157,$W232*'Fish metrics'!O$158,$X232*'Fish metrics'!O$159,$Y232*'Fish metrics'!O$160)</f>
        <v>#VALUE!</v>
      </c>
      <c r="AO232" s="39" t="e">
        <f t="shared" si="214"/>
        <v>#VALUE!</v>
      </c>
    </row>
    <row r="233" spans="1:41" x14ac:dyDescent="0.25">
      <c r="A233" s="64" t="s">
        <v>27</v>
      </c>
      <c r="B233" s="315"/>
      <c r="C233" s="328"/>
      <c r="D233" s="329"/>
      <c r="E233" s="330"/>
      <c r="F233" s="331"/>
      <c r="G233" s="328"/>
      <c r="H233" s="329"/>
      <c r="I233" s="329"/>
      <c r="J233" s="330"/>
      <c r="K233" s="330"/>
      <c r="L233" s="331"/>
      <c r="N233" s="64" t="s">
        <v>27</v>
      </c>
      <c r="O233" s="44" t="str">
        <f t="shared" si="213"/>
        <v/>
      </c>
      <c r="P233" s="67" t="str">
        <f>IF(C233&gt;0,C233*'Fish metrics'!D$32/$B$5,IF($N$204&lt;=$B$4,0,""))</f>
        <v/>
      </c>
      <c r="Q233" s="68" t="str">
        <f>IF(D233&gt;0,D233*'Fish metrics'!E$32/$B$5,IF($N$204&lt;=$B$4,0,""))</f>
        <v/>
      </c>
      <c r="R233" s="68" t="str">
        <f>IF(E233&gt;0,E233*'Fish metrics'!F$32/$B$5,IF($N$204&lt;=$B$4,0,""))</f>
        <v/>
      </c>
      <c r="S233" s="69" t="str">
        <f>IF(F233&gt;0,F233*'Fish metrics'!G$32/$B$5,IF($N$204&lt;=$B$4,0,""))</f>
        <v/>
      </c>
      <c r="T233" s="67" t="str">
        <f>IF(G233&gt;0,G233*'Fish metrics'!H$32/$B$5,IF($N$204&lt;=$B$4,0,""))</f>
        <v/>
      </c>
      <c r="U233" s="68" t="str">
        <f>IF(H233&gt;0,H233*'Fish metrics'!I$32/$B$5,IF($N$204&lt;=$B$4,0,""))</f>
        <v/>
      </c>
      <c r="V233" s="68" t="str">
        <f>IF(I233&gt;0,I233*'Fish metrics'!J$32/$B$5,IF($N$204&lt;=$B$4,0,""))</f>
        <v/>
      </c>
      <c r="W233" s="68" t="str">
        <f>IF(J233&gt;0,J233*'Fish metrics'!K$32/$B$5,IF($N$204&lt;=$B$4,0,""))</f>
        <v/>
      </c>
      <c r="X233" s="68" t="str">
        <f>IF(K233&gt;0,K233*'Fish metrics'!L$32/$B$5,IF($N$204&lt;=$B$4,0,""))</f>
        <v/>
      </c>
      <c r="Y233" s="69" t="str">
        <f>IF(L233&gt;0,L233*'Fish metrics'!M$32/$B$5,IF($N$204&lt;=$B$4,0,""))</f>
        <v/>
      </c>
      <c r="Z233" s="39">
        <f t="shared" si="215"/>
        <v>0</v>
      </c>
      <c r="AB233" s="70" t="s">
        <v>27</v>
      </c>
      <c r="AC233" s="49" t="e">
        <f>SUM($P233*'Fish metrics'!D$162,$Q233*'Fish metrics'!D$163,$R233*'Fish metrics'!D$164,$S233*'Fish metrics'!D$165,$T233*'Fish metrics'!D$166,$U233*'Fish metrics'!D$167,$V233*'Fish metrics'!D$168,$W233*'Fish metrics'!D$169,$X233*'Fish metrics'!D$170,$Y233*'Fish metrics'!D$171)</f>
        <v>#VALUE!</v>
      </c>
      <c r="AD233" s="49" t="e">
        <f>SUM($P233*'Fish metrics'!E$162,$Q233*'Fish metrics'!E$163,$R233*'Fish metrics'!E$164,$S233*'Fish metrics'!E$165,$T233*'Fish metrics'!E$166,$U233*'Fish metrics'!E$167,$V233*'Fish metrics'!E$168,$W233*'Fish metrics'!E$169,$X233*'Fish metrics'!E$170,$Y233*'Fish metrics'!E$171)</f>
        <v>#VALUE!</v>
      </c>
      <c r="AE233" s="49" t="e">
        <f>SUM($P233*'Fish metrics'!F$162,$Q233*'Fish metrics'!F$163,$R233*'Fish metrics'!F$164,$S233*'Fish metrics'!F$165,$T233*'Fish metrics'!F$166,$U233*'Fish metrics'!F$167,$V233*'Fish metrics'!F$168,$W233*'Fish metrics'!F$169,$X233*'Fish metrics'!F$170,$Y233*'Fish metrics'!F$171)</f>
        <v>#VALUE!</v>
      </c>
      <c r="AF233" s="49" t="e">
        <f>SUM($P233*'Fish metrics'!G$162,$Q233*'Fish metrics'!G$163,$R233*'Fish metrics'!G$164,$S233*'Fish metrics'!G$165,$T233*'Fish metrics'!G$166,$U233*'Fish metrics'!G$167,$V233*'Fish metrics'!G$168,$W233*'Fish metrics'!G$169,$X233*'Fish metrics'!G$170,$Y233*'Fish metrics'!G$171)</f>
        <v>#VALUE!</v>
      </c>
      <c r="AG233" s="49" t="e">
        <f>SUM($P233*'Fish metrics'!H$162,$Q233*'Fish metrics'!H$163,$R233*'Fish metrics'!H$164,$S233*'Fish metrics'!H$165,$T233*'Fish metrics'!H$166,$U233*'Fish metrics'!H$167,$V233*'Fish metrics'!H$168,$W233*'Fish metrics'!H$169,$X233*'Fish metrics'!H$170,$Y233*'Fish metrics'!H$171)</f>
        <v>#VALUE!</v>
      </c>
      <c r="AH233" s="49" t="e">
        <f>SUM($P233*'Fish metrics'!I$162,$Q233*'Fish metrics'!I$163,$R233*'Fish metrics'!I$164,$S233*'Fish metrics'!I$165,$T233*'Fish metrics'!I$166,$U233*'Fish metrics'!I$167,$V233*'Fish metrics'!I$168,$W233*'Fish metrics'!I$169,$X233*'Fish metrics'!I$170,$Y233*'Fish metrics'!I$171)</f>
        <v>#VALUE!</v>
      </c>
      <c r="AI233" s="49" t="e">
        <f>SUM($P233*'Fish metrics'!J$162,$Q233*'Fish metrics'!J$163,$R233*'Fish metrics'!J$164,$S233*'Fish metrics'!J$165,$T233*'Fish metrics'!J$166,$U233*'Fish metrics'!J$167,$V233*'Fish metrics'!J$168,$W233*'Fish metrics'!J$169,$X233*'Fish metrics'!J$170,$Y233*'Fish metrics'!J$171)</f>
        <v>#VALUE!</v>
      </c>
      <c r="AJ233" s="49" t="e">
        <f>SUM($P233*'Fish metrics'!K$162,$Q233*'Fish metrics'!K$163,$R233*'Fish metrics'!K$164,$S233*'Fish metrics'!K$165,$T233*'Fish metrics'!K$166,$U233*'Fish metrics'!K$167,$V233*'Fish metrics'!K$168,$W233*'Fish metrics'!K$169,$X233*'Fish metrics'!K$170,$Y233*'Fish metrics'!K$171)</f>
        <v>#VALUE!</v>
      </c>
      <c r="AK233" s="49" t="e">
        <f>SUM($P233*'Fish metrics'!L$162,$Q233*'Fish metrics'!L$163,$R233*'Fish metrics'!L$164,$S233*'Fish metrics'!L$165,$T233*'Fish metrics'!L$166,$U233*'Fish metrics'!L$167,$V233*'Fish metrics'!L$168,$W233*'Fish metrics'!L$169,$X233*'Fish metrics'!L$170,$Y233*'Fish metrics'!L$171)</f>
        <v>#VALUE!</v>
      </c>
      <c r="AL233" s="49" t="e">
        <f>SUM($P233*'Fish metrics'!M$162,$Q233*'Fish metrics'!M$163,$R233*'Fish metrics'!M$164,$S233*'Fish metrics'!M$165,$T233*'Fish metrics'!M$166,$U233*'Fish metrics'!M$167,$V233*'Fish metrics'!M$168,$W233*'Fish metrics'!M$169,$X233*'Fish metrics'!M$170,$Y233*'Fish metrics'!M$171)</f>
        <v>#VALUE!</v>
      </c>
      <c r="AM233" s="49" t="e">
        <f>SUM($P233*'Fish metrics'!N$162,$Q233*'Fish metrics'!N$163,$R233*'Fish metrics'!N$164,$S233*'Fish metrics'!N$165,$T233*'Fish metrics'!N$166,$U233*'Fish metrics'!N$167,$V233*'Fish metrics'!N$168,$W233*'Fish metrics'!N$169,$X233*'Fish metrics'!N$170,$Y233*'Fish metrics'!N$171)</f>
        <v>#VALUE!</v>
      </c>
      <c r="AN233" s="49" t="e">
        <f>SUM($P233*'Fish metrics'!O$162,$Q233*'Fish metrics'!O$163,$R233*'Fish metrics'!O$164,$S233*'Fish metrics'!O$165,$T233*'Fish metrics'!O$166,$U233*'Fish metrics'!O$167,$V233*'Fish metrics'!O$168,$W233*'Fish metrics'!O$169,$X233*'Fish metrics'!O$170,$Y233*'Fish metrics'!O$171)</f>
        <v>#VALUE!</v>
      </c>
      <c r="AO233" s="39" t="e">
        <f t="shared" si="214"/>
        <v>#VALUE!</v>
      </c>
    </row>
    <row r="234" spans="1:41" x14ac:dyDescent="0.25">
      <c r="A234" s="64" t="s">
        <v>28</v>
      </c>
      <c r="B234" s="315"/>
      <c r="C234" s="328"/>
      <c r="D234" s="329"/>
      <c r="E234" s="329"/>
      <c r="F234" s="331"/>
      <c r="G234" s="328"/>
      <c r="H234" s="329"/>
      <c r="I234" s="329"/>
      <c r="J234" s="329"/>
      <c r="K234" s="330"/>
      <c r="L234" s="331"/>
      <c r="N234" s="64" t="s">
        <v>28</v>
      </c>
      <c r="O234" s="44" t="str">
        <f t="shared" si="213"/>
        <v/>
      </c>
      <c r="P234" s="67" t="str">
        <f>IF(C234&gt;0,C234*'Fish metrics'!D$33/$B$5,IF($N$204&lt;=$B$4,0,""))</f>
        <v/>
      </c>
      <c r="Q234" s="68" t="str">
        <f>IF(D234&gt;0,D234*'Fish metrics'!E$33/$B$5,IF($N$204&lt;=$B$4,0,""))</f>
        <v/>
      </c>
      <c r="R234" s="68" t="str">
        <f>IF(E234&gt;0,E234*'Fish metrics'!F$33/$B$5,IF($N$204&lt;=$B$4,0,""))</f>
        <v/>
      </c>
      <c r="S234" s="69" t="str">
        <f>IF(F234&gt;0,F234*'Fish metrics'!G$33/$B$5,IF($N$204&lt;=$B$4,0,""))</f>
        <v/>
      </c>
      <c r="T234" s="67" t="str">
        <f>IF(G234&gt;0,G234*'Fish metrics'!H$33/$B$5,IF($N$204&lt;=$B$4,0,""))</f>
        <v/>
      </c>
      <c r="U234" s="68" t="str">
        <f>IF(H234&gt;0,H234*'Fish metrics'!I$33/$B$5,IF($N$204&lt;=$B$4,0,""))</f>
        <v/>
      </c>
      <c r="V234" s="68" t="str">
        <f>IF(I234&gt;0,I234*'Fish metrics'!J$33/$B$5,IF($N$204&lt;=$B$4,0,""))</f>
        <v/>
      </c>
      <c r="W234" s="68" t="str">
        <f>IF(J234&gt;0,J234*'Fish metrics'!K$33/$B$5,IF($N$204&lt;=$B$4,0,""))</f>
        <v/>
      </c>
      <c r="X234" s="68" t="str">
        <f>IF(K234&gt;0,K234*'Fish metrics'!L$33/$B$5,IF($N$204&lt;=$B$4,0,""))</f>
        <v/>
      </c>
      <c r="Y234" s="69" t="str">
        <f>IF(L234&gt;0,L234*'Fish metrics'!M$33/$B$5,IF($N$204&lt;=$B$4,0,""))</f>
        <v/>
      </c>
      <c r="Z234" s="39">
        <f t="shared" si="215"/>
        <v>0</v>
      </c>
      <c r="AB234" s="70" t="s">
        <v>28</v>
      </c>
      <c r="AC234" s="49" t="e">
        <f>SUM($P234*'Fish metrics'!D$206,$Q234*'Fish metrics'!D$207,$R234*'Fish metrics'!D$208,$S234*'Fish metrics'!D$209,$T234*'Fish metrics'!D$210,$U234*'Fish metrics'!D$211,$V234*'Fish metrics'!D$212,$W234*'Fish metrics'!D$213,$X234*'Fish metrics'!D$214,$Y234*'Fish metrics'!D$215)</f>
        <v>#VALUE!</v>
      </c>
      <c r="AD234" s="49" t="e">
        <f>SUM($P234*'Fish metrics'!E$206,$Q234*'Fish metrics'!E$207,$R234*'Fish metrics'!E$208,$S234*'Fish metrics'!E$209,$T234*'Fish metrics'!E$210,$U234*'Fish metrics'!E$211,$V234*'Fish metrics'!E$212,$W234*'Fish metrics'!E$213,$X234*'Fish metrics'!E$214,$Y234*'Fish metrics'!E$215)</f>
        <v>#VALUE!</v>
      </c>
      <c r="AE234" s="49" t="e">
        <f>SUM($P234*'Fish metrics'!F$206,$Q234*'Fish metrics'!F$207,$R234*'Fish metrics'!F$208,$S234*'Fish metrics'!F$209,$T234*'Fish metrics'!F$210,$U234*'Fish metrics'!F$211,$V234*'Fish metrics'!F$212,$W234*'Fish metrics'!F$213,$X234*'Fish metrics'!F$214,$Y234*'Fish metrics'!F$215)</f>
        <v>#VALUE!</v>
      </c>
      <c r="AF234" s="49" t="e">
        <f>SUM($P234*'Fish metrics'!G$206,$Q234*'Fish metrics'!G$207,$R234*'Fish metrics'!G$208,$S234*'Fish metrics'!G$209,$T234*'Fish metrics'!G$210,$U234*'Fish metrics'!G$211,$V234*'Fish metrics'!G$212,$W234*'Fish metrics'!G$213,$X234*'Fish metrics'!G$214,$Y234*'Fish metrics'!G$215)</f>
        <v>#VALUE!</v>
      </c>
      <c r="AG234" s="49" t="e">
        <f>SUM($P234*'Fish metrics'!H$206,$Q234*'Fish metrics'!H$207,$R234*'Fish metrics'!H$208,$S234*'Fish metrics'!H$209,$T234*'Fish metrics'!H$210,$U234*'Fish metrics'!H$211,$V234*'Fish metrics'!H$212,$W234*'Fish metrics'!H$213,$X234*'Fish metrics'!H$214,$Y234*'Fish metrics'!H$215)</f>
        <v>#VALUE!</v>
      </c>
      <c r="AH234" s="49" t="e">
        <f>SUM($P234*'Fish metrics'!I$206,$Q234*'Fish metrics'!I$207,$R234*'Fish metrics'!I$208,$S234*'Fish metrics'!I$209,$T234*'Fish metrics'!I$210,$U234*'Fish metrics'!I$211,$V234*'Fish metrics'!I$212,$W234*'Fish metrics'!I$213,$X234*'Fish metrics'!I$214,$Y234*'Fish metrics'!I$215)</f>
        <v>#VALUE!</v>
      </c>
      <c r="AI234" s="49" t="e">
        <f>SUM($P234*'Fish metrics'!J$206,$Q234*'Fish metrics'!J$207,$R234*'Fish metrics'!J$208,$S234*'Fish metrics'!J$209,$T234*'Fish metrics'!J$210,$U234*'Fish metrics'!J$211,$V234*'Fish metrics'!J$212,$W234*'Fish metrics'!J$213,$X234*'Fish metrics'!J$214,$Y234*'Fish metrics'!J$215)</f>
        <v>#VALUE!</v>
      </c>
      <c r="AJ234" s="49" t="e">
        <f>SUM($P234*'Fish metrics'!K$206,$Q234*'Fish metrics'!K$207,$R234*'Fish metrics'!K$208,$S234*'Fish metrics'!K$209,$T234*'Fish metrics'!K$210,$U234*'Fish metrics'!K$211,$V234*'Fish metrics'!K$212,$W234*'Fish metrics'!K$213,$X234*'Fish metrics'!K$214,$Y234*'Fish metrics'!K$215)</f>
        <v>#VALUE!</v>
      </c>
      <c r="AK234" s="49" t="e">
        <f>SUM($P234*'Fish metrics'!L$206,$Q234*'Fish metrics'!L$207,$R234*'Fish metrics'!L$208,$S234*'Fish metrics'!L$209,$T234*'Fish metrics'!L$210,$U234*'Fish metrics'!L$211,$V234*'Fish metrics'!L$212,$W234*'Fish metrics'!L$213,$X234*'Fish metrics'!L$214,$Y234*'Fish metrics'!L$215)</f>
        <v>#VALUE!</v>
      </c>
      <c r="AL234" s="49" t="e">
        <f>SUM($P234*'Fish metrics'!M$206,$Q234*'Fish metrics'!M$207,$R234*'Fish metrics'!M$208,$S234*'Fish metrics'!M$209,$T234*'Fish metrics'!M$210,$U234*'Fish metrics'!M$211,$V234*'Fish metrics'!M$212,$W234*'Fish metrics'!M$213,$X234*'Fish metrics'!M$214,$Y234*'Fish metrics'!M$215)</f>
        <v>#VALUE!</v>
      </c>
      <c r="AM234" s="49" t="e">
        <f>SUM($P234*'Fish metrics'!N$206,$Q234*'Fish metrics'!N$207,$R234*'Fish metrics'!N$208,$S234*'Fish metrics'!N$209,$T234*'Fish metrics'!N$210,$U234*'Fish metrics'!N$211,$V234*'Fish metrics'!N$212,$W234*'Fish metrics'!N$213,$X234*'Fish metrics'!N$214,$Y234*'Fish metrics'!N$215)</f>
        <v>#VALUE!</v>
      </c>
      <c r="AN234" s="49" t="e">
        <f>SUM($P234*'Fish metrics'!O$206,$Q234*'Fish metrics'!O$207,$R234*'Fish metrics'!O$208,$S234*'Fish metrics'!O$209,$T234*'Fish metrics'!O$210,$U234*'Fish metrics'!O$211,$V234*'Fish metrics'!O$212,$W234*'Fish metrics'!O$213,$X234*'Fish metrics'!O$214,$Y234*'Fish metrics'!O$215)</f>
        <v>#VALUE!</v>
      </c>
      <c r="AO234" s="39" t="e">
        <f t="shared" si="214"/>
        <v>#VALUE!</v>
      </c>
    </row>
    <row r="235" spans="1:41" x14ac:dyDescent="0.25">
      <c r="A235" s="64" t="s">
        <v>29</v>
      </c>
      <c r="B235" s="315"/>
      <c r="C235" s="328"/>
      <c r="D235" s="329"/>
      <c r="E235" s="329"/>
      <c r="F235" s="332"/>
      <c r="G235" s="328"/>
      <c r="H235" s="329"/>
      <c r="I235" s="329"/>
      <c r="J235" s="329"/>
      <c r="K235" s="329"/>
      <c r="L235" s="332"/>
      <c r="N235" s="64" t="s">
        <v>29</v>
      </c>
      <c r="O235" s="44" t="str">
        <f t="shared" si="213"/>
        <v/>
      </c>
      <c r="P235" s="67" t="str">
        <f>IF(C235&gt;0,C235*'Fish metrics'!D$34/$B$5,IF($N$204&lt;=$B$4,0,""))</f>
        <v/>
      </c>
      <c r="Q235" s="68" t="str">
        <f>IF(D235&gt;0,D235*'Fish metrics'!E$34/$B$5,IF($N$204&lt;=$B$4,0,""))</f>
        <v/>
      </c>
      <c r="R235" s="68" t="str">
        <f>IF(E235&gt;0,E235*'Fish metrics'!F$34/$B$5,IF($N$204&lt;=$B$4,0,""))</f>
        <v/>
      </c>
      <c r="S235" s="69" t="str">
        <f>IF(F235&gt;0,F235*'Fish metrics'!G$34/$B$5,IF($N$204&lt;=$B$4,0,""))</f>
        <v/>
      </c>
      <c r="T235" s="67" t="str">
        <f>IF(G235&gt;0,G235*'Fish metrics'!H$34/$B$5,IF($N$204&lt;=$B$4,0,""))</f>
        <v/>
      </c>
      <c r="U235" s="68" t="str">
        <f>IF(H235&gt;0,H235*'Fish metrics'!I$34/$B$5,IF($N$204&lt;=$B$4,0,""))</f>
        <v/>
      </c>
      <c r="V235" s="68" t="str">
        <f>IF(I235&gt;0,I235*'Fish metrics'!J$34/$B$5,IF($N$204&lt;=$B$4,0,""))</f>
        <v/>
      </c>
      <c r="W235" s="68" t="str">
        <f>IF(J235&gt;0,J235*'Fish metrics'!K$34/$B$5,IF($N$204&lt;=$B$4,0,""))</f>
        <v/>
      </c>
      <c r="X235" s="68" t="str">
        <f>IF(K235&gt;0,K235*'Fish metrics'!L$34/$B$5,IF($N$204&lt;=$B$4,0,""))</f>
        <v/>
      </c>
      <c r="Y235" s="69" t="str">
        <f>IF(L235&gt;0,L235*'Fish metrics'!M$34/$B$5,IF($N$204&lt;=$B$4,0,""))</f>
        <v/>
      </c>
      <c r="Z235" s="39">
        <f t="shared" si="215"/>
        <v>0</v>
      </c>
      <c r="AB235" s="70" t="s">
        <v>29</v>
      </c>
      <c r="AC235" s="49" t="e">
        <f>SUM($P235*'Fish metrics'!D$173,$Q235*'Fish metrics'!D$174,$R235*'Fish metrics'!D$175,$S235*'Fish metrics'!D$176,$T235*'Fish metrics'!D$177,$U235*'Fish metrics'!D$178,$V235*'Fish metrics'!D$179,$W235*'Fish metrics'!D$180,$X235*'Fish metrics'!D$181,$Y235*'Fish metrics'!D$182)</f>
        <v>#VALUE!</v>
      </c>
      <c r="AD235" s="49" t="e">
        <f>SUM($P235*'Fish metrics'!E$173,$Q235*'Fish metrics'!E$174,$R235*'Fish metrics'!E$175,$S235*'Fish metrics'!E$176,$T235*'Fish metrics'!E$177,$U235*'Fish metrics'!E$178,$V235*'Fish metrics'!E$179,$W235*'Fish metrics'!E$180,$X235*'Fish metrics'!E$181,$Y235*'Fish metrics'!E$182)</f>
        <v>#VALUE!</v>
      </c>
      <c r="AE235" s="49" t="e">
        <f>SUM($P235*'Fish metrics'!F$173,$Q235*'Fish metrics'!F$174,$R235*'Fish metrics'!F$175,$S235*'Fish metrics'!F$176,$T235*'Fish metrics'!F$177,$U235*'Fish metrics'!F$178,$V235*'Fish metrics'!F$179,$W235*'Fish metrics'!F$180,$X235*'Fish metrics'!F$181,$Y235*'Fish metrics'!F$182)</f>
        <v>#VALUE!</v>
      </c>
      <c r="AF235" s="49" t="e">
        <f>SUM($P235*'Fish metrics'!G$173,$Q235*'Fish metrics'!G$174,$R235*'Fish metrics'!G$175,$S235*'Fish metrics'!G$176,$T235*'Fish metrics'!G$177,$U235*'Fish metrics'!G$178,$V235*'Fish metrics'!G$179,$W235*'Fish metrics'!G$180,$X235*'Fish metrics'!G$181,$Y235*'Fish metrics'!G$182)</f>
        <v>#VALUE!</v>
      </c>
      <c r="AG235" s="49" t="e">
        <f>SUM($P235*'Fish metrics'!H$173,$Q235*'Fish metrics'!H$174,$R235*'Fish metrics'!H$175,$S235*'Fish metrics'!H$176,$T235*'Fish metrics'!H$177,$U235*'Fish metrics'!H$178,$V235*'Fish metrics'!H$179,$W235*'Fish metrics'!H$180,$X235*'Fish metrics'!H$181,$Y235*'Fish metrics'!H$182)</f>
        <v>#VALUE!</v>
      </c>
      <c r="AH235" s="49" t="e">
        <f>SUM($P235*'Fish metrics'!I$173,$Q235*'Fish metrics'!I$174,$R235*'Fish metrics'!I$175,$S235*'Fish metrics'!I$176,$T235*'Fish metrics'!I$177,$U235*'Fish metrics'!I$178,$V235*'Fish metrics'!I$179,$W235*'Fish metrics'!I$180,$X235*'Fish metrics'!I$181,$Y235*'Fish metrics'!I$182)</f>
        <v>#VALUE!</v>
      </c>
      <c r="AI235" s="49" t="e">
        <f>SUM($P235*'Fish metrics'!J$173,$Q235*'Fish metrics'!J$174,$R235*'Fish metrics'!J$175,$S235*'Fish metrics'!J$176,$T235*'Fish metrics'!J$177,$U235*'Fish metrics'!J$178,$V235*'Fish metrics'!J$179,$W235*'Fish metrics'!J$180,$X235*'Fish metrics'!J$181,$Y235*'Fish metrics'!J$182)</f>
        <v>#VALUE!</v>
      </c>
      <c r="AJ235" s="49" t="e">
        <f>SUM($P235*'Fish metrics'!K$173,$Q235*'Fish metrics'!K$174,$R235*'Fish metrics'!K$175,$S235*'Fish metrics'!K$176,$T235*'Fish metrics'!K$177,$U235*'Fish metrics'!K$178,$V235*'Fish metrics'!K$179,$W235*'Fish metrics'!K$180,$X235*'Fish metrics'!K$181,$Y235*'Fish metrics'!K$182)</f>
        <v>#VALUE!</v>
      </c>
      <c r="AK235" s="49" t="e">
        <f>SUM($P235*'Fish metrics'!L$173,$Q235*'Fish metrics'!L$174,$R235*'Fish metrics'!L$175,$S235*'Fish metrics'!L$176,$T235*'Fish metrics'!L$177,$U235*'Fish metrics'!L$178,$V235*'Fish metrics'!L$179,$W235*'Fish metrics'!L$180,$X235*'Fish metrics'!L$181,$Y235*'Fish metrics'!L$182)</f>
        <v>#VALUE!</v>
      </c>
      <c r="AL235" s="49" t="e">
        <f>SUM($P235*'Fish metrics'!M$173,$Q235*'Fish metrics'!M$174,$R235*'Fish metrics'!M$175,$S235*'Fish metrics'!M$176,$T235*'Fish metrics'!M$177,$U235*'Fish metrics'!M$178,$V235*'Fish metrics'!M$179,$W235*'Fish metrics'!M$180,$X235*'Fish metrics'!M$181,$Y235*'Fish metrics'!M$182)</f>
        <v>#VALUE!</v>
      </c>
      <c r="AM235" s="49" t="e">
        <f>SUM($P235*'Fish metrics'!N$173,$Q235*'Fish metrics'!N$174,$R235*'Fish metrics'!N$175,$S235*'Fish metrics'!N$176,$T235*'Fish metrics'!N$177,$U235*'Fish metrics'!N$178,$V235*'Fish metrics'!N$179,$W235*'Fish metrics'!N$180,$X235*'Fish metrics'!N$181,$Y235*'Fish metrics'!N$182)</f>
        <v>#VALUE!</v>
      </c>
      <c r="AN235" s="49" t="e">
        <f>SUM($P235*'Fish metrics'!O$173,$Q235*'Fish metrics'!O$174,$R235*'Fish metrics'!O$175,$S235*'Fish metrics'!O$176,$T235*'Fish metrics'!O$177,$U235*'Fish metrics'!O$178,$V235*'Fish metrics'!O$179,$W235*'Fish metrics'!O$180,$X235*'Fish metrics'!O$181,$Y235*'Fish metrics'!O$182)</f>
        <v>#VALUE!</v>
      </c>
      <c r="AO235" s="39" t="e">
        <f t="shared" si="214"/>
        <v>#VALUE!</v>
      </c>
    </row>
    <row r="236" spans="1:41" x14ac:dyDescent="0.25">
      <c r="A236" s="64" t="s">
        <v>155</v>
      </c>
      <c r="B236" s="315"/>
      <c r="C236" s="328"/>
      <c r="D236" s="329"/>
      <c r="E236" s="329"/>
      <c r="F236" s="332"/>
      <c r="G236" s="328"/>
      <c r="H236" s="329"/>
      <c r="I236" s="329"/>
      <c r="J236" s="329"/>
      <c r="K236" s="330"/>
      <c r="L236" s="331"/>
      <c r="N236" s="64" t="s">
        <v>155</v>
      </c>
      <c r="O236" s="44" t="str">
        <f t="shared" si="213"/>
        <v/>
      </c>
      <c r="P236" s="67" t="str">
        <f>IF(C236&gt;0,C236*'Fish metrics'!D$35/$B$5,IF($N$204&lt;=$B$4,0,""))</f>
        <v/>
      </c>
      <c r="Q236" s="68" t="str">
        <f>IF(D236&gt;0,D236*'Fish metrics'!E$35/$B$5,IF($N$204&lt;=$B$4,0,""))</f>
        <v/>
      </c>
      <c r="R236" s="68" t="str">
        <f>IF(E236&gt;0,E236*'Fish metrics'!F$35/$B$5,IF($N$204&lt;=$B$4,0,""))</f>
        <v/>
      </c>
      <c r="S236" s="69" t="str">
        <f>IF(F236&gt;0,F236*'Fish metrics'!G$35/$B$5,IF($N$204&lt;=$B$4,0,""))</f>
        <v/>
      </c>
      <c r="T236" s="67" t="str">
        <f>IF(G236&gt;0,G236*'Fish metrics'!H$35/$B$5,IF($N$204&lt;=$B$4,0,""))</f>
        <v/>
      </c>
      <c r="U236" s="68" t="str">
        <f>IF(H236&gt;0,H236*'Fish metrics'!I$35/$B$5,IF($N$204&lt;=$B$4,0,""))</f>
        <v/>
      </c>
      <c r="V236" s="68" t="str">
        <f>IF(I236&gt;0,I236*'Fish metrics'!J$35/$B$5,IF($N$204&lt;=$B$4,0,""))</f>
        <v/>
      </c>
      <c r="W236" s="68" t="str">
        <f>IF(J236&gt;0,J236*'Fish metrics'!K$35/$B$5,IF($N$204&lt;=$B$4,0,""))</f>
        <v/>
      </c>
      <c r="X236" s="68" t="str">
        <f>IF(K236&gt;0,K236*'Fish metrics'!L$35/$B$5,IF($N$204&lt;=$B$4,0,""))</f>
        <v/>
      </c>
      <c r="Y236" s="69" t="str">
        <f>IF(L236&gt;0,L236*'Fish metrics'!M$35/$B$5,IF($N$204&lt;=$B$4,0,""))</f>
        <v/>
      </c>
      <c r="Z236" s="39">
        <f t="shared" si="215"/>
        <v>0</v>
      </c>
      <c r="AB236" s="70" t="s">
        <v>155</v>
      </c>
      <c r="AC236" s="49" t="e">
        <f>SUM($P236*'Fish metrics'!D$162,$Q236*'Fish metrics'!D$163,$R236*'Fish metrics'!D$164,$S236*'Fish metrics'!D$165,$T236*'Fish metrics'!D$166,$U236*'Fish metrics'!D$167,$V236*'Fish metrics'!D$168,$W236*'Fish metrics'!D$169,$X236*'Fish metrics'!D$170,$Y236*'Fish metrics'!D$171)</f>
        <v>#VALUE!</v>
      </c>
      <c r="AD236" s="49" t="e">
        <f>SUM($P236*'Fish metrics'!E$162,$Q236*'Fish metrics'!E$163,$R236*'Fish metrics'!E$164,$S236*'Fish metrics'!E$165,$T236*'Fish metrics'!E$166,$U236*'Fish metrics'!E$167,$V236*'Fish metrics'!E$168,$W236*'Fish metrics'!E$169,$X236*'Fish metrics'!E$170,$Y236*'Fish metrics'!E$171)</f>
        <v>#VALUE!</v>
      </c>
      <c r="AE236" s="49" t="e">
        <f>SUM($P236*'Fish metrics'!F$162,$Q236*'Fish metrics'!F$163,$R236*'Fish metrics'!F$164,$S236*'Fish metrics'!F$165,$T236*'Fish metrics'!F$166,$U236*'Fish metrics'!F$167,$V236*'Fish metrics'!F$168,$W236*'Fish metrics'!F$169,$X236*'Fish metrics'!F$170,$Y236*'Fish metrics'!F$171)</f>
        <v>#VALUE!</v>
      </c>
      <c r="AF236" s="49" t="e">
        <f>SUM($P236*'Fish metrics'!G$162,$Q236*'Fish metrics'!G$163,$R236*'Fish metrics'!G$164,$S236*'Fish metrics'!G$165,$T236*'Fish metrics'!G$166,$U236*'Fish metrics'!G$167,$V236*'Fish metrics'!G$168,$W236*'Fish metrics'!G$169,$X236*'Fish metrics'!G$170,$Y236*'Fish metrics'!G$171)</f>
        <v>#VALUE!</v>
      </c>
      <c r="AG236" s="49" t="e">
        <f>SUM($P236*'Fish metrics'!H$162,$Q236*'Fish metrics'!H$163,$R236*'Fish metrics'!H$164,$S236*'Fish metrics'!H$165,$T236*'Fish metrics'!H$166,$U236*'Fish metrics'!H$167,$V236*'Fish metrics'!H$168,$W236*'Fish metrics'!H$169,$X236*'Fish metrics'!H$170,$Y236*'Fish metrics'!H$171)</f>
        <v>#VALUE!</v>
      </c>
      <c r="AH236" s="49" t="e">
        <f>SUM($P236*'Fish metrics'!I$162,$Q236*'Fish metrics'!I$163,$R236*'Fish metrics'!I$164,$S236*'Fish metrics'!I$165,$T236*'Fish metrics'!I$166,$U236*'Fish metrics'!I$167,$V236*'Fish metrics'!I$168,$W236*'Fish metrics'!I$169,$X236*'Fish metrics'!I$170,$Y236*'Fish metrics'!I$171)</f>
        <v>#VALUE!</v>
      </c>
      <c r="AI236" s="49" t="e">
        <f>SUM($P236*'Fish metrics'!J$162,$Q236*'Fish metrics'!J$163,$R236*'Fish metrics'!J$164,$S236*'Fish metrics'!J$165,$T236*'Fish metrics'!J$166,$U236*'Fish metrics'!J$167,$V236*'Fish metrics'!J$168,$W236*'Fish metrics'!J$169,$X236*'Fish metrics'!J$170,$Y236*'Fish metrics'!J$171)</f>
        <v>#VALUE!</v>
      </c>
      <c r="AJ236" s="49" t="e">
        <f>SUM($P236*'Fish metrics'!K$162,$Q236*'Fish metrics'!K$163,$R236*'Fish metrics'!K$164,$S236*'Fish metrics'!K$165,$T236*'Fish metrics'!K$166,$U236*'Fish metrics'!K$167,$V236*'Fish metrics'!K$168,$W236*'Fish metrics'!K$169,$X236*'Fish metrics'!K$170,$Y236*'Fish metrics'!K$171)</f>
        <v>#VALUE!</v>
      </c>
      <c r="AK236" s="49" t="e">
        <f>SUM($P236*'Fish metrics'!L$162,$Q236*'Fish metrics'!L$163,$R236*'Fish metrics'!L$164,$S236*'Fish metrics'!L$165,$T236*'Fish metrics'!L$166,$U236*'Fish metrics'!L$167,$V236*'Fish metrics'!L$168,$W236*'Fish metrics'!L$169,$X236*'Fish metrics'!L$170,$Y236*'Fish metrics'!L$171)</f>
        <v>#VALUE!</v>
      </c>
      <c r="AL236" s="49" t="e">
        <f>SUM($P236*'Fish metrics'!M$162,$Q236*'Fish metrics'!M$163,$R236*'Fish metrics'!M$164,$S236*'Fish metrics'!M$165,$T236*'Fish metrics'!M$166,$U236*'Fish metrics'!M$167,$V236*'Fish metrics'!M$168,$W236*'Fish metrics'!M$169,$X236*'Fish metrics'!M$170,$Y236*'Fish metrics'!M$171)</f>
        <v>#VALUE!</v>
      </c>
      <c r="AM236" s="49" t="e">
        <f>SUM($P236*'Fish metrics'!N$162,$Q236*'Fish metrics'!N$163,$R236*'Fish metrics'!N$164,$S236*'Fish metrics'!N$165,$T236*'Fish metrics'!N$166,$U236*'Fish metrics'!N$167,$V236*'Fish metrics'!N$168,$W236*'Fish metrics'!N$169,$X236*'Fish metrics'!N$170,$Y236*'Fish metrics'!N$171)</f>
        <v>#VALUE!</v>
      </c>
      <c r="AN236" s="49" t="e">
        <f>SUM($P236*'Fish metrics'!O$162,$Q236*'Fish metrics'!O$163,$R236*'Fish metrics'!O$164,$S236*'Fish metrics'!O$165,$T236*'Fish metrics'!O$166,$U236*'Fish metrics'!O$167,$V236*'Fish metrics'!O$168,$W236*'Fish metrics'!O$169,$X236*'Fish metrics'!O$170,$Y236*'Fish metrics'!O$171)</f>
        <v>#VALUE!</v>
      </c>
      <c r="AO236" s="39" t="e">
        <f t="shared" si="214"/>
        <v>#VALUE!</v>
      </c>
    </row>
    <row r="237" spans="1:41" x14ac:dyDescent="0.25">
      <c r="A237" s="64" t="s">
        <v>30</v>
      </c>
      <c r="B237" s="315"/>
      <c r="C237" s="328"/>
      <c r="D237" s="329"/>
      <c r="E237" s="329"/>
      <c r="F237" s="331"/>
      <c r="G237" s="328"/>
      <c r="H237" s="329"/>
      <c r="I237" s="329"/>
      <c r="J237" s="330"/>
      <c r="K237" s="330"/>
      <c r="L237" s="331"/>
      <c r="N237" s="64" t="s">
        <v>30</v>
      </c>
      <c r="O237" s="44" t="str">
        <f t="shared" si="213"/>
        <v/>
      </c>
      <c r="P237" s="67" t="str">
        <f>IF(C237&gt;0,C237*'Fish metrics'!D$36/$B$5,IF($N$204&lt;=$B$4,0,""))</f>
        <v/>
      </c>
      <c r="Q237" s="68" t="str">
        <f>IF(D237&gt;0,D237*'Fish metrics'!E$36/$B$5,IF($N$204&lt;=$B$4,0,""))</f>
        <v/>
      </c>
      <c r="R237" s="68" t="str">
        <f>IF(E237&gt;0,E237*'Fish metrics'!F$36/$B$5,IF($N$204&lt;=$B$4,0,""))</f>
        <v/>
      </c>
      <c r="S237" s="69" t="str">
        <f>IF(F237&gt;0,F237*'Fish metrics'!G$36/$B$5,IF($N$204&lt;=$B$4,0,""))</f>
        <v/>
      </c>
      <c r="T237" s="67" t="str">
        <f>IF(G237&gt;0,G237*'Fish metrics'!H$36/$B$5,IF($N$204&lt;=$B$4,0,""))</f>
        <v/>
      </c>
      <c r="U237" s="68" t="str">
        <f>IF(H237&gt;0,H237*'Fish metrics'!I$36/$B$5,IF($N$204&lt;=$B$4,0,""))</f>
        <v/>
      </c>
      <c r="V237" s="68" t="str">
        <f>IF(I237&gt;0,I237*'Fish metrics'!J$36/$B$5,IF($N$204&lt;=$B$4,0,""))</f>
        <v/>
      </c>
      <c r="W237" s="68" t="str">
        <f>IF(J237&gt;0,J237*'Fish metrics'!K$36/$B$5,IF($N$204&lt;=$B$4,0,""))</f>
        <v/>
      </c>
      <c r="X237" s="68" t="str">
        <f>IF(K237&gt;0,K237*'Fish metrics'!L$36/$B$5,IF($N$204&lt;=$B$4,0,""))</f>
        <v/>
      </c>
      <c r="Y237" s="69" t="str">
        <f>IF(L237&gt;0,L237*'Fish metrics'!M$36/$B$5,IF($N$204&lt;=$B$4,0,""))</f>
        <v/>
      </c>
      <c r="Z237" s="39">
        <f t="shared" si="215"/>
        <v>0</v>
      </c>
      <c r="AB237" s="70" t="s">
        <v>30</v>
      </c>
      <c r="AC237" s="49" t="e">
        <f>SUM($P237*'Fish metrics'!D$140,$Q237*'Fish metrics'!D$141,$R237*'Fish metrics'!D$142,$S237*'Fish metrics'!D$143,$T237*'Fish metrics'!D$144,$U237*'Fish metrics'!D$145,$V237*'Fish metrics'!D$146,$W237*'Fish metrics'!D$147,$X237*'Fish metrics'!D$148,$Y237*'Fish metrics'!D$149)</f>
        <v>#VALUE!</v>
      </c>
      <c r="AD237" s="49" t="e">
        <f>SUM($P237*'Fish metrics'!E$140,$Q237*'Fish metrics'!E$141,$R237*'Fish metrics'!E$142,$S237*'Fish metrics'!E$143,$T237*'Fish metrics'!E$144,$U237*'Fish metrics'!E$145,$V237*'Fish metrics'!E$146,$W237*'Fish metrics'!E$147,$X237*'Fish metrics'!E$148,$Y237*'Fish metrics'!E$149)</f>
        <v>#VALUE!</v>
      </c>
      <c r="AE237" s="49" t="e">
        <f>SUM($P237*'Fish metrics'!F$140,$Q237*'Fish metrics'!F$141,$R237*'Fish metrics'!F$142,$S237*'Fish metrics'!F$143,$T237*'Fish metrics'!F$144,$U237*'Fish metrics'!F$145,$V237*'Fish metrics'!F$146,$W237*'Fish metrics'!F$147,$X237*'Fish metrics'!F$148,$Y237*'Fish metrics'!F$149)</f>
        <v>#VALUE!</v>
      </c>
      <c r="AF237" s="49" t="e">
        <f>SUM($P237*'Fish metrics'!G$140,$Q237*'Fish metrics'!G$141,$R237*'Fish metrics'!G$142,$S237*'Fish metrics'!G$143,$T237*'Fish metrics'!G$144,$U237*'Fish metrics'!G$145,$V237*'Fish metrics'!G$146,$W237*'Fish metrics'!G$147,$X237*'Fish metrics'!G$148,$Y237*'Fish metrics'!G$149)</f>
        <v>#VALUE!</v>
      </c>
      <c r="AG237" s="49" t="e">
        <f>SUM($P237*'Fish metrics'!H$140,$Q237*'Fish metrics'!H$141,$R237*'Fish metrics'!H$142,$S237*'Fish metrics'!H$143,$T237*'Fish metrics'!H$144,$U237*'Fish metrics'!H$145,$V237*'Fish metrics'!H$146,$W237*'Fish metrics'!H$147,$X237*'Fish metrics'!H$148,$Y237*'Fish metrics'!H$149)</f>
        <v>#VALUE!</v>
      </c>
      <c r="AH237" s="49" t="e">
        <f>SUM($P237*'Fish metrics'!I$140,$Q237*'Fish metrics'!I$141,$R237*'Fish metrics'!I$142,$S237*'Fish metrics'!I$143,$T237*'Fish metrics'!I$144,$U237*'Fish metrics'!I$145,$V237*'Fish metrics'!I$146,$W237*'Fish metrics'!I$147,$X237*'Fish metrics'!I$148,$Y237*'Fish metrics'!I$149)</f>
        <v>#VALUE!</v>
      </c>
      <c r="AI237" s="49" t="e">
        <f>SUM($P237*'Fish metrics'!J$140,$Q237*'Fish metrics'!J$141,$R237*'Fish metrics'!J$142,$S237*'Fish metrics'!J$143,$T237*'Fish metrics'!J$144,$U237*'Fish metrics'!J$145,$V237*'Fish metrics'!J$146,$W237*'Fish metrics'!J$147,$X237*'Fish metrics'!J$148,$Y237*'Fish metrics'!J$149)</f>
        <v>#VALUE!</v>
      </c>
      <c r="AJ237" s="49" t="e">
        <f>SUM($P237*'Fish metrics'!K$140,$Q237*'Fish metrics'!K$141,$R237*'Fish metrics'!K$142,$S237*'Fish metrics'!K$143,$T237*'Fish metrics'!K$144,$U237*'Fish metrics'!K$145,$V237*'Fish metrics'!K$146,$W237*'Fish metrics'!K$147,$X237*'Fish metrics'!K$148,$Y237*'Fish metrics'!K$149)</f>
        <v>#VALUE!</v>
      </c>
      <c r="AK237" s="49" t="e">
        <f>SUM($P237*'Fish metrics'!L$140,$Q237*'Fish metrics'!L$141,$R237*'Fish metrics'!L$142,$S237*'Fish metrics'!L$143,$T237*'Fish metrics'!L$144,$U237*'Fish metrics'!L$145,$V237*'Fish metrics'!L$146,$W237*'Fish metrics'!L$147,$X237*'Fish metrics'!L$148,$Y237*'Fish metrics'!L$149)</f>
        <v>#VALUE!</v>
      </c>
      <c r="AL237" s="49" t="e">
        <f>SUM($P237*'Fish metrics'!M$140,$Q237*'Fish metrics'!M$141,$R237*'Fish metrics'!M$142,$S237*'Fish metrics'!M$143,$T237*'Fish metrics'!M$144,$U237*'Fish metrics'!M$145,$V237*'Fish metrics'!M$146,$W237*'Fish metrics'!M$147,$X237*'Fish metrics'!M$148,$Y237*'Fish metrics'!M$149)</f>
        <v>#VALUE!</v>
      </c>
      <c r="AM237" s="49" t="e">
        <f>SUM($P237*'Fish metrics'!N$140,$Q237*'Fish metrics'!N$141,$R237*'Fish metrics'!N$142,$S237*'Fish metrics'!N$143,$T237*'Fish metrics'!N$144,$U237*'Fish metrics'!N$145,$V237*'Fish metrics'!N$146,$W237*'Fish metrics'!N$147,$X237*'Fish metrics'!N$148,$Y237*'Fish metrics'!N$149)</f>
        <v>#VALUE!</v>
      </c>
      <c r="AN237" s="49" t="e">
        <f>SUM($P237*'Fish metrics'!O$140,$Q237*'Fish metrics'!O$141,$R237*'Fish metrics'!O$142,$S237*'Fish metrics'!O$143,$T237*'Fish metrics'!O$144,$U237*'Fish metrics'!O$145,$V237*'Fish metrics'!O$146,$W237*'Fish metrics'!O$147,$X237*'Fish metrics'!O$148,$Y237*'Fish metrics'!O$149)</f>
        <v>#VALUE!</v>
      </c>
      <c r="AO237" s="39" t="e">
        <f t="shared" si="214"/>
        <v>#VALUE!</v>
      </c>
    </row>
    <row r="238" spans="1:41" x14ac:dyDescent="0.25">
      <c r="A238" s="64" t="s">
        <v>31</v>
      </c>
      <c r="B238" s="315"/>
      <c r="C238" s="328"/>
      <c r="D238" s="329"/>
      <c r="E238" s="329"/>
      <c r="F238" s="332"/>
      <c r="G238" s="328"/>
      <c r="H238" s="329"/>
      <c r="I238" s="329"/>
      <c r="J238" s="329"/>
      <c r="K238" s="330"/>
      <c r="L238" s="331"/>
      <c r="N238" s="64" t="s">
        <v>31</v>
      </c>
      <c r="O238" s="44" t="str">
        <f t="shared" si="213"/>
        <v/>
      </c>
      <c r="P238" s="67" t="str">
        <f>IF(C238&gt;0,C238*'Fish metrics'!D$37/$B$5,IF($N$204&lt;=$B$4,0,""))</f>
        <v/>
      </c>
      <c r="Q238" s="68" t="str">
        <f>IF(D238&gt;0,D238*'Fish metrics'!E$37/$B$5,IF($N$204&lt;=$B$4,0,""))</f>
        <v/>
      </c>
      <c r="R238" s="68" t="str">
        <f>IF(E238&gt;0,E238*'Fish metrics'!F$37/$B$5,IF($N$204&lt;=$B$4,0,""))</f>
        <v/>
      </c>
      <c r="S238" s="69" t="str">
        <f>IF(F238&gt;0,F238*'Fish metrics'!G$37/$B$5,IF($N$204&lt;=$B$4,0,""))</f>
        <v/>
      </c>
      <c r="T238" s="67" t="str">
        <f>IF(G238&gt;0,G238*'Fish metrics'!H$37/$B$5,IF($N$204&lt;=$B$4,0,""))</f>
        <v/>
      </c>
      <c r="U238" s="68" t="str">
        <f>IF(H238&gt;0,H238*'Fish metrics'!I$37/$B$5,IF($N$204&lt;=$B$4,0,""))</f>
        <v/>
      </c>
      <c r="V238" s="68" t="str">
        <f>IF(I238&gt;0,I238*'Fish metrics'!J$37/$B$5,IF($N$204&lt;=$B$4,0,""))</f>
        <v/>
      </c>
      <c r="W238" s="68" t="str">
        <f>IF(J238&gt;0,J238*'Fish metrics'!K$37/$B$5,IF($N$204&lt;=$B$4,0,""))</f>
        <v/>
      </c>
      <c r="X238" s="68" t="str">
        <f>IF(K238&gt;0,K238*'Fish metrics'!L$37/$B$5,IF($N$204&lt;=$B$4,0,""))</f>
        <v/>
      </c>
      <c r="Y238" s="69" t="str">
        <f>IF(L238&gt;0,L238*'Fish metrics'!M$37/$B$5,IF($N$204&lt;=$B$4,0,""))</f>
        <v/>
      </c>
      <c r="Z238" s="39">
        <f t="shared" si="215"/>
        <v>0</v>
      </c>
      <c r="AB238" s="70" t="s">
        <v>31</v>
      </c>
      <c r="AC238" s="49" t="e">
        <f>SUM($P238*'Fish metrics'!D$151,$Q238*'Fish metrics'!D$152,$R238*'Fish metrics'!D$153,$S238*'Fish metrics'!D$154,$T238*'Fish metrics'!D$155,$U238*'Fish metrics'!D$156,$V238*'Fish metrics'!D$157,$W238*'Fish metrics'!D$158,$X238*'Fish metrics'!D$159,$Y238*'Fish metrics'!D$160)</f>
        <v>#VALUE!</v>
      </c>
      <c r="AD238" s="49" t="e">
        <f>SUM($P238*'Fish metrics'!E$151,$Q238*'Fish metrics'!E$152,$R238*'Fish metrics'!E$153,$S238*'Fish metrics'!E$154,$T238*'Fish metrics'!E$155,$U238*'Fish metrics'!E$156,$V238*'Fish metrics'!E$157,$W238*'Fish metrics'!E$158,$X238*'Fish metrics'!E$159,$Y238*'Fish metrics'!E$160)</f>
        <v>#VALUE!</v>
      </c>
      <c r="AE238" s="49" t="e">
        <f>SUM($P238*'Fish metrics'!F$151,$Q238*'Fish metrics'!F$152,$R238*'Fish metrics'!F$153,$S238*'Fish metrics'!F$154,$T238*'Fish metrics'!F$155,$U238*'Fish metrics'!F$156,$V238*'Fish metrics'!F$157,$W238*'Fish metrics'!F$158,$X238*'Fish metrics'!F$159,$Y238*'Fish metrics'!F$160)</f>
        <v>#VALUE!</v>
      </c>
      <c r="AF238" s="49" t="e">
        <f>SUM($P238*'Fish metrics'!G$151,$Q238*'Fish metrics'!G$152,$R238*'Fish metrics'!G$153,$S238*'Fish metrics'!G$154,$T238*'Fish metrics'!G$155,$U238*'Fish metrics'!G$156,$V238*'Fish metrics'!G$157,$W238*'Fish metrics'!G$158,$X238*'Fish metrics'!G$159,$Y238*'Fish metrics'!G$160)</f>
        <v>#VALUE!</v>
      </c>
      <c r="AG238" s="49" t="e">
        <f>SUM($P238*'Fish metrics'!H$151,$Q238*'Fish metrics'!H$152,$R238*'Fish metrics'!H$153,$S238*'Fish metrics'!H$154,$T238*'Fish metrics'!H$155,$U238*'Fish metrics'!H$156,$V238*'Fish metrics'!H$157,$W238*'Fish metrics'!H$158,$X238*'Fish metrics'!H$159,$Y238*'Fish metrics'!H$160)</f>
        <v>#VALUE!</v>
      </c>
      <c r="AH238" s="49" t="e">
        <f>SUM($P238*'Fish metrics'!I$151,$Q238*'Fish metrics'!I$152,$R238*'Fish metrics'!I$153,$S238*'Fish metrics'!I$154,$T238*'Fish metrics'!I$155,$U238*'Fish metrics'!I$156,$V238*'Fish metrics'!I$157,$W238*'Fish metrics'!I$158,$X238*'Fish metrics'!I$159,$Y238*'Fish metrics'!I$160)</f>
        <v>#VALUE!</v>
      </c>
      <c r="AI238" s="49" t="e">
        <f>SUM($P238*'Fish metrics'!J$151,$Q238*'Fish metrics'!J$152,$R238*'Fish metrics'!J$153,$S238*'Fish metrics'!J$154,$T238*'Fish metrics'!J$155,$U238*'Fish metrics'!J$156,$V238*'Fish metrics'!J$157,$W238*'Fish metrics'!J$158,$X238*'Fish metrics'!J$159,$Y238*'Fish metrics'!J$160)</f>
        <v>#VALUE!</v>
      </c>
      <c r="AJ238" s="49" t="e">
        <f>SUM($P238*'Fish metrics'!K$151,$Q238*'Fish metrics'!K$152,$R238*'Fish metrics'!K$153,$S238*'Fish metrics'!K$154,$T238*'Fish metrics'!K$155,$U238*'Fish metrics'!K$156,$V238*'Fish metrics'!K$157,$W238*'Fish metrics'!K$158,$X238*'Fish metrics'!K$159,$Y238*'Fish metrics'!K$160)</f>
        <v>#VALUE!</v>
      </c>
      <c r="AK238" s="49" t="e">
        <f>SUM($P238*'Fish metrics'!L$151,$Q238*'Fish metrics'!L$152,$R238*'Fish metrics'!L$153,$S238*'Fish metrics'!L$154,$T238*'Fish metrics'!L$155,$U238*'Fish metrics'!L$156,$V238*'Fish metrics'!L$157,$W238*'Fish metrics'!L$158,$X238*'Fish metrics'!L$159,$Y238*'Fish metrics'!L$160)</f>
        <v>#VALUE!</v>
      </c>
      <c r="AL238" s="49" t="e">
        <f>SUM($P238*'Fish metrics'!M$151,$Q238*'Fish metrics'!M$152,$R238*'Fish metrics'!M$153,$S238*'Fish metrics'!M$154,$T238*'Fish metrics'!M$155,$U238*'Fish metrics'!M$156,$V238*'Fish metrics'!M$157,$W238*'Fish metrics'!M$158,$X238*'Fish metrics'!M$159,$Y238*'Fish metrics'!M$160)</f>
        <v>#VALUE!</v>
      </c>
      <c r="AM238" s="49" t="e">
        <f>SUM($P238*'Fish metrics'!N$151,$Q238*'Fish metrics'!N$152,$R238*'Fish metrics'!N$153,$S238*'Fish metrics'!N$154,$T238*'Fish metrics'!N$155,$U238*'Fish metrics'!N$156,$V238*'Fish metrics'!N$157,$W238*'Fish metrics'!N$158,$X238*'Fish metrics'!N$159,$Y238*'Fish metrics'!N$160)</f>
        <v>#VALUE!</v>
      </c>
      <c r="AN238" s="49" t="e">
        <f>SUM($P238*'Fish metrics'!O$151,$Q238*'Fish metrics'!O$152,$R238*'Fish metrics'!O$153,$S238*'Fish metrics'!O$154,$T238*'Fish metrics'!O$155,$U238*'Fish metrics'!O$156,$V238*'Fish metrics'!O$157,$W238*'Fish metrics'!O$158,$X238*'Fish metrics'!O$159,$Y238*'Fish metrics'!O$160)</f>
        <v>#VALUE!</v>
      </c>
      <c r="AO238" s="39" t="e">
        <f t="shared" si="214"/>
        <v>#VALUE!</v>
      </c>
    </row>
    <row r="239" spans="1:41" x14ac:dyDescent="0.25">
      <c r="A239" s="71" t="s">
        <v>32</v>
      </c>
      <c r="B239" s="319"/>
      <c r="C239" s="334"/>
      <c r="D239" s="335"/>
      <c r="E239" s="335"/>
      <c r="F239" s="336"/>
      <c r="G239" s="334"/>
      <c r="H239" s="335"/>
      <c r="I239" s="335"/>
      <c r="J239" s="335"/>
      <c r="K239" s="338"/>
      <c r="L239" s="339"/>
      <c r="N239" s="71" t="s">
        <v>32</v>
      </c>
      <c r="O239" s="51" t="str">
        <f t="shared" si="213"/>
        <v/>
      </c>
      <c r="P239" s="72" t="str">
        <f>IF(C239&gt;0,C239*'Fish metrics'!D$38/$B$5,IF($N$204&lt;=$B$4,0,""))</f>
        <v/>
      </c>
      <c r="Q239" s="73" t="str">
        <f>IF(D239&gt;0,D239*'Fish metrics'!E$38/$B$5,IF($N$204&lt;=$B$4,0,""))</f>
        <v/>
      </c>
      <c r="R239" s="73" t="str">
        <f>IF(E239&gt;0,E239*'Fish metrics'!F$38/$B$5,IF($N$204&lt;=$B$4,0,""))</f>
        <v/>
      </c>
      <c r="S239" s="74" t="str">
        <f>IF(F239&gt;0,F239*'Fish metrics'!G$38/$B$5,IF($N$204&lt;=$B$4,0,""))</f>
        <v/>
      </c>
      <c r="T239" s="72" t="str">
        <f>IF(G239&gt;0,G239*'Fish metrics'!H$38/$B$5,IF($N$204&lt;=$B$4,0,""))</f>
        <v/>
      </c>
      <c r="U239" s="73" t="str">
        <f>IF(H239&gt;0,H239*'Fish metrics'!I$38/$B$5,IF($N$204&lt;=$B$4,0,""))</f>
        <v/>
      </c>
      <c r="V239" s="73" t="str">
        <f>IF(I239&gt;0,I239*'Fish metrics'!J$38/$B$5,IF($N$204&lt;=$B$4,0,""))</f>
        <v/>
      </c>
      <c r="W239" s="73" t="str">
        <f>IF(J239&gt;0,J239*'Fish metrics'!K$38/$B$5,IF($N$204&lt;=$B$4,0,""))</f>
        <v/>
      </c>
      <c r="X239" s="73" t="str">
        <f>IF(K239&gt;0,K239*'Fish metrics'!L$38/$B$5,IF($N$204&lt;=$B$4,0,""))</f>
        <v/>
      </c>
      <c r="Y239" s="74" t="str">
        <f>IF(L239&gt;0,L239*'Fish metrics'!M$38/$B$5,IF($N$204&lt;=$B$4,0,""))</f>
        <v/>
      </c>
      <c r="Z239" s="39">
        <f t="shared" si="215"/>
        <v>0</v>
      </c>
      <c r="AB239" s="75" t="s">
        <v>32</v>
      </c>
      <c r="AC239" s="56" t="e">
        <f>SUM($P239*'Fish metrics'!D$206,$Q239*'Fish metrics'!D$207,$R239*'Fish metrics'!D$208,$S239*'Fish metrics'!D$209,$T239*'Fish metrics'!D$210,$U239*'Fish metrics'!D$211,$V239*'Fish metrics'!D$212,$W239*'Fish metrics'!D$213,$X239*'Fish metrics'!D$214,$Y239*'Fish metrics'!D$215)</f>
        <v>#VALUE!</v>
      </c>
      <c r="AD239" s="56" t="e">
        <f>SUM($P239*'Fish metrics'!E$206,$Q239*'Fish metrics'!E$207,$R239*'Fish metrics'!E$208,$S239*'Fish metrics'!E$209,$T239*'Fish metrics'!E$210,$U239*'Fish metrics'!E$211,$V239*'Fish metrics'!E$212,$W239*'Fish metrics'!E$213,$X239*'Fish metrics'!E$214,$Y239*'Fish metrics'!E$215)</f>
        <v>#VALUE!</v>
      </c>
      <c r="AE239" s="56" t="e">
        <f>SUM($P239*'Fish metrics'!F$206,$Q239*'Fish metrics'!F$207,$R239*'Fish metrics'!F$208,$S239*'Fish metrics'!F$209,$T239*'Fish metrics'!F$210,$U239*'Fish metrics'!F$211,$V239*'Fish metrics'!F$212,$W239*'Fish metrics'!F$213,$X239*'Fish metrics'!F$214,$Y239*'Fish metrics'!F$215)</f>
        <v>#VALUE!</v>
      </c>
      <c r="AF239" s="56" t="e">
        <f>SUM($P239*'Fish metrics'!G$206,$Q239*'Fish metrics'!G$207,$R239*'Fish metrics'!G$208,$S239*'Fish metrics'!G$209,$T239*'Fish metrics'!G$210,$U239*'Fish metrics'!G$211,$V239*'Fish metrics'!G$212,$W239*'Fish metrics'!G$213,$X239*'Fish metrics'!G$214,$Y239*'Fish metrics'!G$215)</f>
        <v>#VALUE!</v>
      </c>
      <c r="AG239" s="56" t="e">
        <f>SUM($P239*'Fish metrics'!H$206,$Q239*'Fish metrics'!H$207,$R239*'Fish metrics'!H$208,$S239*'Fish metrics'!H$209,$T239*'Fish metrics'!H$210,$U239*'Fish metrics'!H$211,$V239*'Fish metrics'!H$212,$W239*'Fish metrics'!H$213,$X239*'Fish metrics'!H$214,$Y239*'Fish metrics'!H$215)</f>
        <v>#VALUE!</v>
      </c>
      <c r="AH239" s="56" t="e">
        <f>SUM($P239*'Fish metrics'!I$206,$Q239*'Fish metrics'!I$207,$R239*'Fish metrics'!I$208,$S239*'Fish metrics'!I$209,$T239*'Fish metrics'!I$210,$U239*'Fish metrics'!I$211,$V239*'Fish metrics'!I$212,$W239*'Fish metrics'!I$213,$X239*'Fish metrics'!I$214,$Y239*'Fish metrics'!I$215)</f>
        <v>#VALUE!</v>
      </c>
      <c r="AI239" s="56" t="e">
        <f>SUM($P239*'Fish metrics'!J$206,$Q239*'Fish metrics'!J$207,$R239*'Fish metrics'!J$208,$S239*'Fish metrics'!J$209,$T239*'Fish metrics'!J$210,$U239*'Fish metrics'!J$211,$V239*'Fish metrics'!J$212,$W239*'Fish metrics'!J$213,$X239*'Fish metrics'!J$214,$Y239*'Fish metrics'!J$215)</f>
        <v>#VALUE!</v>
      </c>
      <c r="AJ239" s="56" t="e">
        <f>SUM($P239*'Fish metrics'!K$206,$Q239*'Fish metrics'!K$207,$R239*'Fish metrics'!K$208,$S239*'Fish metrics'!K$209,$T239*'Fish metrics'!K$210,$U239*'Fish metrics'!K$211,$V239*'Fish metrics'!K$212,$W239*'Fish metrics'!K$213,$X239*'Fish metrics'!K$214,$Y239*'Fish metrics'!K$215)</f>
        <v>#VALUE!</v>
      </c>
      <c r="AK239" s="56" t="e">
        <f>SUM($P239*'Fish metrics'!L$206,$Q239*'Fish metrics'!L$207,$R239*'Fish metrics'!L$208,$S239*'Fish metrics'!L$209,$T239*'Fish metrics'!L$210,$U239*'Fish metrics'!L$211,$V239*'Fish metrics'!L$212,$W239*'Fish metrics'!L$213,$X239*'Fish metrics'!L$214,$Y239*'Fish metrics'!L$215)</f>
        <v>#VALUE!</v>
      </c>
      <c r="AL239" s="56" t="e">
        <f>SUM($P239*'Fish metrics'!M$206,$Q239*'Fish metrics'!M$207,$R239*'Fish metrics'!M$208,$S239*'Fish metrics'!M$209,$T239*'Fish metrics'!M$210,$U239*'Fish metrics'!M$211,$V239*'Fish metrics'!M$212,$W239*'Fish metrics'!M$213,$X239*'Fish metrics'!M$214,$Y239*'Fish metrics'!M$215)</f>
        <v>#VALUE!</v>
      </c>
      <c r="AM239" s="56" t="e">
        <f>SUM($P239*'Fish metrics'!N$206,$Q239*'Fish metrics'!N$207,$R239*'Fish metrics'!N$208,$S239*'Fish metrics'!N$209,$T239*'Fish metrics'!N$210,$U239*'Fish metrics'!N$211,$V239*'Fish metrics'!N$212,$W239*'Fish metrics'!N$213,$X239*'Fish metrics'!N$214,$Y239*'Fish metrics'!N$215)</f>
        <v>#VALUE!</v>
      </c>
      <c r="AN239" s="56" t="e">
        <f>SUM($P239*'Fish metrics'!O$206,$Q239*'Fish metrics'!O$207,$R239*'Fish metrics'!O$208,$S239*'Fish metrics'!O$209,$T239*'Fish metrics'!O$210,$U239*'Fish metrics'!O$211,$V239*'Fish metrics'!O$212,$W239*'Fish metrics'!O$213,$X239*'Fish metrics'!O$214,$Y239*'Fish metrics'!O$215)</f>
        <v>#VALUE!</v>
      </c>
      <c r="AO239" s="39" t="e">
        <f t="shared" si="214"/>
        <v>#VALUE!</v>
      </c>
    </row>
    <row r="240" spans="1:41" x14ac:dyDescent="0.25">
      <c r="A240" s="64"/>
      <c r="B240" s="324"/>
      <c r="C240" s="337"/>
      <c r="D240" s="330"/>
      <c r="E240" s="330"/>
      <c r="F240" s="331"/>
      <c r="G240" s="337"/>
      <c r="H240" s="330"/>
      <c r="I240" s="330"/>
      <c r="J240" s="330"/>
      <c r="K240" s="330"/>
      <c r="L240" s="331"/>
      <c r="N240" s="64"/>
      <c r="O240" s="44"/>
      <c r="P240" s="67"/>
      <c r="Q240" s="68"/>
      <c r="R240" s="68"/>
      <c r="S240" s="69"/>
      <c r="T240" s="67"/>
      <c r="U240" s="68"/>
      <c r="V240" s="68"/>
      <c r="W240" s="68"/>
      <c r="X240" s="68"/>
      <c r="Y240" s="69"/>
      <c r="Z240" s="39"/>
      <c r="AB240" s="70"/>
      <c r="AC240" s="59"/>
      <c r="AD240" s="59"/>
      <c r="AE240" s="59"/>
      <c r="AF240" s="59"/>
      <c r="AG240" s="59"/>
      <c r="AH240" s="59"/>
      <c r="AI240" s="59"/>
      <c r="AJ240" s="59"/>
      <c r="AK240" s="59"/>
      <c r="AL240" s="59"/>
      <c r="AM240" s="59"/>
      <c r="AN240" s="59"/>
      <c r="AO240" s="39"/>
    </row>
    <row r="241" spans="1:41" x14ac:dyDescent="0.25">
      <c r="A241" s="79" t="s">
        <v>190</v>
      </c>
      <c r="B241" s="324"/>
      <c r="C241" s="337"/>
      <c r="D241" s="330"/>
      <c r="E241" s="330"/>
      <c r="F241" s="331"/>
      <c r="G241" s="337"/>
      <c r="H241" s="330"/>
      <c r="I241" s="330"/>
      <c r="J241" s="330"/>
      <c r="K241" s="330"/>
      <c r="L241" s="331"/>
      <c r="N241" s="79" t="s">
        <v>190</v>
      </c>
      <c r="O241" s="44" t="str">
        <f>IF(B241&gt;0,0,IF($N$204&lt;=$B$4,0,""))</f>
        <v/>
      </c>
      <c r="P241" s="67"/>
      <c r="Q241" s="68"/>
      <c r="R241" s="68"/>
      <c r="S241" s="69"/>
      <c r="T241" s="67" t="str">
        <f>IF(G241&gt;0,G241*'Fish metrics'!H$40/$B$5,IF($N$204&lt;=$B$4,0,""))</f>
        <v/>
      </c>
      <c r="U241" s="68" t="str">
        <f>IF(H241&gt;0,H241*'Fish metrics'!I$40/$B$5,IF($N$204&lt;=$B$4,0,""))</f>
        <v/>
      </c>
      <c r="V241" s="68" t="str">
        <f>IF(I241&gt;0,I241*'Fish metrics'!J$40/$B$5,IF($N$204&lt;=$B$4,0,""))</f>
        <v/>
      </c>
      <c r="W241" s="68" t="str">
        <f>IF(J241&gt;0,J241*'Fish metrics'!K$40/$B$5,IF($N$204&lt;=$B$4,0,""))</f>
        <v/>
      </c>
      <c r="X241" s="68" t="str">
        <f>IF(K241&gt;0,K241*'Fish metrics'!L$40/$B$5,IF($N$204&lt;=$B$4,0,""))</f>
        <v/>
      </c>
      <c r="Y241" s="69" t="str">
        <f>IF(L241&gt;0,L241*'Fish metrics'!M$40/$B$5,IF($N$204&lt;=$B$4,0,""))</f>
        <v/>
      </c>
      <c r="Z241" s="39"/>
      <c r="AB241" s="80" t="s">
        <v>190</v>
      </c>
      <c r="AC241" s="41" t="str">
        <f>IFERROR(SUM(AC242:AC243),"")</f>
        <v/>
      </c>
      <c r="AD241" s="41" t="str">
        <f t="shared" ref="AD241" si="216">IFERROR(SUM(AD242:AD243),"")</f>
        <v/>
      </c>
      <c r="AE241" s="41" t="str">
        <f t="shared" ref="AE241" si="217">IFERROR(SUM(AE242:AE243),"")</f>
        <v/>
      </c>
      <c r="AF241" s="41" t="str">
        <f t="shared" ref="AF241" si="218">IFERROR(SUM(AF242:AF243),"")</f>
        <v/>
      </c>
      <c r="AG241" s="41" t="str">
        <f t="shared" ref="AG241" si="219">IFERROR(SUM(AG242:AG243),"")</f>
        <v/>
      </c>
      <c r="AH241" s="41" t="str">
        <f t="shared" ref="AH241" si="220">IFERROR(SUM(AH242:AH243),"")</f>
        <v/>
      </c>
      <c r="AI241" s="41" t="str">
        <f t="shared" ref="AI241" si="221">IFERROR(SUM(AI242:AI243),"")</f>
        <v/>
      </c>
      <c r="AJ241" s="41" t="str">
        <f t="shared" ref="AJ241" si="222">IFERROR(SUM(AJ242:AJ243),"")</f>
        <v/>
      </c>
      <c r="AK241" s="41" t="str">
        <f t="shared" ref="AK241" si="223">IFERROR(SUM(AK242:AK243),"")</f>
        <v/>
      </c>
      <c r="AL241" s="41" t="str">
        <f t="shared" ref="AL241" si="224">IFERROR(SUM(AL242:AL243),"")</f>
        <v/>
      </c>
      <c r="AM241" s="41" t="str">
        <f t="shared" ref="AM241" si="225">IFERROR(SUM(AM242:AM243),"")</f>
        <v/>
      </c>
      <c r="AN241" s="41" t="str">
        <f t="shared" ref="AN241" si="226">IFERROR(SUM(AN242:AN243),"")</f>
        <v/>
      </c>
      <c r="AO241" s="42">
        <f t="shared" ref="AO241:AO243" si="227">SUM(AC241:AN241)</f>
        <v>0</v>
      </c>
    </row>
    <row r="242" spans="1:41" x14ac:dyDescent="0.25">
      <c r="A242" s="81" t="s">
        <v>134</v>
      </c>
      <c r="B242" s="315"/>
      <c r="C242" s="337"/>
      <c r="D242" s="330"/>
      <c r="E242" s="330"/>
      <c r="F242" s="331"/>
      <c r="G242" s="328"/>
      <c r="H242" s="329"/>
      <c r="I242" s="329"/>
      <c r="J242" s="329"/>
      <c r="K242" s="330"/>
      <c r="L242" s="331"/>
      <c r="N242" s="81" t="s">
        <v>134</v>
      </c>
      <c r="O242" s="44" t="str">
        <f>IF(B242&gt;0,0,IF($N$204&lt;=$B$4,0,""))</f>
        <v/>
      </c>
      <c r="P242" s="67"/>
      <c r="Q242" s="68"/>
      <c r="R242" s="68"/>
      <c r="S242" s="69"/>
      <c r="T242" s="67" t="str">
        <f>IF(G242&gt;0,G242*'Fish metrics'!H$41/$B$5,IF($N$204&lt;=$B$4,0,""))</f>
        <v/>
      </c>
      <c r="U242" s="68" t="str">
        <f>IF(H242&gt;0,H242*'Fish metrics'!I$41/$B$5,IF($N$204&lt;=$B$4,0,""))</f>
        <v/>
      </c>
      <c r="V242" s="68" t="str">
        <f>IF(I242&gt;0,I242*'Fish metrics'!J$41/$B$5,IF($N$204&lt;=$B$4,0,""))</f>
        <v/>
      </c>
      <c r="W242" s="68" t="str">
        <f>IF(J242&gt;0,J242*'Fish metrics'!K$41/$B$5,IF($N$204&lt;=$B$4,0,""))</f>
        <v/>
      </c>
      <c r="X242" s="68" t="str">
        <f>IF(K242&gt;0,K242*'Fish metrics'!L$41/$B$5,IF($N$204&lt;=$B$4,0,""))</f>
        <v/>
      </c>
      <c r="Y242" s="69" t="str">
        <f>IF(L242&gt;0,L242*'Fish metrics'!M$41/$B$5,IF($N$204&lt;=$B$4,0,""))</f>
        <v/>
      </c>
      <c r="Z242" s="39">
        <f>SUM(O242:Y242)</f>
        <v>0</v>
      </c>
      <c r="AB242" s="82" t="s">
        <v>134</v>
      </c>
      <c r="AC242" s="49" t="e">
        <f>SUM($T242*'Fish metrics'!D$231,$U242*'Fish metrics'!D$232,$V242*'Fish metrics'!D$233,$W242*'Fish metrics'!D$234,$X242*'Fish metrics'!D$235,$Y242*'Fish metrics'!D$236)</f>
        <v>#VALUE!</v>
      </c>
      <c r="AD242" s="49" t="e">
        <f>SUM($T242*'Fish metrics'!E$231,$U242*'Fish metrics'!E$232,$V242*'Fish metrics'!E$233,$W242*'Fish metrics'!E$234,$X242*'Fish metrics'!E$235,$Y242*'Fish metrics'!E$236)</f>
        <v>#VALUE!</v>
      </c>
      <c r="AE242" s="49" t="e">
        <f>SUM($T242*'Fish metrics'!F$231,$U242*'Fish metrics'!F$232,$V242*'Fish metrics'!F$233,$W242*'Fish metrics'!F$234,$X242*'Fish metrics'!F$235,$Y242*'Fish metrics'!F$236)</f>
        <v>#VALUE!</v>
      </c>
      <c r="AF242" s="49" t="e">
        <f>SUM($T242*'Fish metrics'!G$231,$U242*'Fish metrics'!G$232,$V242*'Fish metrics'!G$233,$W242*'Fish metrics'!G$234,$X242*'Fish metrics'!G$235,$Y242*'Fish metrics'!G$236)</f>
        <v>#VALUE!</v>
      </c>
      <c r="AG242" s="49" t="e">
        <f>SUM($T242*'Fish metrics'!H$231,$U242*'Fish metrics'!H$232,$V242*'Fish metrics'!H$233,$W242*'Fish metrics'!H$234,$X242*'Fish metrics'!H$235,$Y242*'Fish metrics'!H$236)</f>
        <v>#VALUE!</v>
      </c>
      <c r="AH242" s="49" t="e">
        <f>SUM($T242*'Fish metrics'!I$231,$U242*'Fish metrics'!I$232,$V242*'Fish metrics'!I$233,$W242*'Fish metrics'!I$234,$X242*'Fish metrics'!I$235,$Y242*'Fish metrics'!I$236)</f>
        <v>#VALUE!</v>
      </c>
      <c r="AI242" s="49" t="e">
        <f>SUM($T242*'Fish metrics'!J$231,$U242*'Fish metrics'!J$232,$V242*'Fish metrics'!J$233,$W242*'Fish metrics'!J$234,$X242*'Fish metrics'!J$235,$Y242*'Fish metrics'!J$236)</f>
        <v>#VALUE!</v>
      </c>
      <c r="AJ242" s="49" t="e">
        <f>SUM($T242*'Fish metrics'!K$231,$U242*'Fish metrics'!K$232,$V242*'Fish metrics'!K$233,$W242*'Fish metrics'!K$234,$X242*'Fish metrics'!K$235,$Y242*'Fish metrics'!K$236)</f>
        <v>#VALUE!</v>
      </c>
      <c r="AK242" s="49" t="e">
        <f>SUM($T242*'Fish metrics'!L$231,$U242*'Fish metrics'!L$232,$V242*'Fish metrics'!L$233,$W242*'Fish metrics'!L$234,$X242*'Fish metrics'!L$235,$Y242*'Fish metrics'!L$236)</f>
        <v>#VALUE!</v>
      </c>
      <c r="AL242" s="49" t="e">
        <f>SUM($T242*'Fish metrics'!M$231,$U242*'Fish metrics'!M$232,$V242*'Fish metrics'!M$233,$W242*'Fish metrics'!M$234,$X242*'Fish metrics'!M$235,$Y242*'Fish metrics'!M$236)</f>
        <v>#VALUE!</v>
      </c>
      <c r="AM242" s="49" t="e">
        <f>SUM($T242*'Fish metrics'!N$231,$U242*'Fish metrics'!N$232,$V242*'Fish metrics'!N$233,$W242*'Fish metrics'!N$234,$X242*'Fish metrics'!N$235,$Y242*'Fish metrics'!N$236)</f>
        <v>#VALUE!</v>
      </c>
      <c r="AN242" s="49" t="e">
        <f>SUM($T242*'Fish metrics'!O$231,$U242*'Fish metrics'!O$232,$V242*'Fish metrics'!O$233,$W242*'Fish metrics'!O$234,$X242*'Fish metrics'!O$235,$Y242*'Fish metrics'!O$236)</f>
        <v>#VALUE!</v>
      </c>
      <c r="AO242" s="39" t="e">
        <f t="shared" si="227"/>
        <v>#VALUE!</v>
      </c>
    </row>
    <row r="243" spans="1:41" x14ac:dyDescent="0.25">
      <c r="A243" s="83" t="s">
        <v>135</v>
      </c>
      <c r="B243" s="319"/>
      <c r="C243" s="340"/>
      <c r="D243" s="338"/>
      <c r="E243" s="338"/>
      <c r="F243" s="339"/>
      <c r="G243" s="334"/>
      <c r="H243" s="335"/>
      <c r="I243" s="335"/>
      <c r="J243" s="335"/>
      <c r="K243" s="338"/>
      <c r="L243" s="339"/>
      <c r="N243" s="83" t="s">
        <v>135</v>
      </c>
      <c r="O243" s="51" t="str">
        <f>IF(B243&gt;0,0,IF($N$204&lt;=$B$4,0,""))</f>
        <v/>
      </c>
      <c r="P243" s="72"/>
      <c r="Q243" s="73"/>
      <c r="R243" s="73"/>
      <c r="S243" s="74"/>
      <c r="T243" s="72" t="str">
        <f>IF(G243&gt;0,G243*'Fish metrics'!H$42/$B$5,IF($N$204&lt;=$B$4,0,""))</f>
        <v/>
      </c>
      <c r="U243" s="73" t="str">
        <f>IF(H243&gt;0,H243*'Fish metrics'!I$42/$B$5,IF($N$204&lt;=$B$4,0,""))</f>
        <v/>
      </c>
      <c r="V243" s="73" t="str">
        <f>IF(I243&gt;0,I243*'Fish metrics'!J$42/$B$5,IF($N$204&lt;=$B$4,0,""))</f>
        <v/>
      </c>
      <c r="W243" s="73" t="str">
        <f>IF(J243&gt;0,J243*'Fish metrics'!K$42/$B$5,IF($N$204&lt;=$B$4,0,""))</f>
        <v/>
      </c>
      <c r="X243" s="73" t="str">
        <f>IF(K243&gt;0,K243*'Fish metrics'!L$42/$B$5,IF($N$204&lt;=$B$4,0,""))</f>
        <v/>
      </c>
      <c r="Y243" s="74" t="str">
        <f>IF(L243&gt;0,L243*'Fish metrics'!M$42/$B$5,IF($N$204&lt;=$B$4,0,""))</f>
        <v/>
      </c>
      <c r="Z243" s="39">
        <f>SUM(O243:Y243)</f>
        <v>0</v>
      </c>
      <c r="AB243" s="84" t="s">
        <v>135</v>
      </c>
      <c r="AC243" s="56" t="e">
        <f>SUM($T243*'Fish metrics'!D$238,$U243*'Fish metrics'!D$239,$V243*'Fish metrics'!D$240,$W243*'Fish metrics'!D$241,$X243*'Fish metrics'!D$242,$Y243*'Fish metrics'!D$243)</f>
        <v>#VALUE!</v>
      </c>
      <c r="AD243" s="56" t="e">
        <f>SUM($T243*'Fish metrics'!E$238,$U243*'Fish metrics'!E$239,$V243*'Fish metrics'!E$240,$W243*'Fish metrics'!E$241,$X243*'Fish metrics'!E$242,$Y243*'Fish metrics'!E$243)</f>
        <v>#VALUE!</v>
      </c>
      <c r="AE243" s="56" t="e">
        <f>SUM($T243*'Fish metrics'!F$238,$U243*'Fish metrics'!F$239,$V243*'Fish metrics'!F$240,$W243*'Fish metrics'!F$241,$X243*'Fish metrics'!F$242,$Y243*'Fish metrics'!F$243)</f>
        <v>#VALUE!</v>
      </c>
      <c r="AF243" s="56" t="e">
        <f>SUM($T243*'Fish metrics'!G$238,$U243*'Fish metrics'!G$239,$V243*'Fish metrics'!G$240,$W243*'Fish metrics'!G$241,$X243*'Fish metrics'!G$242,$Y243*'Fish metrics'!G$243)</f>
        <v>#VALUE!</v>
      </c>
      <c r="AG243" s="56" t="e">
        <f>SUM($T243*'Fish metrics'!H$238,$U243*'Fish metrics'!H$239,$V243*'Fish metrics'!H$240,$W243*'Fish metrics'!H$241,$X243*'Fish metrics'!H$242,$Y243*'Fish metrics'!H$243)</f>
        <v>#VALUE!</v>
      </c>
      <c r="AH243" s="56" t="e">
        <f>SUM($T243*'Fish metrics'!I$238,$U243*'Fish metrics'!I$239,$V243*'Fish metrics'!I$240,$W243*'Fish metrics'!I$241,$X243*'Fish metrics'!I$242,$Y243*'Fish metrics'!I$243)</f>
        <v>#VALUE!</v>
      </c>
      <c r="AI243" s="56" t="e">
        <f>SUM($T243*'Fish metrics'!J$238,$U243*'Fish metrics'!J$239,$V243*'Fish metrics'!J$240,$W243*'Fish metrics'!J$241,$X243*'Fish metrics'!J$242,$Y243*'Fish metrics'!J$243)</f>
        <v>#VALUE!</v>
      </c>
      <c r="AJ243" s="56" t="e">
        <f>SUM($T243*'Fish metrics'!K$238,$U243*'Fish metrics'!K$239,$V243*'Fish metrics'!K$240,$W243*'Fish metrics'!K$241,$X243*'Fish metrics'!K$242,$Y243*'Fish metrics'!K$243)</f>
        <v>#VALUE!</v>
      </c>
      <c r="AK243" s="56" t="e">
        <f>SUM($T243*'Fish metrics'!L$238,$U243*'Fish metrics'!L$239,$V243*'Fish metrics'!L$240,$W243*'Fish metrics'!L$241,$X243*'Fish metrics'!L$242,$Y243*'Fish metrics'!L$243)</f>
        <v>#VALUE!</v>
      </c>
      <c r="AL243" s="56" t="e">
        <f>SUM($T243*'Fish metrics'!M$238,$U243*'Fish metrics'!M$239,$V243*'Fish metrics'!M$240,$W243*'Fish metrics'!M$241,$X243*'Fish metrics'!M$242,$Y243*'Fish metrics'!M$243)</f>
        <v>#VALUE!</v>
      </c>
      <c r="AM243" s="56" t="e">
        <f>SUM($T243*'Fish metrics'!N$238,$U243*'Fish metrics'!N$239,$V243*'Fish metrics'!N$240,$W243*'Fish metrics'!N$241,$X243*'Fish metrics'!N$242,$Y243*'Fish metrics'!N$243)</f>
        <v>#VALUE!</v>
      </c>
      <c r="AN243" s="56" t="e">
        <f>SUM($T243*'Fish metrics'!O$238,$U243*'Fish metrics'!O$239,$V243*'Fish metrics'!O$240,$W243*'Fish metrics'!O$241,$X243*'Fish metrics'!O$242,$Y243*'Fish metrics'!O$243)</f>
        <v>#VALUE!</v>
      </c>
      <c r="AO243" s="39" t="e">
        <f t="shared" si="227"/>
        <v>#VALUE!</v>
      </c>
    </row>
    <row r="244" spans="1:41" x14ac:dyDescent="0.25">
      <c r="A244" s="85"/>
      <c r="B244" s="324"/>
      <c r="C244" s="337"/>
      <c r="D244" s="330"/>
      <c r="E244" s="330"/>
      <c r="F244" s="331"/>
      <c r="G244" s="337"/>
      <c r="H244" s="330"/>
      <c r="I244" s="330"/>
      <c r="J244" s="330"/>
      <c r="K244" s="330"/>
      <c r="L244" s="331"/>
      <c r="N244" s="85"/>
      <c r="O244" s="44"/>
      <c r="P244" s="67"/>
      <c r="Q244" s="68"/>
      <c r="R244" s="68"/>
      <c r="S244" s="69"/>
      <c r="T244" s="67"/>
      <c r="U244" s="68"/>
      <c r="V244" s="68"/>
      <c r="W244" s="68"/>
      <c r="X244" s="68"/>
      <c r="Y244" s="69"/>
      <c r="Z244" s="39"/>
      <c r="AB244" s="86"/>
      <c r="AC244" s="59"/>
      <c r="AD244" s="59"/>
      <c r="AE244" s="59"/>
      <c r="AF244" s="59"/>
      <c r="AG244" s="59"/>
      <c r="AH244" s="59"/>
      <c r="AI244" s="59"/>
      <c r="AJ244" s="59"/>
      <c r="AK244" s="59"/>
      <c r="AL244" s="59"/>
      <c r="AM244" s="59"/>
      <c r="AN244" s="59"/>
      <c r="AO244" s="39"/>
    </row>
    <row r="245" spans="1:41" x14ac:dyDescent="0.25">
      <c r="A245" s="87" t="s">
        <v>191</v>
      </c>
      <c r="B245" s="324"/>
      <c r="C245" s="337"/>
      <c r="D245" s="330"/>
      <c r="E245" s="330"/>
      <c r="F245" s="331"/>
      <c r="G245" s="337"/>
      <c r="H245" s="330"/>
      <c r="I245" s="330"/>
      <c r="J245" s="330"/>
      <c r="K245" s="330"/>
      <c r="L245" s="331"/>
      <c r="N245" s="87" t="s">
        <v>191</v>
      </c>
      <c r="O245" s="44" t="str">
        <f>IF(B245&gt;0,0,IF($N$204&lt;=$B$4,0,""))</f>
        <v/>
      </c>
      <c r="P245" s="67"/>
      <c r="Q245" s="68"/>
      <c r="R245" s="68"/>
      <c r="S245" s="69"/>
      <c r="T245" s="67" t="str">
        <f>IF(G245&gt;0,G245*'Fish metrics'!H$44/$B$5,IF($N$204&lt;=$B$4,0,""))</f>
        <v/>
      </c>
      <c r="U245" s="68" t="str">
        <f>IF(H245&gt;0,H245*'Fish metrics'!I$44/$B$5,IF($N$204&lt;=$B$4,0,""))</f>
        <v/>
      </c>
      <c r="V245" s="68" t="str">
        <f>IF(I245&gt;0,I245*'Fish metrics'!J$44/$B$5,IF($N$204&lt;=$B$4,0,""))</f>
        <v/>
      </c>
      <c r="W245" s="68" t="str">
        <f>IF(J245&gt;0,J245*'Fish metrics'!K$44/$B$5,IF($N$204&lt;=$B$4,0,""))</f>
        <v/>
      </c>
      <c r="X245" s="68" t="str">
        <f>IF(K245&gt;0,K245*'Fish metrics'!L$44/$B$5,IF($N$204&lt;=$B$4,0,""))</f>
        <v/>
      </c>
      <c r="Y245" s="69" t="str">
        <f>IF(L245&gt;0,L245*'Fish metrics'!M$44/$B$5,IF($N$204&lt;=$B$4,0,""))</f>
        <v/>
      </c>
      <c r="Z245" s="39"/>
      <c r="AB245" s="88" t="s">
        <v>191</v>
      </c>
      <c r="AC245" s="41" t="str">
        <f>IFERROR(SUM(AC246:AC249),"")</f>
        <v/>
      </c>
      <c r="AD245" s="41" t="str">
        <f t="shared" ref="AD245" si="228">IFERROR(SUM(AD246:AD249),"")</f>
        <v/>
      </c>
      <c r="AE245" s="41" t="str">
        <f t="shared" ref="AE245" si="229">IFERROR(SUM(AE246:AE249),"")</f>
        <v/>
      </c>
      <c r="AF245" s="41" t="str">
        <f t="shared" ref="AF245" si="230">IFERROR(SUM(AF246:AF249),"")</f>
        <v/>
      </c>
      <c r="AG245" s="41" t="str">
        <f t="shared" ref="AG245" si="231">IFERROR(SUM(AG246:AG249),"")</f>
        <v/>
      </c>
      <c r="AH245" s="41" t="str">
        <f t="shared" ref="AH245" si="232">IFERROR(SUM(AH246:AH249),"")</f>
        <v/>
      </c>
      <c r="AI245" s="41" t="str">
        <f t="shared" ref="AI245" si="233">IFERROR(SUM(AI246:AI249),"")</f>
        <v/>
      </c>
      <c r="AJ245" s="41" t="str">
        <f t="shared" ref="AJ245" si="234">IFERROR(SUM(AJ246:AJ249),"")</f>
        <v/>
      </c>
      <c r="AK245" s="41" t="str">
        <f t="shared" ref="AK245" si="235">IFERROR(SUM(AK246:AK249),"")</f>
        <v/>
      </c>
      <c r="AL245" s="41" t="str">
        <f t="shared" ref="AL245" si="236">IFERROR(SUM(AL246:AL249),"")</f>
        <v/>
      </c>
      <c r="AM245" s="41" t="str">
        <f t="shared" ref="AM245" si="237">IFERROR(SUM(AM246:AM249),"")</f>
        <v/>
      </c>
      <c r="AN245" s="41" t="str">
        <f t="shared" ref="AN245" si="238">IFERROR(SUM(AN246:AN249),"")</f>
        <v/>
      </c>
      <c r="AO245" s="42">
        <f t="shared" ref="AO245:AO249" si="239">SUM(AC245:AN245)</f>
        <v>0</v>
      </c>
    </row>
    <row r="246" spans="1:41" x14ac:dyDescent="0.25">
      <c r="A246" s="81" t="s">
        <v>136</v>
      </c>
      <c r="B246" s="315"/>
      <c r="C246" s="337"/>
      <c r="D246" s="330"/>
      <c r="E246" s="330"/>
      <c r="F246" s="331"/>
      <c r="G246" s="328"/>
      <c r="H246" s="329"/>
      <c r="I246" s="329"/>
      <c r="J246" s="330"/>
      <c r="K246" s="330"/>
      <c r="L246" s="331"/>
      <c r="N246" s="81" t="s">
        <v>136</v>
      </c>
      <c r="O246" s="44" t="str">
        <f>IF(B246&gt;0,0,IF($N$204&lt;=$B$4,0,""))</f>
        <v/>
      </c>
      <c r="P246" s="67"/>
      <c r="Q246" s="68"/>
      <c r="R246" s="68"/>
      <c r="S246" s="69"/>
      <c r="T246" s="67" t="str">
        <f>IF(G246&gt;0,G246*'Fish metrics'!H$45/$B$5,IF($N$204&lt;=$B$4,0,""))</f>
        <v/>
      </c>
      <c r="U246" s="68" t="str">
        <f>IF(H246&gt;0,H246*'Fish metrics'!I$45/$B$5,IF($N$204&lt;=$B$4,0,""))</f>
        <v/>
      </c>
      <c r="V246" s="68" t="str">
        <f>IF(I246&gt;0,I246*'Fish metrics'!J$45/$B$5,IF($N$204&lt;=$B$4,0,""))</f>
        <v/>
      </c>
      <c r="W246" s="68" t="str">
        <f>IF(J246&gt;0,J246*'Fish metrics'!K$45/$B$5,IF($N$204&lt;=$B$4,0,""))</f>
        <v/>
      </c>
      <c r="X246" s="68" t="str">
        <f>IF(K246&gt;0,K246*'Fish metrics'!L$45/$B$5,IF($N$204&lt;=$B$4,0,""))</f>
        <v/>
      </c>
      <c r="Y246" s="69" t="str">
        <f>IF(L246&gt;0,L246*'Fish metrics'!M$45/$B$5,IF($N$204&lt;=$B$4,0,""))</f>
        <v/>
      </c>
      <c r="Z246" s="39">
        <f>SUM(O246:Y246)</f>
        <v>0</v>
      </c>
      <c r="AB246" s="82" t="s">
        <v>136</v>
      </c>
      <c r="AC246" s="49" t="e">
        <f>SUM($T246*'Fish metrics'!D$245,$U246*'Fish metrics'!D$246,$V246*'Fish metrics'!D$247,$W246*'Fish metrics'!D$248,$X246*'Fish metrics'!D$249,$Y246*'Fish metrics'!D$250)</f>
        <v>#VALUE!</v>
      </c>
      <c r="AD246" s="49" t="e">
        <f>SUM($T246*'Fish metrics'!E$245,$U246*'Fish metrics'!E$246,$V246*'Fish metrics'!E$247,$W246*'Fish metrics'!E$248,$X246*'Fish metrics'!E$249,$Y246*'Fish metrics'!E$250)</f>
        <v>#VALUE!</v>
      </c>
      <c r="AE246" s="49" t="e">
        <f>SUM($T246*'Fish metrics'!F$245,$U246*'Fish metrics'!F$246,$V246*'Fish metrics'!F$247,$W246*'Fish metrics'!F$248,$X246*'Fish metrics'!F$249,$Y246*'Fish metrics'!F$250)</f>
        <v>#VALUE!</v>
      </c>
      <c r="AF246" s="49" t="e">
        <f>SUM($T246*'Fish metrics'!G$245,$U246*'Fish metrics'!G$246,$V246*'Fish metrics'!G$247,$W246*'Fish metrics'!G$248,$X246*'Fish metrics'!G$249,$Y246*'Fish metrics'!G$250)</f>
        <v>#VALUE!</v>
      </c>
      <c r="AG246" s="49" t="e">
        <f>SUM($T246*'Fish metrics'!H$245,$U246*'Fish metrics'!H$246,$V246*'Fish metrics'!H$247,$W246*'Fish metrics'!H$248,$X246*'Fish metrics'!H$249,$Y246*'Fish metrics'!H$250)</f>
        <v>#VALUE!</v>
      </c>
      <c r="AH246" s="49" t="e">
        <f>SUM($T246*'Fish metrics'!I$245,$U246*'Fish metrics'!I$246,$V246*'Fish metrics'!I$247,$W246*'Fish metrics'!I$248,$X246*'Fish metrics'!I$249,$Y246*'Fish metrics'!I$250)</f>
        <v>#VALUE!</v>
      </c>
      <c r="AI246" s="49" t="e">
        <f>SUM($T246*'Fish metrics'!J$245,$U246*'Fish metrics'!J$246,$V246*'Fish metrics'!J$247,$W246*'Fish metrics'!J$248,$X246*'Fish metrics'!J$249,$Y246*'Fish metrics'!J$250)</f>
        <v>#VALUE!</v>
      </c>
      <c r="AJ246" s="49" t="e">
        <f>SUM($T246*'Fish metrics'!K$245,$U246*'Fish metrics'!K$246,$V246*'Fish metrics'!K$247,$W246*'Fish metrics'!K$248,$X246*'Fish metrics'!K$249,$Y246*'Fish metrics'!K$250)</f>
        <v>#VALUE!</v>
      </c>
      <c r="AK246" s="49" t="e">
        <f>SUM($T246*'Fish metrics'!L$245,$U246*'Fish metrics'!L$246,$V246*'Fish metrics'!L$247,$W246*'Fish metrics'!L$248,$X246*'Fish metrics'!L$249,$Y246*'Fish metrics'!L$250)</f>
        <v>#VALUE!</v>
      </c>
      <c r="AL246" s="49" t="e">
        <f>SUM($T246*'Fish metrics'!M$245,$U246*'Fish metrics'!M$246,$V246*'Fish metrics'!M$247,$W246*'Fish metrics'!M$248,$X246*'Fish metrics'!M$249,$Y246*'Fish metrics'!M$250)</f>
        <v>#VALUE!</v>
      </c>
      <c r="AM246" s="49" t="e">
        <f>SUM($T246*'Fish metrics'!N$245,$U246*'Fish metrics'!N$246,$V246*'Fish metrics'!N$247,$W246*'Fish metrics'!N$248,$X246*'Fish metrics'!N$249,$Y246*'Fish metrics'!N$250)</f>
        <v>#VALUE!</v>
      </c>
      <c r="AN246" s="49" t="e">
        <f>SUM($T246*'Fish metrics'!O$245,$U246*'Fish metrics'!O$246,$V246*'Fish metrics'!O$247,$W246*'Fish metrics'!O$248,$X246*'Fish metrics'!O$249,$Y246*'Fish metrics'!O$250)</f>
        <v>#VALUE!</v>
      </c>
      <c r="AO246" s="39" t="e">
        <f t="shared" si="239"/>
        <v>#VALUE!</v>
      </c>
    </row>
    <row r="247" spans="1:41" x14ac:dyDescent="0.25">
      <c r="A247" s="81" t="s">
        <v>137</v>
      </c>
      <c r="B247" s="315"/>
      <c r="C247" s="337"/>
      <c r="D247" s="330"/>
      <c r="E247" s="330"/>
      <c r="F247" s="331"/>
      <c r="G247" s="328"/>
      <c r="H247" s="329"/>
      <c r="I247" s="329"/>
      <c r="J247" s="329"/>
      <c r="K247" s="329"/>
      <c r="L247" s="332"/>
      <c r="N247" s="81" t="s">
        <v>137</v>
      </c>
      <c r="O247" s="44" t="str">
        <f>IF(B247&gt;0,0,IF($N$204&lt;=$B$4,0,""))</f>
        <v/>
      </c>
      <c r="P247" s="67"/>
      <c r="Q247" s="68"/>
      <c r="R247" s="68"/>
      <c r="S247" s="69"/>
      <c r="T247" s="67" t="str">
        <f>IF(G247&gt;0,G247*'Fish metrics'!H$46/$B$5,IF($N$204&lt;=$B$4,0,""))</f>
        <v/>
      </c>
      <c r="U247" s="68" t="str">
        <f>IF(H247&gt;0,H247*'Fish metrics'!I$46/$B$5,IF($N$204&lt;=$B$4,0,""))</f>
        <v/>
      </c>
      <c r="V247" s="68" t="str">
        <f>IF(I247&gt;0,I247*'Fish metrics'!J$46/$B$5,IF($N$204&lt;=$B$4,0,""))</f>
        <v/>
      </c>
      <c r="W247" s="68" t="str">
        <f>IF(J247&gt;0,J247*'Fish metrics'!K$46/$B$5,IF($N$204&lt;=$B$4,0,""))</f>
        <v/>
      </c>
      <c r="X247" s="68" t="str">
        <f>IF(K247&gt;0,K247*'Fish metrics'!L$46/$B$5,IF($N$204&lt;=$B$4,0,""))</f>
        <v/>
      </c>
      <c r="Y247" s="69" t="str">
        <f>IF(L247&gt;0,L247*'Fish metrics'!M$46/$B$5,IF($N$204&lt;=$B$4,0,""))</f>
        <v/>
      </c>
      <c r="Z247" s="39">
        <f t="shared" ref="Z247:Z249" si="240">SUM(O247:Y247)</f>
        <v>0</v>
      </c>
      <c r="AB247" s="82" t="s">
        <v>137</v>
      </c>
      <c r="AC247" s="49" t="e">
        <f>SUM($T247*'Fish metrics'!D$252,$U247*'Fish metrics'!D$253,$V247*'Fish metrics'!D$254,$W247*'Fish metrics'!D$255,$X247*'Fish metrics'!D$256,$Y247*'Fish metrics'!D$257)</f>
        <v>#VALUE!</v>
      </c>
      <c r="AD247" s="49" t="e">
        <f>SUM($T247*'Fish metrics'!E$252,$U247*'Fish metrics'!E$253,$V247*'Fish metrics'!E$254,$W247*'Fish metrics'!E$255,$X247*'Fish metrics'!E$256,$Y247*'Fish metrics'!E$257)</f>
        <v>#VALUE!</v>
      </c>
      <c r="AE247" s="49" t="e">
        <f>SUM($T247*'Fish metrics'!F$252,$U247*'Fish metrics'!F$253,$V247*'Fish metrics'!F$254,$W247*'Fish metrics'!F$255,$X247*'Fish metrics'!F$256,$Y247*'Fish metrics'!F$257)</f>
        <v>#VALUE!</v>
      </c>
      <c r="AF247" s="49" t="e">
        <f>SUM($T247*'Fish metrics'!G$252,$U247*'Fish metrics'!G$253,$V247*'Fish metrics'!G$254,$W247*'Fish metrics'!G$255,$X247*'Fish metrics'!G$256,$Y247*'Fish metrics'!G$257)</f>
        <v>#VALUE!</v>
      </c>
      <c r="AG247" s="49" t="e">
        <f>SUM($T247*'Fish metrics'!H$252,$U247*'Fish metrics'!H$253,$V247*'Fish metrics'!H$254,$W247*'Fish metrics'!H$255,$X247*'Fish metrics'!H$256,$Y247*'Fish metrics'!H$257)</f>
        <v>#VALUE!</v>
      </c>
      <c r="AH247" s="49" t="e">
        <f>SUM($T247*'Fish metrics'!I$252,$U247*'Fish metrics'!I$253,$V247*'Fish metrics'!I$254,$W247*'Fish metrics'!I$255,$X247*'Fish metrics'!I$256,$Y247*'Fish metrics'!I$257)</f>
        <v>#VALUE!</v>
      </c>
      <c r="AI247" s="49" t="e">
        <f>SUM($T247*'Fish metrics'!J$252,$U247*'Fish metrics'!J$253,$V247*'Fish metrics'!J$254,$W247*'Fish metrics'!J$255,$X247*'Fish metrics'!J$256,$Y247*'Fish metrics'!J$257)</f>
        <v>#VALUE!</v>
      </c>
      <c r="AJ247" s="49" t="e">
        <f>SUM($T247*'Fish metrics'!K$252,$U247*'Fish metrics'!K$253,$V247*'Fish metrics'!K$254,$W247*'Fish metrics'!K$255,$X247*'Fish metrics'!K$256,$Y247*'Fish metrics'!K$257)</f>
        <v>#VALUE!</v>
      </c>
      <c r="AK247" s="49" t="e">
        <f>SUM($T247*'Fish metrics'!L$252,$U247*'Fish metrics'!L$253,$V247*'Fish metrics'!L$254,$W247*'Fish metrics'!L$255,$X247*'Fish metrics'!L$256,$Y247*'Fish metrics'!L$257)</f>
        <v>#VALUE!</v>
      </c>
      <c r="AL247" s="49" t="e">
        <f>SUM($T247*'Fish metrics'!M$252,$U247*'Fish metrics'!M$253,$V247*'Fish metrics'!M$254,$W247*'Fish metrics'!M$255,$X247*'Fish metrics'!M$256,$Y247*'Fish metrics'!M$257)</f>
        <v>#VALUE!</v>
      </c>
      <c r="AM247" s="49" t="e">
        <f>SUM($T247*'Fish metrics'!N$252,$U247*'Fish metrics'!N$253,$V247*'Fish metrics'!N$254,$W247*'Fish metrics'!N$255,$X247*'Fish metrics'!N$256,$Y247*'Fish metrics'!N$257)</f>
        <v>#VALUE!</v>
      </c>
      <c r="AN247" s="49" t="e">
        <f>SUM($T247*'Fish metrics'!O$252,$U247*'Fish metrics'!O$253,$V247*'Fish metrics'!O$254,$W247*'Fish metrics'!O$255,$X247*'Fish metrics'!O$256,$Y247*'Fish metrics'!O$257)</f>
        <v>#VALUE!</v>
      </c>
      <c r="AO247" s="39" t="e">
        <f t="shared" si="239"/>
        <v>#VALUE!</v>
      </c>
    </row>
    <row r="248" spans="1:41" x14ac:dyDescent="0.25">
      <c r="A248" s="81" t="s">
        <v>138</v>
      </c>
      <c r="B248" s="315"/>
      <c r="C248" s="337"/>
      <c r="D248" s="330"/>
      <c r="E248" s="330"/>
      <c r="F248" s="331"/>
      <c r="G248" s="328"/>
      <c r="H248" s="329"/>
      <c r="I248" s="329"/>
      <c r="J248" s="329"/>
      <c r="K248" s="330"/>
      <c r="L248" s="331"/>
      <c r="N248" s="81" t="s">
        <v>138</v>
      </c>
      <c r="O248" s="44" t="str">
        <f>IF(B248&gt;0,0,IF($N$204&lt;=$B$4,0,""))</f>
        <v/>
      </c>
      <c r="P248" s="67"/>
      <c r="Q248" s="68"/>
      <c r="R248" s="68"/>
      <c r="S248" s="69"/>
      <c r="T248" s="67" t="str">
        <f>IF(G248&gt;0,G248*'Fish metrics'!H$47/$B$5,IF($N$204&lt;=$B$4,0,""))</f>
        <v/>
      </c>
      <c r="U248" s="68" t="str">
        <f>IF(H248&gt;0,H248*'Fish metrics'!I$47/$B$5,IF($N$204&lt;=$B$4,0,""))</f>
        <v/>
      </c>
      <c r="V248" s="68" t="str">
        <f>IF(I248&gt;0,I248*'Fish metrics'!J$47/$B$5,IF($N$204&lt;=$B$4,0,""))</f>
        <v/>
      </c>
      <c r="W248" s="68" t="str">
        <f>IF(J248&gt;0,J248*'Fish metrics'!K$47/$B$5,IF($N$204&lt;=$B$4,0,""))</f>
        <v/>
      </c>
      <c r="X248" s="68" t="str">
        <f>IF(K248&gt;0,K248*'Fish metrics'!L$47/$B$5,IF($N$204&lt;=$B$4,0,""))</f>
        <v/>
      </c>
      <c r="Y248" s="69" t="str">
        <f>IF(L248&gt;0,L248*'Fish metrics'!M$47/$B$5,IF($N$204&lt;=$B$4,0,""))</f>
        <v/>
      </c>
      <c r="Z248" s="39">
        <f t="shared" si="240"/>
        <v>0</v>
      </c>
      <c r="AB248" s="82" t="s">
        <v>138</v>
      </c>
      <c r="AC248" s="49" t="e">
        <f>SUM($T248*'Fish metrics'!D$259,$U248*'Fish metrics'!D$260,$V248*'Fish metrics'!D$261,$W248*'Fish metrics'!D$262,$X248*'Fish metrics'!D$263,$Y248*'Fish metrics'!D$264)</f>
        <v>#VALUE!</v>
      </c>
      <c r="AD248" s="49" t="e">
        <f>SUM($T248*'Fish metrics'!E$259,$U248*'Fish metrics'!E$260,$V248*'Fish metrics'!E$261,$W248*'Fish metrics'!E$262,$X248*'Fish metrics'!E$263,$Y248*'Fish metrics'!E$264)</f>
        <v>#VALUE!</v>
      </c>
      <c r="AE248" s="49" t="e">
        <f>SUM($T248*'Fish metrics'!F$259,$U248*'Fish metrics'!F$260,$V248*'Fish metrics'!F$261,$W248*'Fish metrics'!F$262,$X248*'Fish metrics'!F$263,$Y248*'Fish metrics'!F$264)</f>
        <v>#VALUE!</v>
      </c>
      <c r="AF248" s="49" t="e">
        <f>SUM($T248*'Fish metrics'!G$259,$U248*'Fish metrics'!G$260,$V248*'Fish metrics'!G$261,$W248*'Fish metrics'!G$262,$X248*'Fish metrics'!G$263,$Y248*'Fish metrics'!G$264)</f>
        <v>#VALUE!</v>
      </c>
      <c r="AG248" s="49" t="e">
        <f>SUM($T248*'Fish metrics'!H$259,$U248*'Fish metrics'!H$260,$V248*'Fish metrics'!H$261,$W248*'Fish metrics'!H$262,$X248*'Fish metrics'!H$263,$Y248*'Fish metrics'!H$264)</f>
        <v>#VALUE!</v>
      </c>
      <c r="AH248" s="49" t="e">
        <f>SUM($T248*'Fish metrics'!I$259,$U248*'Fish metrics'!I$260,$V248*'Fish metrics'!I$261,$W248*'Fish metrics'!I$262,$X248*'Fish metrics'!I$263,$Y248*'Fish metrics'!I$264)</f>
        <v>#VALUE!</v>
      </c>
      <c r="AI248" s="49" t="e">
        <f>SUM($T248*'Fish metrics'!J$259,$U248*'Fish metrics'!J$260,$V248*'Fish metrics'!J$261,$W248*'Fish metrics'!J$262,$X248*'Fish metrics'!J$263,$Y248*'Fish metrics'!J$264)</f>
        <v>#VALUE!</v>
      </c>
      <c r="AJ248" s="49" t="e">
        <f>SUM($T248*'Fish metrics'!K$259,$U248*'Fish metrics'!K$260,$V248*'Fish metrics'!K$261,$W248*'Fish metrics'!K$262,$X248*'Fish metrics'!K$263,$Y248*'Fish metrics'!K$264)</f>
        <v>#VALUE!</v>
      </c>
      <c r="AK248" s="49" t="e">
        <f>SUM($T248*'Fish metrics'!L$259,$U248*'Fish metrics'!L$260,$V248*'Fish metrics'!L$261,$W248*'Fish metrics'!L$262,$X248*'Fish metrics'!L$263,$Y248*'Fish metrics'!L$264)</f>
        <v>#VALUE!</v>
      </c>
      <c r="AL248" s="49" t="e">
        <f>SUM($T248*'Fish metrics'!M$259,$U248*'Fish metrics'!M$260,$V248*'Fish metrics'!M$261,$W248*'Fish metrics'!M$262,$X248*'Fish metrics'!M$263,$Y248*'Fish metrics'!M$264)</f>
        <v>#VALUE!</v>
      </c>
      <c r="AM248" s="49" t="e">
        <f>SUM($T248*'Fish metrics'!N$259,$U248*'Fish metrics'!N$260,$V248*'Fish metrics'!N$261,$W248*'Fish metrics'!N$262,$X248*'Fish metrics'!N$263,$Y248*'Fish metrics'!N$264)</f>
        <v>#VALUE!</v>
      </c>
      <c r="AN248" s="49" t="e">
        <f>SUM($T248*'Fish metrics'!O$259,$U248*'Fish metrics'!O$260,$V248*'Fish metrics'!O$261,$W248*'Fish metrics'!O$262,$X248*'Fish metrics'!O$263,$Y248*'Fish metrics'!O$264)</f>
        <v>#VALUE!</v>
      </c>
      <c r="AO248" s="39" t="e">
        <f t="shared" si="239"/>
        <v>#VALUE!</v>
      </c>
    </row>
    <row r="249" spans="1:41" ht="14.4" thickBot="1" x14ac:dyDescent="0.3">
      <c r="A249" s="89" t="s">
        <v>139</v>
      </c>
      <c r="B249" s="341"/>
      <c r="C249" s="342"/>
      <c r="D249" s="343"/>
      <c r="E249" s="343"/>
      <c r="F249" s="344"/>
      <c r="G249" s="345"/>
      <c r="H249" s="346"/>
      <c r="I249" s="346"/>
      <c r="J249" s="346"/>
      <c r="K249" s="343"/>
      <c r="L249" s="344"/>
      <c r="N249" s="92" t="s">
        <v>139</v>
      </c>
      <c r="O249" s="44" t="str">
        <f>IF(B249&gt;0,0,IF($N$204&lt;=$B$4,0,""))</f>
        <v/>
      </c>
      <c r="P249" s="67"/>
      <c r="Q249" s="68"/>
      <c r="R249" s="68"/>
      <c r="S249" s="69"/>
      <c r="T249" s="67" t="str">
        <f>IF(G249&gt;0,G249*'Fish metrics'!H$48/$B$5,IF($N$204&lt;=$B$4,0,""))</f>
        <v/>
      </c>
      <c r="U249" s="68" t="str">
        <f>IF(H249&gt;0,H249*'Fish metrics'!I$48/$B$5,IF($N$204&lt;=$B$4,0,""))</f>
        <v/>
      </c>
      <c r="V249" s="68" t="str">
        <f>IF(I249&gt;0,I249*'Fish metrics'!J$48/$B$5,IF($N$204&lt;=$B$4,0,""))</f>
        <v/>
      </c>
      <c r="W249" s="68" t="str">
        <f>IF(J249&gt;0,J249*'Fish metrics'!K$48/$B$5,IF($N$204&lt;=$B$4,0,""))</f>
        <v/>
      </c>
      <c r="X249" s="68" t="str">
        <f>IF(K249&gt;0,K249*'Fish metrics'!L$48/$B$5,IF($N$204&lt;=$B$4,0,""))</f>
        <v/>
      </c>
      <c r="Y249" s="69" t="str">
        <f>IF(L249&gt;0,L249*'Fish metrics'!M$48/$B$5,IF($N$204&lt;=$B$4,0,""))</f>
        <v/>
      </c>
      <c r="Z249" s="39">
        <f t="shared" si="240"/>
        <v>0</v>
      </c>
      <c r="AB249" s="93" t="s">
        <v>139</v>
      </c>
      <c r="AC249" s="49" t="e">
        <f>SUM($T249*'Fish metrics'!D$266,$U249*'Fish metrics'!D$267,$V249*'Fish metrics'!D$268,$W249*'Fish metrics'!D$269,$X249*'Fish metrics'!D$270,$Y249*'Fish metrics'!D$271)</f>
        <v>#VALUE!</v>
      </c>
      <c r="AD249" s="49" t="e">
        <f>SUM($T249*'Fish metrics'!E$266,$U249*'Fish metrics'!E$267,$V249*'Fish metrics'!E$268,$W249*'Fish metrics'!E$269,$X249*'Fish metrics'!E$270,$Y249*'Fish metrics'!E$271)</f>
        <v>#VALUE!</v>
      </c>
      <c r="AE249" s="49" t="e">
        <f>SUM($T249*'Fish metrics'!F$266,$U249*'Fish metrics'!F$267,$V249*'Fish metrics'!F$268,$W249*'Fish metrics'!F$269,$X249*'Fish metrics'!F$270,$Y249*'Fish metrics'!F$271)</f>
        <v>#VALUE!</v>
      </c>
      <c r="AF249" s="49" t="e">
        <f>SUM($T249*'Fish metrics'!G$266,$U249*'Fish metrics'!G$267,$V249*'Fish metrics'!G$268,$W249*'Fish metrics'!G$269,$X249*'Fish metrics'!G$270,$Y249*'Fish metrics'!G$271)</f>
        <v>#VALUE!</v>
      </c>
      <c r="AG249" s="49" t="e">
        <f>SUM($T249*'Fish metrics'!H$266,$U249*'Fish metrics'!H$267,$V249*'Fish metrics'!H$268,$W249*'Fish metrics'!H$269,$X249*'Fish metrics'!H$270,$Y249*'Fish metrics'!H$271)</f>
        <v>#VALUE!</v>
      </c>
      <c r="AH249" s="49" t="e">
        <f>SUM($T249*'Fish metrics'!I$266,$U249*'Fish metrics'!I$267,$V249*'Fish metrics'!I$268,$W249*'Fish metrics'!I$269,$X249*'Fish metrics'!I$270,$Y249*'Fish metrics'!I$271)</f>
        <v>#VALUE!</v>
      </c>
      <c r="AI249" s="49" t="e">
        <f>SUM($T249*'Fish metrics'!J$266,$U249*'Fish metrics'!J$267,$V249*'Fish metrics'!J$268,$W249*'Fish metrics'!J$269,$X249*'Fish metrics'!J$270,$Y249*'Fish metrics'!J$271)</f>
        <v>#VALUE!</v>
      </c>
      <c r="AJ249" s="49" t="e">
        <f>SUM($T249*'Fish metrics'!K$266,$U249*'Fish metrics'!K$267,$V249*'Fish metrics'!K$268,$W249*'Fish metrics'!K$269,$X249*'Fish metrics'!K$270,$Y249*'Fish metrics'!K$271)</f>
        <v>#VALUE!</v>
      </c>
      <c r="AK249" s="49" t="e">
        <f>SUM($T249*'Fish metrics'!L$266,$U249*'Fish metrics'!L$267,$V249*'Fish metrics'!L$268,$W249*'Fish metrics'!L$269,$X249*'Fish metrics'!L$270,$Y249*'Fish metrics'!L$271)</f>
        <v>#VALUE!</v>
      </c>
      <c r="AL249" s="49" t="e">
        <f>SUM($T249*'Fish metrics'!M$266,$U249*'Fish metrics'!M$267,$V249*'Fish metrics'!M$268,$W249*'Fish metrics'!M$269,$X249*'Fish metrics'!M$270,$Y249*'Fish metrics'!M$271)</f>
        <v>#VALUE!</v>
      </c>
      <c r="AM249" s="49" t="e">
        <f>SUM($T249*'Fish metrics'!N$266,$U249*'Fish metrics'!N$267,$V249*'Fish metrics'!N$268,$W249*'Fish metrics'!N$269,$X249*'Fish metrics'!N$270,$Y249*'Fish metrics'!N$271)</f>
        <v>#VALUE!</v>
      </c>
      <c r="AN249" s="49" t="e">
        <f>SUM($T249*'Fish metrics'!O$266,$U249*'Fish metrics'!O$267,$V249*'Fish metrics'!O$268,$W249*'Fish metrics'!O$269,$X249*'Fish metrics'!O$270,$Y249*'Fish metrics'!O$271)</f>
        <v>#VALUE!</v>
      </c>
      <c r="AO249" s="39" t="e">
        <f t="shared" si="239"/>
        <v>#VALUE!</v>
      </c>
    </row>
    <row r="250" spans="1:41" ht="16.8" thickBot="1" x14ac:dyDescent="0.3">
      <c r="N250" s="95" t="s">
        <v>243</v>
      </c>
      <c r="O250" s="96">
        <f>SUM(O207:O249)</f>
        <v>0</v>
      </c>
      <c r="P250" s="97">
        <f t="shared" ref="P250" si="241">SUM(P207:P249)</f>
        <v>0</v>
      </c>
      <c r="Q250" s="98">
        <f t="shared" ref="Q250" si="242">SUM(Q207:Q249)</f>
        <v>0</v>
      </c>
      <c r="R250" s="98">
        <f t="shared" ref="R250" si="243">SUM(R207:R249)</f>
        <v>0</v>
      </c>
      <c r="S250" s="99">
        <f t="shared" ref="S250" si="244">SUM(S207:S249)</f>
        <v>0</v>
      </c>
      <c r="T250" s="97">
        <f t="shared" ref="T250" si="245">SUM(T207:T249)</f>
        <v>0</v>
      </c>
      <c r="U250" s="98">
        <f t="shared" ref="U250" si="246">SUM(U207:U249)</f>
        <v>0</v>
      </c>
      <c r="V250" s="98">
        <f t="shared" ref="V250" si="247">SUM(V207:V249)</f>
        <v>0</v>
      </c>
      <c r="W250" s="98">
        <f t="shared" ref="W250" si="248">SUM(W207:W249)</f>
        <v>0</v>
      </c>
      <c r="X250" s="98">
        <f t="shared" ref="X250" si="249">SUM(X207:X249)</f>
        <v>0</v>
      </c>
      <c r="Y250" s="99">
        <f t="shared" ref="Y250" si="250">SUM(Y207:Y249)</f>
        <v>0</v>
      </c>
      <c r="Z250" s="100">
        <f>SUM(Z206:Z249)</f>
        <v>0</v>
      </c>
      <c r="AB250" s="95" t="s">
        <v>244</v>
      </c>
      <c r="AC250" s="98" t="e">
        <f>SUM(AC207:AC208,AC210:AC217,AC219:AC239,AC242:AC243,AC246:AC249)</f>
        <v>#VALUE!</v>
      </c>
      <c r="AD250" s="98" t="e">
        <f t="shared" ref="AD250" si="251">SUM(AD207:AD208,AD210:AD217,AD219:AD239,AD242:AD243,AD246:AD249)</f>
        <v>#VALUE!</v>
      </c>
      <c r="AE250" s="98" t="e">
        <f t="shared" ref="AE250" si="252">SUM(AE207:AE208,AE210:AE217,AE219:AE239,AE242:AE243,AE246:AE249)</f>
        <v>#VALUE!</v>
      </c>
      <c r="AF250" s="98" t="e">
        <f t="shared" ref="AF250" si="253">SUM(AF207:AF208,AF210:AF217,AF219:AF239,AF242:AF243,AF246:AF249)</f>
        <v>#VALUE!</v>
      </c>
      <c r="AG250" s="98" t="e">
        <f t="shared" ref="AG250" si="254">SUM(AG207:AG208,AG210:AG217,AG219:AG239,AG242:AG243,AG246:AG249)</f>
        <v>#VALUE!</v>
      </c>
      <c r="AH250" s="98" t="e">
        <f t="shared" ref="AH250" si="255">SUM(AH207:AH208,AH210:AH217,AH219:AH239,AH242:AH243,AH246:AH249)</f>
        <v>#VALUE!</v>
      </c>
      <c r="AI250" s="98" t="e">
        <f t="shared" ref="AI250" si="256">SUM(AI207:AI208,AI210:AI217,AI219:AI239,AI242:AI243,AI246:AI249)</f>
        <v>#VALUE!</v>
      </c>
      <c r="AJ250" s="98" t="e">
        <f t="shared" ref="AJ250" si="257">SUM(AJ207:AJ208,AJ210:AJ217,AJ219:AJ239,AJ242:AJ243,AJ246:AJ249)</f>
        <v>#VALUE!</v>
      </c>
      <c r="AK250" s="98" t="e">
        <f t="shared" ref="AK250" si="258">SUM(AK207:AK208,AK210:AK217,AK219:AK239,AK242:AK243,AK246:AK249)</f>
        <v>#VALUE!</v>
      </c>
      <c r="AL250" s="98" t="e">
        <f t="shared" ref="AL250" si="259">SUM(AL207:AL208,AL210:AL217,AL219:AL239,AL242:AL243,AL246:AL249)</f>
        <v>#VALUE!</v>
      </c>
      <c r="AM250" s="98" t="e">
        <f t="shared" ref="AM250" si="260">SUM(AM207:AM208,AM210:AM217,AM219:AM239,AM242:AM243,AM246:AM249)</f>
        <v>#VALUE!</v>
      </c>
      <c r="AN250" s="98" t="e">
        <f t="shared" ref="AN250" si="261">SUM(AN207:AN208,AN210:AN217,AN219:AN239,AN242:AN243,AN246:AN249)</f>
        <v>#VALUE!</v>
      </c>
      <c r="AO250" s="100" t="e">
        <f>SUM(AO207:AO208,AO210:AO217,AO219:AO239,AO242:AO243,AO246:AO249)</f>
        <v>#VALUE!</v>
      </c>
    </row>
    <row r="251" spans="1:41" ht="14.4" thickBot="1" x14ac:dyDescent="0.3"/>
    <row r="252" spans="1:41" ht="15" thickBot="1" x14ac:dyDescent="0.35">
      <c r="A252" s="14" t="s">
        <v>160</v>
      </c>
      <c r="B252" s="15"/>
      <c r="C252" s="15"/>
      <c r="D252" s="15"/>
      <c r="E252" s="15"/>
      <c r="F252" s="15"/>
      <c r="G252" s="15"/>
      <c r="H252" s="15"/>
      <c r="I252" s="15"/>
      <c r="J252" s="15"/>
      <c r="K252" s="15"/>
      <c r="L252" s="16"/>
      <c r="N252" s="14" t="s">
        <v>160</v>
      </c>
      <c r="O252" s="15"/>
      <c r="P252" s="15"/>
      <c r="Q252" s="15"/>
      <c r="R252" s="15"/>
      <c r="S252" s="15"/>
      <c r="T252" s="15"/>
      <c r="U252" s="15"/>
      <c r="V252" s="15"/>
      <c r="W252" s="15"/>
      <c r="X252" s="15"/>
      <c r="Y252" s="16"/>
      <c r="Z252" s="353" t="s">
        <v>195</v>
      </c>
      <c r="AB252" s="17" t="s">
        <v>160</v>
      </c>
      <c r="AC252" s="18"/>
      <c r="AD252" s="18"/>
      <c r="AE252" s="18"/>
      <c r="AF252" s="18"/>
      <c r="AG252" s="18"/>
      <c r="AH252" s="18"/>
      <c r="AI252" s="18"/>
      <c r="AJ252" s="18"/>
      <c r="AK252" s="18"/>
      <c r="AL252" s="18"/>
      <c r="AM252" s="18"/>
      <c r="AN252" s="18"/>
      <c r="AO252" s="353" t="s">
        <v>195</v>
      </c>
    </row>
    <row r="253" spans="1:41" ht="14.4" x14ac:dyDescent="0.3">
      <c r="A253" s="19"/>
      <c r="B253" s="20" t="s">
        <v>152</v>
      </c>
      <c r="C253" s="364" t="s">
        <v>2</v>
      </c>
      <c r="D253" s="365"/>
      <c r="E253" s="365"/>
      <c r="F253" s="366"/>
      <c r="G253" s="364" t="s">
        <v>3</v>
      </c>
      <c r="H253" s="365"/>
      <c r="I253" s="365"/>
      <c r="J253" s="365"/>
      <c r="K253" s="365"/>
      <c r="L253" s="366"/>
      <c r="N253" s="19">
        <v>6</v>
      </c>
      <c r="O253" s="20" t="s">
        <v>152</v>
      </c>
      <c r="P253" s="364" t="s">
        <v>2</v>
      </c>
      <c r="Q253" s="365"/>
      <c r="R253" s="365"/>
      <c r="S253" s="366"/>
      <c r="T253" s="364" t="s">
        <v>3</v>
      </c>
      <c r="U253" s="365"/>
      <c r="V253" s="365"/>
      <c r="W253" s="365"/>
      <c r="X253" s="365"/>
      <c r="Y253" s="366"/>
      <c r="Z253" s="354"/>
      <c r="AB253" s="21"/>
      <c r="AC253" s="22" t="s">
        <v>33</v>
      </c>
      <c r="AD253" s="22" t="s">
        <v>34</v>
      </c>
      <c r="AE253" s="23" t="s">
        <v>35</v>
      </c>
      <c r="AF253" s="22" t="s">
        <v>36</v>
      </c>
      <c r="AG253" s="22" t="s">
        <v>37</v>
      </c>
      <c r="AH253" s="22" t="s">
        <v>38</v>
      </c>
      <c r="AI253" s="22" t="s">
        <v>39</v>
      </c>
      <c r="AJ253" s="22" t="s">
        <v>40</v>
      </c>
      <c r="AK253" s="22" t="s">
        <v>41</v>
      </c>
      <c r="AL253" s="22" t="s">
        <v>42</v>
      </c>
      <c r="AM253" s="22" t="s">
        <v>43</v>
      </c>
      <c r="AN253" s="22" t="s">
        <v>44</v>
      </c>
      <c r="AO253" s="354"/>
    </row>
    <row r="254" spans="1:41" ht="16.8" thickBot="1" x14ac:dyDescent="0.3">
      <c r="A254" s="24" t="s">
        <v>181</v>
      </c>
      <c r="B254" s="25" t="s">
        <v>153</v>
      </c>
      <c r="C254" s="26" t="s">
        <v>4</v>
      </c>
      <c r="D254" s="27" t="s">
        <v>5</v>
      </c>
      <c r="E254" s="27" t="s">
        <v>6</v>
      </c>
      <c r="F254" s="28" t="s">
        <v>7</v>
      </c>
      <c r="G254" s="26" t="s">
        <v>4</v>
      </c>
      <c r="H254" s="27" t="s">
        <v>5</v>
      </c>
      <c r="I254" s="27" t="s">
        <v>6</v>
      </c>
      <c r="J254" s="27" t="s">
        <v>7</v>
      </c>
      <c r="K254" s="27" t="s">
        <v>8</v>
      </c>
      <c r="L254" s="28" t="s">
        <v>182</v>
      </c>
      <c r="N254" s="24" t="s">
        <v>181</v>
      </c>
      <c r="O254" s="25" t="s">
        <v>153</v>
      </c>
      <c r="P254" s="26" t="s">
        <v>4</v>
      </c>
      <c r="Q254" s="27" t="s">
        <v>5</v>
      </c>
      <c r="R254" s="27" t="s">
        <v>6</v>
      </c>
      <c r="S254" s="28" t="s">
        <v>7</v>
      </c>
      <c r="T254" s="26" t="s">
        <v>4</v>
      </c>
      <c r="U254" s="27" t="s">
        <v>5</v>
      </c>
      <c r="V254" s="27" t="s">
        <v>6</v>
      </c>
      <c r="W254" s="27" t="s">
        <v>7</v>
      </c>
      <c r="X254" s="27" t="s">
        <v>8</v>
      </c>
      <c r="Y254" s="28" t="s">
        <v>182</v>
      </c>
      <c r="Z254" s="29" t="s">
        <v>241</v>
      </c>
      <c r="AB254" s="24" t="s">
        <v>181</v>
      </c>
      <c r="AC254" s="30" t="s">
        <v>46</v>
      </c>
      <c r="AD254" s="30" t="s">
        <v>47</v>
      </c>
      <c r="AE254" s="30" t="s">
        <v>48</v>
      </c>
      <c r="AF254" s="30" t="s">
        <v>49</v>
      </c>
      <c r="AG254" s="30" t="s">
        <v>50</v>
      </c>
      <c r="AH254" s="30" t="s">
        <v>51</v>
      </c>
      <c r="AI254" s="30" t="s">
        <v>52</v>
      </c>
      <c r="AJ254" s="30" t="s">
        <v>53</v>
      </c>
      <c r="AK254" s="30" t="s">
        <v>54</v>
      </c>
      <c r="AL254" s="30" t="s">
        <v>55</v>
      </c>
      <c r="AM254" s="30" t="s">
        <v>56</v>
      </c>
      <c r="AN254" s="30" t="s">
        <v>57</v>
      </c>
      <c r="AO254" s="29" t="s">
        <v>242</v>
      </c>
    </row>
    <row r="255" spans="1:41" x14ac:dyDescent="0.25">
      <c r="A255" s="31" t="s">
        <v>187</v>
      </c>
      <c r="B255" s="314"/>
      <c r="C255" s="32"/>
      <c r="D255" s="33"/>
      <c r="E255" s="33"/>
      <c r="F255" s="34"/>
      <c r="G255" s="32"/>
      <c r="H255" s="33"/>
      <c r="I255" s="33"/>
      <c r="J255" s="33"/>
      <c r="K255" s="33"/>
      <c r="L255" s="34"/>
      <c r="N255" s="31" t="s">
        <v>187</v>
      </c>
      <c r="O255" s="35"/>
      <c r="P255" s="36"/>
      <c r="Q255" s="37"/>
      <c r="R255" s="37"/>
      <c r="S255" s="38"/>
      <c r="T255" s="36"/>
      <c r="U255" s="37"/>
      <c r="V255" s="37"/>
      <c r="W255" s="37"/>
      <c r="X255" s="37"/>
      <c r="Y255" s="38"/>
      <c r="Z255" s="39"/>
      <c r="AB255" s="40" t="s">
        <v>187</v>
      </c>
      <c r="AC255" s="41" t="str">
        <f>IFERROR(SUM(AC256:AC288),"")</f>
        <v/>
      </c>
      <c r="AD255" s="41" t="str">
        <f t="shared" ref="AD255" si="262">IFERROR(SUM(AD256:AD288),"")</f>
        <v/>
      </c>
      <c r="AE255" s="41" t="str">
        <f t="shared" ref="AE255" si="263">IFERROR(SUM(AE256:AE288),"")</f>
        <v/>
      </c>
      <c r="AF255" s="41" t="str">
        <f t="shared" ref="AF255" si="264">IFERROR(SUM(AF256:AF288),"")</f>
        <v/>
      </c>
      <c r="AG255" s="41" t="str">
        <f t="shared" ref="AG255" si="265">IFERROR(SUM(AG256:AG288),"")</f>
        <v/>
      </c>
      <c r="AH255" s="41" t="str">
        <f t="shared" ref="AH255" si="266">IFERROR(SUM(AH256:AH288),"")</f>
        <v/>
      </c>
      <c r="AI255" s="41" t="str">
        <f t="shared" ref="AI255" si="267">IFERROR(SUM(AI256:AI288),"")</f>
        <v/>
      </c>
      <c r="AJ255" s="41" t="str">
        <f t="shared" ref="AJ255" si="268">IFERROR(SUM(AJ256:AJ288),"")</f>
        <v/>
      </c>
      <c r="AK255" s="41" t="str">
        <f t="shared" ref="AK255" si="269">IFERROR(SUM(AK256:AK288),"")</f>
        <v/>
      </c>
      <c r="AL255" s="41" t="str">
        <f t="shared" ref="AL255" si="270">IFERROR(SUM(AL256:AL288),"")</f>
        <v/>
      </c>
      <c r="AM255" s="41" t="str">
        <f t="shared" ref="AM255" si="271">IFERROR(SUM(AM256:AM288),"")</f>
        <v/>
      </c>
      <c r="AN255" s="41" t="str">
        <f t="shared" ref="AN255" si="272">IFERROR(SUM(AN256:AN288),"")</f>
        <v/>
      </c>
      <c r="AO255" s="42">
        <f>SUM(AC255:AN255)</f>
        <v>0</v>
      </c>
    </row>
    <row r="256" spans="1:41" x14ac:dyDescent="0.25">
      <c r="A256" s="43" t="s">
        <v>10</v>
      </c>
      <c r="B256" s="315"/>
      <c r="C256" s="316"/>
      <c r="D256" s="317"/>
      <c r="E256" s="317"/>
      <c r="F256" s="318"/>
      <c r="G256" s="316"/>
      <c r="H256" s="317"/>
      <c r="I256" s="317"/>
      <c r="J256" s="317"/>
      <c r="K256" s="317"/>
      <c r="L256" s="318"/>
      <c r="N256" s="43" t="s">
        <v>10</v>
      </c>
      <c r="O256" s="44" t="str">
        <f>IF(B256&gt;0,0,IF($N$253&lt;=$B$4,0,""))</f>
        <v/>
      </c>
      <c r="P256" s="45" t="str">
        <f>IF(C256&gt;0,C256*'Fish metrics'!D$6/$B$5,IF($N$253&lt;=$B$4,0,""))</f>
        <v/>
      </c>
      <c r="Q256" s="46" t="str">
        <f>IF(D256&gt;0,D256*'Fish metrics'!E$6/$B$5,IF($N$253&lt;=$B$4,0,""))</f>
        <v/>
      </c>
      <c r="R256" s="46" t="str">
        <f>IF(E256&gt;0,E256*'Fish metrics'!F$6/$B$5,IF($N$253&lt;=$B$4,0,""))</f>
        <v/>
      </c>
      <c r="S256" s="47" t="str">
        <f>IF(F256&gt;0,F256*'Fish metrics'!G$6/$B$5,IF($N$253&lt;=$B$4,0,""))</f>
        <v/>
      </c>
      <c r="T256" s="45" t="str">
        <f>IF(G256&gt;0,G256*'Fish metrics'!H$6/$B$5,IF($N$253&lt;=$B$4,0,""))</f>
        <v/>
      </c>
      <c r="U256" s="46" t="str">
        <f>IF(H256&gt;0,H256*'Fish metrics'!I$6/$B$5,IF($N$253&lt;=$B$4,0,""))</f>
        <v/>
      </c>
      <c r="V256" s="46" t="str">
        <f>IF(I256&gt;0,I256*'Fish metrics'!J$6/$B$5,IF($N$253&lt;=$B$4,0,""))</f>
        <v/>
      </c>
      <c r="W256" s="46" t="str">
        <f>IF(J256&gt;0,J256*'Fish metrics'!K$6/$B$5,IF($N$253&lt;=$B$4,0,""))</f>
        <v/>
      </c>
      <c r="X256" s="46" t="str">
        <f>IF(K256&gt;0,K256*'Fish metrics'!L$6/$B$5,IF($N$253&lt;=$B$4,0,""))</f>
        <v/>
      </c>
      <c r="Y256" s="47" t="str">
        <f>IF(L256&gt;0,L256*'Fish metrics'!M$6/$B$5,IF($N$253&lt;=$B$4,0,""))</f>
        <v/>
      </c>
      <c r="Z256" s="39">
        <f>SUM(O256:Y256)</f>
        <v>0</v>
      </c>
      <c r="AB256" s="48" t="s">
        <v>10</v>
      </c>
      <c r="AC256" s="49"/>
      <c r="AD256" s="49"/>
      <c r="AE256" s="49"/>
      <c r="AF256" s="49"/>
      <c r="AG256" s="49"/>
      <c r="AH256" s="49"/>
      <c r="AI256" s="49"/>
      <c r="AJ256" s="49"/>
      <c r="AK256" s="49"/>
      <c r="AL256" s="49"/>
      <c r="AM256" s="49"/>
      <c r="AN256" s="49"/>
      <c r="AO256" s="39">
        <f>SUM(AC256:AN256)</f>
        <v>0</v>
      </c>
    </row>
    <row r="257" spans="1:41" x14ac:dyDescent="0.25">
      <c r="A257" s="50" t="s">
        <v>154</v>
      </c>
      <c r="B257" s="319"/>
      <c r="C257" s="320"/>
      <c r="D257" s="321"/>
      <c r="E257" s="321"/>
      <c r="F257" s="322"/>
      <c r="G257" s="320"/>
      <c r="H257" s="321"/>
      <c r="I257" s="321"/>
      <c r="J257" s="323"/>
      <c r="K257" s="323"/>
      <c r="L257" s="322"/>
      <c r="N257" s="50" t="s">
        <v>154</v>
      </c>
      <c r="O257" s="51" t="str">
        <f>IF(B257&gt;0,0,IF($N$253&lt;=$B$4,0,""))</f>
        <v/>
      </c>
      <c r="P257" s="52" t="str">
        <f>IF(C257&gt;0,C257*'Fish metrics'!D$7/$B$5,IF($N$253&lt;=$B$4,0,""))</f>
        <v/>
      </c>
      <c r="Q257" s="53" t="str">
        <f>IF(D257&gt;0,D257*'Fish metrics'!E$7/$B$5,IF($N$253&lt;=$B$4,0,""))</f>
        <v/>
      </c>
      <c r="R257" s="53" t="str">
        <f>IF(E257&gt;0,E257*'Fish metrics'!F$7/$B$5,IF($N$253&lt;=$B$4,0,""))</f>
        <v/>
      </c>
      <c r="S257" s="54" t="str">
        <f>IF(F257&gt;0,F257*'Fish metrics'!G$7/$B$5,IF($N$253&lt;=$B$4,0,""))</f>
        <v/>
      </c>
      <c r="T257" s="52" t="str">
        <f>IF(G257&gt;0,G257*'Fish metrics'!H$7/$B$5,IF($N$253&lt;=$B$4,0,""))</f>
        <v/>
      </c>
      <c r="U257" s="53" t="str">
        <f>IF(H257&gt;0,H257*'Fish metrics'!I$7/$B$5,IF($N$253&lt;=$B$4,0,""))</f>
        <v/>
      </c>
      <c r="V257" s="53" t="str">
        <f>IF(I257&gt;0,I257*'Fish metrics'!J$7/$B$5,IF($N$253&lt;=$B$4,0,""))</f>
        <v/>
      </c>
      <c r="W257" s="53" t="str">
        <f>IF(J257&gt;0,J257*'Fish metrics'!K$7/$B$5,IF($N$253&lt;=$B$4,0,""))</f>
        <v/>
      </c>
      <c r="X257" s="53" t="str">
        <f>IF(K257&gt;0,K257*'Fish metrics'!L$7/$B$5,IF($N$253&lt;=$B$4,0,""))</f>
        <v/>
      </c>
      <c r="Y257" s="54" t="str">
        <f>IF(L257&gt;0,L257*'Fish metrics'!M$7/$B$5,IF($N$253&lt;=$B$4,0,""))</f>
        <v/>
      </c>
      <c r="Z257" s="39">
        <f>SUM(O257:Y257)</f>
        <v>0</v>
      </c>
      <c r="AB257" s="55" t="s">
        <v>154</v>
      </c>
      <c r="AC257" s="56"/>
      <c r="AD257" s="56"/>
      <c r="AE257" s="56"/>
      <c r="AF257" s="56"/>
      <c r="AG257" s="56"/>
      <c r="AH257" s="56"/>
      <c r="AI257" s="56"/>
      <c r="AJ257" s="56"/>
      <c r="AK257" s="56"/>
      <c r="AL257" s="56"/>
      <c r="AM257" s="56"/>
      <c r="AN257" s="56"/>
      <c r="AO257" s="39">
        <f>SUM(AC257:AN257)</f>
        <v>0</v>
      </c>
    </row>
    <row r="258" spans="1:41" x14ac:dyDescent="0.25">
      <c r="A258" s="57" t="s">
        <v>188</v>
      </c>
      <c r="B258" s="324"/>
      <c r="C258" s="325"/>
      <c r="D258" s="326"/>
      <c r="E258" s="326"/>
      <c r="F258" s="327"/>
      <c r="G258" s="325"/>
      <c r="H258" s="326"/>
      <c r="I258" s="326"/>
      <c r="J258" s="326"/>
      <c r="K258" s="326"/>
      <c r="L258" s="327"/>
      <c r="N258" s="57" t="s">
        <v>188</v>
      </c>
      <c r="O258" s="44"/>
      <c r="P258" s="45"/>
      <c r="Q258" s="46"/>
      <c r="R258" s="46"/>
      <c r="S258" s="47"/>
      <c r="T258" s="45"/>
      <c r="U258" s="46"/>
      <c r="V258" s="46"/>
      <c r="W258" s="46"/>
      <c r="X258" s="46"/>
      <c r="Y258" s="47"/>
      <c r="Z258" s="39"/>
      <c r="AB258" s="58" t="s">
        <v>188</v>
      </c>
      <c r="AC258" s="59"/>
      <c r="AD258" s="59"/>
      <c r="AE258" s="59"/>
      <c r="AF258" s="59"/>
      <c r="AG258" s="59"/>
      <c r="AH258" s="59"/>
      <c r="AI258" s="59"/>
      <c r="AJ258" s="59"/>
      <c r="AK258" s="59"/>
      <c r="AL258" s="59"/>
      <c r="AM258" s="59"/>
      <c r="AN258" s="59"/>
      <c r="AO258" s="39"/>
    </row>
    <row r="259" spans="1:41" x14ac:dyDescent="0.25">
      <c r="A259" s="60" t="s">
        <v>130</v>
      </c>
      <c r="B259" s="315"/>
      <c r="C259" s="316"/>
      <c r="D259" s="317"/>
      <c r="E259" s="317"/>
      <c r="F259" s="318"/>
      <c r="G259" s="316"/>
      <c r="H259" s="317"/>
      <c r="I259" s="317"/>
      <c r="J259" s="317"/>
      <c r="K259" s="317"/>
      <c r="L259" s="318"/>
      <c r="N259" s="60" t="s">
        <v>130</v>
      </c>
      <c r="O259" s="44" t="str">
        <f t="shared" ref="O259:O266" si="273">IF(B259&gt;0,0,IF($N$253&lt;=$B$4,0,""))</f>
        <v/>
      </c>
      <c r="P259" s="45" t="str">
        <f>IF(C259&gt;0,C259*'Fish metrics'!D$9/$B$5,IF($N$253&lt;=$B$4,0,""))</f>
        <v/>
      </c>
      <c r="Q259" s="46" t="str">
        <f>IF(D259&gt;0,D259*'Fish metrics'!E$9/$B$5,IF($N$253&lt;=$B$4,0,""))</f>
        <v/>
      </c>
      <c r="R259" s="46" t="str">
        <f>IF(E259&gt;0,E259*'Fish metrics'!F$9/$B$5,IF($N$253&lt;=$B$4,0,""))</f>
        <v/>
      </c>
      <c r="S259" s="47" t="str">
        <f>IF(F259&gt;0,F259*'Fish metrics'!G$9/$B$5,IF($N$253&lt;=$B$4,0,""))</f>
        <v/>
      </c>
      <c r="T259" s="45" t="str">
        <f>IF(G259&gt;0,G259*'Fish metrics'!H$9/$B$5,IF($N$253&lt;=$B$4,0,""))</f>
        <v/>
      </c>
      <c r="U259" s="46" t="str">
        <f>IF(H259&gt;0,H259*'Fish metrics'!I$9/$B$5,IF($N$253&lt;=$B$4,0,""))</f>
        <v/>
      </c>
      <c r="V259" s="46" t="str">
        <f>IF(I259&gt;0,I259*'Fish metrics'!J$9/$B$5,IF($N$253&lt;=$B$4,0,""))</f>
        <v/>
      </c>
      <c r="W259" s="46" t="str">
        <f>IF(J259&gt;0,J259*'Fish metrics'!K$9/$B$5,IF($N$253&lt;=$B$4,0,""))</f>
        <v/>
      </c>
      <c r="X259" s="46" t="str">
        <f>IF(K259&gt;0,K259*'Fish metrics'!L$9/$B$5,IF($N$253&lt;=$B$4,0,""))</f>
        <v/>
      </c>
      <c r="Y259" s="47" t="str">
        <f>IF(L259&gt;0,L259*'Fish metrics'!M$9/$B$5,IF($N$253&lt;=$B$4,0,""))</f>
        <v/>
      </c>
      <c r="Z259" s="39">
        <f>SUM(O259:Y259)</f>
        <v>0</v>
      </c>
      <c r="AB259" s="61" t="s">
        <v>130</v>
      </c>
      <c r="AC259" s="49" t="e">
        <f>SUM($P259*'Fish metrics'!D$195,$Q259*'Fish metrics'!D$196,$R259*'Fish metrics'!D$197,$S259*'Fish metrics'!D$198,$T259*'Fish metrics'!D$199,$U259*'Fish metrics'!D$200,$V259*'Fish metrics'!D$201,$W259*'Fish metrics'!D$202,$X259*'Fish metrics'!D$203,$Y259*'Fish metrics'!D$204)</f>
        <v>#VALUE!</v>
      </c>
      <c r="AD259" s="49" t="e">
        <f>SUM($P259*'Fish metrics'!E$195,$Q259*'Fish metrics'!E$196,$R259*'Fish metrics'!E$197,$S259*'Fish metrics'!E$198,$T259*'Fish metrics'!E$199,$U259*'Fish metrics'!E$200,$V259*'Fish metrics'!E$201,$W259*'Fish metrics'!E$202,$X259*'Fish metrics'!E$203,$Y259*'Fish metrics'!E$204)</f>
        <v>#VALUE!</v>
      </c>
      <c r="AE259" s="49" t="e">
        <f>SUM($P259*'Fish metrics'!F$195,$Q259*'Fish metrics'!F$196,$R259*'Fish metrics'!F$197,$S259*'Fish metrics'!F$198,$T259*'Fish metrics'!F$199,$U259*'Fish metrics'!F$200,$V259*'Fish metrics'!F$201,$W259*'Fish metrics'!F$202,$X259*'Fish metrics'!F$203,$Y259*'Fish metrics'!F$204)</f>
        <v>#VALUE!</v>
      </c>
      <c r="AF259" s="49" t="e">
        <f>SUM($P259*'Fish metrics'!G$195,$Q259*'Fish metrics'!G$196,$R259*'Fish metrics'!G$197,$S259*'Fish metrics'!G$198,$T259*'Fish metrics'!G$199,$U259*'Fish metrics'!G$200,$V259*'Fish metrics'!G$201,$W259*'Fish metrics'!G$202,$X259*'Fish metrics'!G$203,$Y259*'Fish metrics'!G$204)</f>
        <v>#VALUE!</v>
      </c>
      <c r="AG259" s="49" t="e">
        <f>SUM($P259*'Fish metrics'!H$195,$Q259*'Fish metrics'!H$196,$R259*'Fish metrics'!H$197,$S259*'Fish metrics'!H$198,$T259*'Fish metrics'!H$199,$U259*'Fish metrics'!H$200,$V259*'Fish metrics'!H$201,$W259*'Fish metrics'!H$202,$X259*'Fish metrics'!H$203,$Y259*'Fish metrics'!H$204)</f>
        <v>#VALUE!</v>
      </c>
      <c r="AH259" s="49" t="e">
        <f>SUM($P259*'Fish metrics'!I$195,$Q259*'Fish metrics'!I$196,$R259*'Fish metrics'!I$197,$S259*'Fish metrics'!I$198,$T259*'Fish metrics'!I$199,$U259*'Fish metrics'!I$200,$V259*'Fish metrics'!I$201,$W259*'Fish metrics'!I$202,$X259*'Fish metrics'!I$203,$Y259*'Fish metrics'!I$204)</f>
        <v>#VALUE!</v>
      </c>
      <c r="AI259" s="49" t="e">
        <f>SUM($P259*'Fish metrics'!J$195,$Q259*'Fish metrics'!J$196,$R259*'Fish metrics'!J$197,$S259*'Fish metrics'!J$198,$T259*'Fish metrics'!J$199,$U259*'Fish metrics'!J$200,$V259*'Fish metrics'!J$201,$W259*'Fish metrics'!J$202,$X259*'Fish metrics'!J$203,$Y259*'Fish metrics'!J$204)</f>
        <v>#VALUE!</v>
      </c>
      <c r="AJ259" s="49" t="e">
        <f>SUM($P259*'Fish metrics'!K$195,$Q259*'Fish metrics'!K$196,$R259*'Fish metrics'!K$197,$S259*'Fish metrics'!K$198,$T259*'Fish metrics'!K$199,$U259*'Fish metrics'!K$200,$V259*'Fish metrics'!K$201,$W259*'Fish metrics'!K$202,$X259*'Fish metrics'!K$203,$Y259*'Fish metrics'!K$204)</f>
        <v>#VALUE!</v>
      </c>
      <c r="AK259" s="49" t="e">
        <f>SUM($P259*'Fish metrics'!L$195,$Q259*'Fish metrics'!L$196,$R259*'Fish metrics'!L$197,$S259*'Fish metrics'!L$198,$T259*'Fish metrics'!L$199,$U259*'Fish metrics'!L$200,$V259*'Fish metrics'!L$201,$W259*'Fish metrics'!L$202,$X259*'Fish metrics'!L$203,$Y259*'Fish metrics'!L$204)</f>
        <v>#VALUE!</v>
      </c>
      <c r="AL259" s="49" t="e">
        <f>SUM($P259*'Fish metrics'!M$195,$Q259*'Fish metrics'!M$196,$R259*'Fish metrics'!M$197,$S259*'Fish metrics'!M$198,$T259*'Fish metrics'!M$199,$U259*'Fish metrics'!M$200,$V259*'Fish metrics'!M$201,$W259*'Fish metrics'!M$202,$X259*'Fish metrics'!M$203,$Y259*'Fish metrics'!M$204)</f>
        <v>#VALUE!</v>
      </c>
      <c r="AM259" s="49" t="e">
        <f>SUM($P259*'Fish metrics'!N$195,$Q259*'Fish metrics'!N$196,$R259*'Fish metrics'!N$197,$S259*'Fish metrics'!N$198,$T259*'Fish metrics'!N$199,$U259*'Fish metrics'!N$200,$V259*'Fish metrics'!N$201,$W259*'Fish metrics'!N$202,$X259*'Fish metrics'!N$203,$Y259*'Fish metrics'!N$204)</f>
        <v>#VALUE!</v>
      </c>
      <c r="AN259" s="49" t="e">
        <f>SUM($P259*'Fish metrics'!O$195,$Q259*'Fish metrics'!O$196,$R259*'Fish metrics'!O$197,$S259*'Fish metrics'!O$198,$T259*'Fish metrics'!O$199,$U259*'Fish metrics'!O$200,$V259*'Fish metrics'!O$201,$W259*'Fish metrics'!O$202,$X259*'Fish metrics'!O$203,$Y259*'Fish metrics'!O$204)</f>
        <v>#VALUE!</v>
      </c>
      <c r="AO259" s="39" t="e">
        <f>SUM(AC259:AN259)</f>
        <v>#VALUE!</v>
      </c>
    </row>
    <row r="260" spans="1:41" x14ac:dyDescent="0.25">
      <c r="A260" s="64" t="s">
        <v>12</v>
      </c>
      <c r="B260" s="315"/>
      <c r="C260" s="316"/>
      <c r="D260" s="317"/>
      <c r="E260" s="317"/>
      <c r="F260" s="327"/>
      <c r="G260" s="328"/>
      <c r="H260" s="329"/>
      <c r="I260" s="329"/>
      <c r="J260" s="330"/>
      <c r="K260" s="330"/>
      <c r="L260" s="331"/>
      <c r="N260" s="64" t="s">
        <v>12</v>
      </c>
      <c r="O260" s="44" t="str">
        <f t="shared" si="273"/>
        <v/>
      </c>
      <c r="P260" s="45" t="str">
        <f>IF(C260&gt;0,C260*'Fish metrics'!D$10/$B$5,IF($N$253&lt;=$B$4,0,""))</f>
        <v/>
      </c>
      <c r="Q260" s="46" t="str">
        <f>IF(D260&gt;0,D260*'Fish metrics'!E$10/$B$5,IF($N$253&lt;=$B$4,0,""))</f>
        <v/>
      </c>
      <c r="R260" s="46" t="str">
        <f>IF(E260&gt;0,E260*'Fish metrics'!F$10/$B$5,IF($N$253&lt;=$B$4,0,""))</f>
        <v/>
      </c>
      <c r="S260" s="47" t="str">
        <f>IF(F260&gt;0,F260*'Fish metrics'!G$10/$B$5,IF($N$253&lt;=$B$4,0,""))</f>
        <v/>
      </c>
      <c r="T260" s="67" t="str">
        <f>IF(G260&gt;0,G260*'Fish metrics'!H$10/$B$5,IF($N$253&lt;=$B$4,0,""))</f>
        <v/>
      </c>
      <c r="U260" s="68" t="str">
        <f>IF(H260&gt;0,H260*'Fish metrics'!I$10/$B$5,IF($N$253&lt;=$B$4,0,""))</f>
        <v/>
      </c>
      <c r="V260" s="68" t="str">
        <f>IF(I260&gt;0,I260*'Fish metrics'!J$10/$B$5,IF($N$253&lt;=$B$4,0,""))</f>
        <v/>
      </c>
      <c r="W260" s="68" t="str">
        <f>IF(J260&gt;0,J260*'Fish metrics'!K$10/$B$5,IF($N$253&lt;=$B$4,0,""))</f>
        <v/>
      </c>
      <c r="X260" s="68" t="str">
        <f>IF(K260&gt;0,K260*'Fish metrics'!L$10/$B$5,IF($N$253&lt;=$B$4,0,""))</f>
        <v/>
      </c>
      <c r="Y260" s="69" t="str">
        <f>IF(L260&gt;0,L260*'Fish metrics'!M$10/$B$5,IF($N$253&lt;=$B$4,0,""))</f>
        <v/>
      </c>
      <c r="Z260" s="39">
        <f t="shared" ref="Z260:Z266" si="274">SUM(O260:Y260)</f>
        <v>0</v>
      </c>
      <c r="AB260" s="70" t="s">
        <v>12</v>
      </c>
      <c r="AC260" s="49" t="e">
        <f>SUM($P260*'Fish metrics'!D$184,$Q260*'Fish metrics'!D$185,$R260*'Fish metrics'!D$186,$S260*'Fish metrics'!D$187,$T260*'Fish metrics'!D$188,$U260*'Fish metrics'!D$189,$V260*'Fish metrics'!D$190,$W260*'Fish metrics'!D$191,$X260*'Fish metrics'!D$192,$Y260*'Fish metrics'!D$193)</f>
        <v>#VALUE!</v>
      </c>
      <c r="AD260" s="49" t="e">
        <f>SUM($P260*'Fish metrics'!E$184,$Q260*'Fish metrics'!E$185,$R260*'Fish metrics'!E$186,$S260*'Fish metrics'!E$187,$T260*'Fish metrics'!E$188,$U260*'Fish metrics'!E$189,$V260*'Fish metrics'!E$190,$W260*'Fish metrics'!E$191,$X260*'Fish metrics'!E$192,$Y260*'Fish metrics'!E$193)</f>
        <v>#VALUE!</v>
      </c>
      <c r="AE260" s="49" t="e">
        <f>SUM($P260*'Fish metrics'!F$184,$Q260*'Fish metrics'!F$185,$R260*'Fish metrics'!F$186,$S260*'Fish metrics'!F$187,$T260*'Fish metrics'!F$188,$U260*'Fish metrics'!F$189,$V260*'Fish metrics'!F$190,$W260*'Fish metrics'!F$191,$X260*'Fish metrics'!F$192,$Y260*'Fish metrics'!F$193)</f>
        <v>#VALUE!</v>
      </c>
      <c r="AF260" s="49" t="e">
        <f>SUM($P260*'Fish metrics'!G$184,$Q260*'Fish metrics'!G$185,$R260*'Fish metrics'!G$186,$S260*'Fish metrics'!G$187,$T260*'Fish metrics'!G$188,$U260*'Fish metrics'!G$189,$V260*'Fish metrics'!G$190,$W260*'Fish metrics'!G$191,$X260*'Fish metrics'!G$192,$Y260*'Fish metrics'!G$193)</f>
        <v>#VALUE!</v>
      </c>
      <c r="AG260" s="49" t="e">
        <f>SUM($P260*'Fish metrics'!H$184,$Q260*'Fish metrics'!H$185,$R260*'Fish metrics'!H$186,$S260*'Fish metrics'!H$187,$T260*'Fish metrics'!H$188,$U260*'Fish metrics'!H$189,$V260*'Fish metrics'!H$190,$W260*'Fish metrics'!H$191,$X260*'Fish metrics'!H$192,$Y260*'Fish metrics'!H$193)</f>
        <v>#VALUE!</v>
      </c>
      <c r="AH260" s="49" t="e">
        <f>SUM($P260*'Fish metrics'!I$184,$Q260*'Fish metrics'!I$185,$R260*'Fish metrics'!I$186,$S260*'Fish metrics'!I$187,$T260*'Fish metrics'!I$188,$U260*'Fish metrics'!I$189,$V260*'Fish metrics'!I$190,$W260*'Fish metrics'!I$191,$X260*'Fish metrics'!I$192,$Y260*'Fish metrics'!I$193)</f>
        <v>#VALUE!</v>
      </c>
      <c r="AI260" s="49" t="e">
        <f>SUM($P260*'Fish metrics'!J$184,$Q260*'Fish metrics'!J$185,$R260*'Fish metrics'!J$186,$S260*'Fish metrics'!J$187,$T260*'Fish metrics'!J$188,$U260*'Fish metrics'!J$189,$V260*'Fish metrics'!J$190,$W260*'Fish metrics'!J$191,$X260*'Fish metrics'!J$192,$Y260*'Fish metrics'!J$193)</f>
        <v>#VALUE!</v>
      </c>
      <c r="AJ260" s="49" t="e">
        <f>SUM($P260*'Fish metrics'!K$184,$Q260*'Fish metrics'!K$185,$R260*'Fish metrics'!K$186,$S260*'Fish metrics'!K$187,$T260*'Fish metrics'!K$188,$U260*'Fish metrics'!K$189,$V260*'Fish metrics'!K$190,$W260*'Fish metrics'!K$191,$X260*'Fish metrics'!K$192,$Y260*'Fish metrics'!K$193)</f>
        <v>#VALUE!</v>
      </c>
      <c r="AK260" s="49" t="e">
        <f>SUM($P260*'Fish metrics'!L$184,$Q260*'Fish metrics'!L$185,$R260*'Fish metrics'!L$186,$S260*'Fish metrics'!L$187,$T260*'Fish metrics'!L$188,$U260*'Fish metrics'!L$189,$V260*'Fish metrics'!L$190,$W260*'Fish metrics'!L$191,$X260*'Fish metrics'!L$192,$Y260*'Fish metrics'!L$193)</f>
        <v>#VALUE!</v>
      </c>
      <c r="AL260" s="49" t="e">
        <f>SUM($P260*'Fish metrics'!M$184,$Q260*'Fish metrics'!M$185,$R260*'Fish metrics'!M$186,$S260*'Fish metrics'!M$187,$T260*'Fish metrics'!M$188,$U260*'Fish metrics'!M$189,$V260*'Fish metrics'!M$190,$W260*'Fish metrics'!M$191,$X260*'Fish metrics'!M$192,$Y260*'Fish metrics'!M$193)</f>
        <v>#VALUE!</v>
      </c>
      <c r="AM260" s="49" t="e">
        <f>SUM($P260*'Fish metrics'!N$184,$Q260*'Fish metrics'!N$185,$R260*'Fish metrics'!N$186,$S260*'Fish metrics'!N$187,$T260*'Fish metrics'!N$188,$U260*'Fish metrics'!N$189,$V260*'Fish metrics'!N$190,$W260*'Fish metrics'!N$191,$X260*'Fish metrics'!N$192,$Y260*'Fish metrics'!N$193)</f>
        <v>#VALUE!</v>
      </c>
      <c r="AN260" s="49" t="e">
        <f>SUM($P260*'Fish metrics'!O$184,$Q260*'Fish metrics'!O$185,$R260*'Fish metrics'!O$186,$S260*'Fish metrics'!O$187,$T260*'Fish metrics'!O$188,$U260*'Fish metrics'!O$189,$V260*'Fish metrics'!O$190,$W260*'Fish metrics'!O$191,$X260*'Fish metrics'!O$192,$Y260*'Fish metrics'!O$193)</f>
        <v>#VALUE!</v>
      </c>
      <c r="AO260" s="39" t="e">
        <f t="shared" ref="AO260:AO266" si="275">SUM(AC260:AN260)</f>
        <v>#VALUE!</v>
      </c>
    </row>
    <row r="261" spans="1:41" x14ac:dyDescent="0.25">
      <c r="A261" s="43" t="s">
        <v>13</v>
      </c>
      <c r="B261" s="315"/>
      <c r="C261" s="316"/>
      <c r="D261" s="317"/>
      <c r="E261" s="317"/>
      <c r="F261" s="327"/>
      <c r="G261" s="328"/>
      <c r="H261" s="329"/>
      <c r="I261" s="329"/>
      <c r="J261" s="330"/>
      <c r="K261" s="330"/>
      <c r="L261" s="331"/>
      <c r="N261" s="43" t="s">
        <v>13</v>
      </c>
      <c r="O261" s="44" t="str">
        <f t="shared" si="273"/>
        <v/>
      </c>
      <c r="P261" s="45" t="str">
        <f>IF(C261&gt;0,C261*'Fish metrics'!D$11/$B$5,IF($N$253&lt;=$B$4,0,""))</f>
        <v/>
      </c>
      <c r="Q261" s="46" t="str">
        <f>IF(D261&gt;0,D261*'Fish metrics'!E$11/$B$5,IF($N$253&lt;=$B$4,0,""))</f>
        <v/>
      </c>
      <c r="R261" s="46" t="str">
        <f>IF(E261&gt;0,E261*'Fish metrics'!F$11/$B$5,IF($N$253&lt;=$B$4,0,""))</f>
        <v/>
      </c>
      <c r="S261" s="47" t="str">
        <f>IF(F261&gt;0,F261*'Fish metrics'!G$11/$B$5,IF($N$253&lt;=$B$4,0,""))</f>
        <v/>
      </c>
      <c r="T261" s="67" t="str">
        <f>IF(G261&gt;0,G261*'Fish metrics'!H$11/$B$5,IF($N$253&lt;=$B$4,0,""))</f>
        <v/>
      </c>
      <c r="U261" s="68" t="str">
        <f>IF(H261&gt;0,H261*'Fish metrics'!I$11/$B$5,IF($N$253&lt;=$B$4,0,""))</f>
        <v/>
      </c>
      <c r="V261" s="68" t="str">
        <f>IF(I261&gt;0,I261*'Fish metrics'!J$11/$B$5,IF($N$253&lt;=$B$4,0,""))</f>
        <v/>
      </c>
      <c r="W261" s="68" t="str">
        <f>IF(J261&gt;0,J261*'Fish metrics'!K$11/$B$5,IF($N$253&lt;=$B$4,0,""))</f>
        <v/>
      </c>
      <c r="X261" s="68" t="str">
        <f>IF(K261&gt;0,K261*'Fish metrics'!L$11/$B$5,IF($N$253&lt;=$B$4,0,""))</f>
        <v/>
      </c>
      <c r="Y261" s="69" t="str">
        <f>IF(L261&gt;0,L261*'Fish metrics'!M$11/$B$5,IF($N$253&lt;=$B$4,0,""))</f>
        <v/>
      </c>
      <c r="Z261" s="39">
        <f t="shared" si="274"/>
        <v>0</v>
      </c>
      <c r="AB261" s="48" t="s">
        <v>13</v>
      </c>
      <c r="AC261" s="49" t="e">
        <f>SUM($P261*'Fish metrics'!D$184,$Q261*'Fish metrics'!D$185,$R261*'Fish metrics'!D$186,$S261*'Fish metrics'!D$187,$T261*'Fish metrics'!D$188,$U261*'Fish metrics'!D$189,$V261*'Fish metrics'!D$190,$W261*'Fish metrics'!D$191,$X261*'Fish metrics'!D$192,$Y261*'Fish metrics'!D$193)</f>
        <v>#VALUE!</v>
      </c>
      <c r="AD261" s="49" t="e">
        <f>SUM($P261*'Fish metrics'!E$184,$Q261*'Fish metrics'!E$185,$R261*'Fish metrics'!E$186,$S261*'Fish metrics'!E$187,$T261*'Fish metrics'!E$188,$U261*'Fish metrics'!E$189,$V261*'Fish metrics'!E$190,$W261*'Fish metrics'!E$191,$X261*'Fish metrics'!E$192,$Y261*'Fish metrics'!E$193)</f>
        <v>#VALUE!</v>
      </c>
      <c r="AE261" s="49" t="e">
        <f>SUM($P261*'Fish metrics'!F$184,$Q261*'Fish metrics'!F$185,$R261*'Fish metrics'!F$186,$S261*'Fish metrics'!F$187,$T261*'Fish metrics'!F$188,$U261*'Fish metrics'!F$189,$V261*'Fish metrics'!F$190,$W261*'Fish metrics'!F$191,$X261*'Fish metrics'!F$192,$Y261*'Fish metrics'!F$193)</f>
        <v>#VALUE!</v>
      </c>
      <c r="AF261" s="49" t="e">
        <f>SUM($P261*'Fish metrics'!G$184,$Q261*'Fish metrics'!G$185,$R261*'Fish metrics'!G$186,$S261*'Fish metrics'!G$187,$T261*'Fish metrics'!G$188,$U261*'Fish metrics'!G$189,$V261*'Fish metrics'!G$190,$W261*'Fish metrics'!G$191,$X261*'Fish metrics'!G$192,$Y261*'Fish metrics'!G$193)</f>
        <v>#VALUE!</v>
      </c>
      <c r="AG261" s="49" t="e">
        <f>SUM($P261*'Fish metrics'!H$184,$Q261*'Fish metrics'!H$185,$R261*'Fish metrics'!H$186,$S261*'Fish metrics'!H$187,$T261*'Fish metrics'!H$188,$U261*'Fish metrics'!H$189,$V261*'Fish metrics'!H$190,$W261*'Fish metrics'!H$191,$X261*'Fish metrics'!H$192,$Y261*'Fish metrics'!H$193)</f>
        <v>#VALUE!</v>
      </c>
      <c r="AH261" s="49" t="e">
        <f>SUM($P261*'Fish metrics'!I$184,$Q261*'Fish metrics'!I$185,$R261*'Fish metrics'!I$186,$S261*'Fish metrics'!I$187,$T261*'Fish metrics'!I$188,$U261*'Fish metrics'!I$189,$V261*'Fish metrics'!I$190,$W261*'Fish metrics'!I$191,$X261*'Fish metrics'!I$192,$Y261*'Fish metrics'!I$193)</f>
        <v>#VALUE!</v>
      </c>
      <c r="AI261" s="49" t="e">
        <f>SUM($P261*'Fish metrics'!J$184,$Q261*'Fish metrics'!J$185,$R261*'Fish metrics'!J$186,$S261*'Fish metrics'!J$187,$T261*'Fish metrics'!J$188,$U261*'Fish metrics'!J$189,$V261*'Fish metrics'!J$190,$W261*'Fish metrics'!J$191,$X261*'Fish metrics'!J$192,$Y261*'Fish metrics'!J$193)</f>
        <v>#VALUE!</v>
      </c>
      <c r="AJ261" s="49" t="e">
        <f>SUM($P261*'Fish metrics'!K$184,$Q261*'Fish metrics'!K$185,$R261*'Fish metrics'!K$186,$S261*'Fish metrics'!K$187,$T261*'Fish metrics'!K$188,$U261*'Fish metrics'!K$189,$V261*'Fish metrics'!K$190,$W261*'Fish metrics'!K$191,$X261*'Fish metrics'!K$192,$Y261*'Fish metrics'!K$193)</f>
        <v>#VALUE!</v>
      </c>
      <c r="AK261" s="49" t="e">
        <f>SUM($P261*'Fish metrics'!L$184,$Q261*'Fish metrics'!L$185,$R261*'Fish metrics'!L$186,$S261*'Fish metrics'!L$187,$T261*'Fish metrics'!L$188,$U261*'Fish metrics'!L$189,$V261*'Fish metrics'!L$190,$W261*'Fish metrics'!L$191,$X261*'Fish metrics'!L$192,$Y261*'Fish metrics'!L$193)</f>
        <v>#VALUE!</v>
      </c>
      <c r="AL261" s="49" t="e">
        <f>SUM($P261*'Fish metrics'!M$184,$Q261*'Fish metrics'!M$185,$R261*'Fish metrics'!M$186,$S261*'Fish metrics'!M$187,$T261*'Fish metrics'!M$188,$U261*'Fish metrics'!M$189,$V261*'Fish metrics'!M$190,$W261*'Fish metrics'!M$191,$X261*'Fish metrics'!M$192,$Y261*'Fish metrics'!M$193)</f>
        <v>#VALUE!</v>
      </c>
      <c r="AM261" s="49" t="e">
        <f>SUM($P261*'Fish metrics'!N$184,$Q261*'Fish metrics'!N$185,$R261*'Fish metrics'!N$186,$S261*'Fish metrics'!N$187,$T261*'Fish metrics'!N$188,$U261*'Fish metrics'!N$189,$V261*'Fish metrics'!N$190,$W261*'Fish metrics'!N$191,$X261*'Fish metrics'!N$192,$Y261*'Fish metrics'!N$193)</f>
        <v>#VALUE!</v>
      </c>
      <c r="AN261" s="49" t="e">
        <f>SUM($P261*'Fish metrics'!O$184,$Q261*'Fish metrics'!O$185,$R261*'Fish metrics'!O$186,$S261*'Fish metrics'!O$187,$T261*'Fish metrics'!O$188,$U261*'Fish metrics'!O$189,$V261*'Fish metrics'!O$190,$W261*'Fish metrics'!O$191,$X261*'Fish metrics'!O$192,$Y261*'Fish metrics'!O$193)</f>
        <v>#VALUE!</v>
      </c>
      <c r="AO261" s="39" t="e">
        <f t="shared" si="275"/>
        <v>#VALUE!</v>
      </c>
    </row>
    <row r="262" spans="1:41" x14ac:dyDescent="0.25">
      <c r="A262" s="64" t="s">
        <v>14</v>
      </c>
      <c r="B262" s="315"/>
      <c r="C262" s="328"/>
      <c r="D262" s="329"/>
      <c r="E262" s="329"/>
      <c r="F262" s="332"/>
      <c r="G262" s="328"/>
      <c r="H262" s="329"/>
      <c r="I262" s="329"/>
      <c r="J262" s="329"/>
      <c r="K262" s="330"/>
      <c r="L262" s="331"/>
      <c r="N262" s="64" t="s">
        <v>14</v>
      </c>
      <c r="O262" s="44" t="str">
        <f t="shared" si="273"/>
        <v/>
      </c>
      <c r="P262" s="67" t="str">
        <f>IF(C262&gt;0,C262*'Fish metrics'!D$12/$B$5,IF($N$253&lt;=$B$4,0,""))</f>
        <v/>
      </c>
      <c r="Q262" s="68" t="str">
        <f>IF(D262&gt;0,D262*'Fish metrics'!E$12/$B$5,IF($N$253&lt;=$B$4,0,""))</f>
        <v/>
      </c>
      <c r="R262" s="68" t="str">
        <f>IF(E262&gt;0,E262*'Fish metrics'!F$12/$B$5,IF($N$253&lt;=$B$4,0,""))</f>
        <v/>
      </c>
      <c r="S262" s="69" t="str">
        <f>IF(F262&gt;0,F262*'Fish metrics'!G$12/$B$5,IF($N$253&lt;=$B$4,0,""))</f>
        <v/>
      </c>
      <c r="T262" s="67" t="str">
        <f>IF(G262&gt;0,G262*'Fish metrics'!H$12/$B$5,IF($N$253&lt;=$B$4,0,""))</f>
        <v/>
      </c>
      <c r="U262" s="68" t="str">
        <f>IF(H262&gt;0,H262*'Fish metrics'!I$12/$B$5,IF($N$253&lt;=$B$4,0,""))</f>
        <v/>
      </c>
      <c r="V262" s="68" t="str">
        <f>IF(I262&gt;0,I262*'Fish metrics'!J$12/$B$5,IF($N$253&lt;=$B$4,0,""))</f>
        <v/>
      </c>
      <c r="W262" s="68" t="str">
        <f>IF(J262&gt;0,J262*'Fish metrics'!K$12/$B$5,IF($N$253&lt;=$B$4,0,""))</f>
        <v/>
      </c>
      <c r="X262" s="68" t="str">
        <f>IF(K262&gt;0,K262*'Fish metrics'!L$12/$B$5,IF($N$253&lt;=$B$4,0,""))</f>
        <v/>
      </c>
      <c r="Y262" s="69" t="str">
        <f>IF(L262&gt;0,L262*'Fish metrics'!M$12/$B$5,IF($N$253&lt;=$B$4,0,""))</f>
        <v/>
      </c>
      <c r="Z262" s="39">
        <f t="shared" si="274"/>
        <v>0</v>
      </c>
      <c r="AB262" s="70" t="s">
        <v>14</v>
      </c>
      <c r="AC262" s="49" t="e">
        <f>SUM($P262*'Fish metrics'!D$217,$Q262*'Fish metrics'!D$218,$R262*'Fish metrics'!D$219,$S262*'Fish metrics'!D$220,$T262*'Fish metrics'!D$221,$U262*'Fish metrics'!D$222,$V262*'Fish metrics'!D$223,$W262*'Fish metrics'!D$224,$X262*'Fish metrics'!D$225,$Y262*'Fish metrics'!D$226)</f>
        <v>#VALUE!</v>
      </c>
      <c r="AD262" s="49" t="e">
        <f>SUM($P262*'Fish metrics'!E$217,$Q262*'Fish metrics'!E$218,$R262*'Fish metrics'!E$219,$S262*'Fish metrics'!E$220,$T262*'Fish metrics'!E$221,$U262*'Fish metrics'!E$222,$V262*'Fish metrics'!E$223,$W262*'Fish metrics'!E$224,$X262*'Fish metrics'!E$225,$Y262*'Fish metrics'!E$226)</f>
        <v>#VALUE!</v>
      </c>
      <c r="AE262" s="49" t="e">
        <f>SUM($P262*'Fish metrics'!F$217,$Q262*'Fish metrics'!F$218,$R262*'Fish metrics'!F$219,$S262*'Fish metrics'!F$220,$T262*'Fish metrics'!F$221,$U262*'Fish metrics'!F$222,$V262*'Fish metrics'!F$223,$W262*'Fish metrics'!F$224,$X262*'Fish metrics'!F$225,$Y262*'Fish metrics'!F$226)</f>
        <v>#VALUE!</v>
      </c>
      <c r="AF262" s="49" t="e">
        <f>SUM($P262*'Fish metrics'!G$217,$Q262*'Fish metrics'!G$218,$R262*'Fish metrics'!G$219,$S262*'Fish metrics'!G$220,$T262*'Fish metrics'!G$221,$U262*'Fish metrics'!G$222,$V262*'Fish metrics'!G$223,$W262*'Fish metrics'!G$224,$X262*'Fish metrics'!G$225,$Y262*'Fish metrics'!G$226)</f>
        <v>#VALUE!</v>
      </c>
      <c r="AG262" s="49" t="e">
        <f>SUM($P262*'Fish metrics'!H$217,$Q262*'Fish metrics'!H$218,$R262*'Fish metrics'!H$219,$S262*'Fish metrics'!H$220,$T262*'Fish metrics'!H$221,$U262*'Fish metrics'!H$222,$V262*'Fish metrics'!H$223,$W262*'Fish metrics'!H$224,$X262*'Fish metrics'!H$225,$Y262*'Fish metrics'!H$226)</f>
        <v>#VALUE!</v>
      </c>
      <c r="AH262" s="49" t="e">
        <f>SUM($P262*'Fish metrics'!I$217,$Q262*'Fish metrics'!I$218,$R262*'Fish metrics'!I$219,$S262*'Fish metrics'!I$220,$T262*'Fish metrics'!I$221,$U262*'Fish metrics'!I$222,$V262*'Fish metrics'!I$223,$W262*'Fish metrics'!I$224,$X262*'Fish metrics'!I$225,$Y262*'Fish metrics'!I$226)</f>
        <v>#VALUE!</v>
      </c>
      <c r="AI262" s="49" t="e">
        <f>SUM($P262*'Fish metrics'!J$217,$Q262*'Fish metrics'!J$218,$R262*'Fish metrics'!J$219,$S262*'Fish metrics'!J$220,$T262*'Fish metrics'!J$221,$U262*'Fish metrics'!J$222,$V262*'Fish metrics'!J$223,$W262*'Fish metrics'!J$224,$X262*'Fish metrics'!J$225,$Y262*'Fish metrics'!J$226)</f>
        <v>#VALUE!</v>
      </c>
      <c r="AJ262" s="49" t="e">
        <f>SUM($P262*'Fish metrics'!K$217,$Q262*'Fish metrics'!K$218,$R262*'Fish metrics'!K$219,$S262*'Fish metrics'!K$220,$T262*'Fish metrics'!K$221,$U262*'Fish metrics'!K$222,$V262*'Fish metrics'!K$223,$W262*'Fish metrics'!K$224,$X262*'Fish metrics'!K$225,$Y262*'Fish metrics'!K$226)</f>
        <v>#VALUE!</v>
      </c>
      <c r="AK262" s="49" t="e">
        <f>SUM($P262*'Fish metrics'!L$217,$Q262*'Fish metrics'!L$218,$R262*'Fish metrics'!L$219,$S262*'Fish metrics'!L$220,$T262*'Fish metrics'!L$221,$U262*'Fish metrics'!L$222,$V262*'Fish metrics'!L$223,$W262*'Fish metrics'!L$224,$X262*'Fish metrics'!L$225,$Y262*'Fish metrics'!L$226)</f>
        <v>#VALUE!</v>
      </c>
      <c r="AL262" s="49" t="e">
        <f>SUM($P262*'Fish metrics'!M$217,$Q262*'Fish metrics'!M$218,$R262*'Fish metrics'!M$219,$S262*'Fish metrics'!M$220,$T262*'Fish metrics'!M$221,$U262*'Fish metrics'!M$222,$V262*'Fish metrics'!M$223,$W262*'Fish metrics'!M$224,$X262*'Fish metrics'!M$225,$Y262*'Fish metrics'!M$226)</f>
        <v>#VALUE!</v>
      </c>
      <c r="AM262" s="49" t="e">
        <f>SUM($P262*'Fish metrics'!N$217,$Q262*'Fish metrics'!N$218,$R262*'Fish metrics'!N$219,$S262*'Fish metrics'!N$220,$T262*'Fish metrics'!N$221,$U262*'Fish metrics'!N$222,$V262*'Fish metrics'!N$223,$W262*'Fish metrics'!N$224,$X262*'Fish metrics'!N$225,$Y262*'Fish metrics'!N$226)</f>
        <v>#VALUE!</v>
      </c>
      <c r="AN262" s="49" t="e">
        <f>SUM($P262*'Fish metrics'!O$217,$Q262*'Fish metrics'!O$218,$R262*'Fish metrics'!O$219,$S262*'Fish metrics'!O$220,$T262*'Fish metrics'!O$221,$U262*'Fish metrics'!O$222,$V262*'Fish metrics'!O$223,$W262*'Fish metrics'!O$224,$X262*'Fish metrics'!O$225,$Y262*'Fish metrics'!O$226)</f>
        <v>#VALUE!</v>
      </c>
      <c r="AO262" s="39" t="e">
        <f t="shared" si="275"/>
        <v>#VALUE!</v>
      </c>
    </row>
    <row r="263" spans="1:41" x14ac:dyDescent="0.25">
      <c r="A263" s="64" t="s">
        <v>15</v>
      </c>
      <c r="B263" s="315"/>
      <c r="C263" s="328"/>
      <c r="D263" s="329"/>
      <c r="E263" s="329"/>
      <c r="F263" s="332"/>
      <c r="G263" s="328"/>
      <c r="H263" s="329"/>
      <c r="I263" s="329"/>
      <c r="J263" s="329"/>
      <c r="K263" s="330"/>
      <c r="L263" s="331"/>
      <c r="N263" s="64" t="s">
        <v>15</v>
      </c>
      <c r="O263" s="44" t="str">
        <f t="shared" si="273"/>
        <v/>
      </c>
      <c r="P263" s="67" t="str">
        <f>IF(C263&gt;0,C263*'Fish metrics'!D$13/$B$5,IF($N$253&lt;=$B$4,0,""))</f>
        <v/>
      </c>
      <c r="Q263" s="68" t="str">
        <f>IF(D263&gt;0,D263*'Fish metrics'!E$13/$B$5,IF($N$253&lt;=$B$4,0,""))</f>
        <v/>
      </c>
      <c r="R263" s="68" t="str">
        <f>IF(E263&gt;0,E263*'Fish metrics'!F$13/$B$5,IF($N$253&lt;=$B$4,0,""))</f>
        <v/>
      </c>
      <c r="S263" s="69" t="str">
        <f>IF(F263&gt;0,F263*'Fish metrics'!G$13/$B$5,IF($N$253&lt;=$B$4,0,""))</f>
        <v/>
      </c>
      <c r="T263" s="67" t="str">
        <f>IF(G263&gt;0,G263*'Fish metrics'!H$13/$B$5,IF($N$253&lt;=$B$4,0,""))</f>
        <v/>
      </c>
      <c r="U263" s="68" t="str">
        <f>IF(H263&gt;0,H263*'Fish metrics'!I$13/$B$5,IF($N$253&lt;=$B$4,0,""))</f>
        <v/>
      </c>
      <c r="V263" s="68" t="str">
        <f>IF(I263&gt;0,I263*'Fish metrics'!J$13/$B$5,IF($N$253&lt;=$B$4,0,""))</f>
        <v/>
      </c>
      <c r="W263" s="68" t="str">
        <f>IF(J263&gt;0,J263*'Fish metrics'!K$13/$B$5,IF($N$253&lt;=$B$4,0,""))</f>
        <v/>
      </c>
      <c r="X263" s="68" t="str">
        <f>IF(K263&gt;0,K263*'Fish metrics'!L$13/$B$5,IF($N$253&lt;=$B$4,0,""))</f>
        <v/>
      </c>
      <c r="Y263" s="69" t="str">
        <f>IF(L263&gt;0,L263*'Fish metrics'!M$13/$B$5,IF($N$253&lt;=$B$4,0,""))</f>
        <v/>
      </c>
      <c r="Z263" s="39">
        <f t="shared" si="274"/>
        <v>0</v>
      </c>
      <c r="AB263" s="70" t="s">
        <v>15</v>
      </c>
      <c r="AC263" s="49" t="e">
        <f>SUM($P263*'Fish metrics'!D$217,$Q263*'Fish metrics'!D$218,$R263*'Fish metrics'!D$219,$S263*'Fish metrics'!D$220,$T263*'Fish metrics'!D$221,$U263*'Fish metrics'!D$222,$V263*'Fish metrics'!D$223,$W263*'Fish metrics'!D$224,$X263*'Fish metrics'!D$225,$Y263*'Fish metrics'!D$226)</f>
        <v>#VALUE!</v>
      </c>
      <c r="AD263" s="49" t="e">
        <f>SUM($P263*'Fish metrics'!E$217,$Q263*'Fish metrics'!E$218,$R263*'Fish metrics'!E$219,$S263*'Fish metrics'!E$220,$T263*'Fish metrics'!E$221,$U263*'Fish metrics'!E$222,$V263*'Fish metrics'!E$223,$W263*'Fish metrics'!E$224,$X263*'Fish metrics'!E$225,$Y263*'Fish metrics'!E$226)</f>
        <v>#VALUE!</v>
      </c>
      <c r="AE263" s="49" t="e">
        <f>SUM($P263*'Fish metrics'!F$217,$Q263*'Fish metrics'!F$218,$R263*'Fish metrics'!F$219,$S263*'Fish metrics'!F$220,$T263*'Fish metrics'!F$221,$U263*'Fish metrics'!F$222,$V263*'Fish metrics'!F$223,$W263*'Fish metrics'!F$224,$X263*'Fish metrics'!F$225,$Y263*'Fish metrics'!F$226)</f>
        <v>#VALUE!</v>
      </c>
      <c r="AF263" s="49" t="e">
        <f>SUM($P263*'Fish metrics'!G$217,$Q263*'Fish metrics'!G$218,$R263*'Fish metrics'!G$219,$S263*'Fish metrics'!G$220,$T263*'Fish metrics'!G$221,$U263*'Fish metrics'!G$222,$V263*'Fish metrics'!G$223,$W263*'Fish metrics'!G$224,$X263*'Fish metrics'!G$225,$Y263*'Fish metrics'!G$226)</f>
        <v>#VALUE!</v>
      </c>
      <c r="AG263" s="49" t="e">
        <f>SUM($P263*'Fish metrics'!H$217,$Q263*'Fish metrics'!H$218,$R263*'Fish metrics'!H$219,$S263*'Fish metrics'!H$220,$T263*'Fish metrics'!H$221,$U263*'Fish metrics'!H$222,$V263*'Fish metrics'!H$223,$W263*'Fish metrics'!H$224,$X263*'Fish metrics'!H$225,$Y263*'Fish metrics'!H$226)</f>
        <v>#VALUE!</v>
      </c>
      <c r="AH263" s="49" t="e">
        <f>SUM($P263*'Fish metrics'!I$217,$Q263*'Fish metrics'!I$218,$R263*'Fish metrics'!I$219,$S263*'Fish metrics'!I$220,$T263*'Fish metrics'!I$221,$U263*'Fish metrics'!I$222,$V263*'Fish metrics'!I$223,$W263*'Fish metrics'!I$224,$X263*'Fish metrics'!I$225,$Y263*'Fish metrics'!I$226)</f>
        <v>#VALUE!</v>
      </c>
      <c r="AI263" s="49" t="e">
        <f>SUM($P263*'Fish metrics'!J$217,$Q263*'Fish metrics'!J$218,$R263*'Fish metrics'!J$219,$S263*'Fish metrics'!J$220,$T263*'Fish metrics'!J$221,$U263*'Fish metrics'!J$222,$V263*'Fish metrics'!J$223,$W263*'Fish metrics'!J$224,$X263*'Fish metrics'!J$225,$Y263*'Fish metrics'!J$226)</f>
        <v>#VALUE!</v>
      </c>
      <c r="AJ263" s="49" t="e">
        <f>SUM($P263*'Fish metrics'!K$217,$Q263*'Fish metrics'!K$218,$R263*'Fish metrics'!K$219,$S263*'Fish metrics'!K$220,$T263*'Fish metrics'!K$221,$U263*'Fish metrics'!K$222,$V263*'Fish metrics'!K$223,$W263*'Fish metrics'!K$224,$X263*'Fish metrics'!K$225,$Y263*'Fish metrics'!K$226)</f>
        <v>#VALUE!</v>
      </c>
      <c r="AK263" s="49" t="e">
        <f>SUM($P263*'Fish metrics'!L$217,$Q263*'Fish metrics'!L$218,$R263*'Fish metrics'!L$219,$S263*'Fish metrics'!L$220,$T263*'Fish metrics'!L$221,$U263*'Fish metrics'!L$222,$V263*'Fish metrics'!L$223,$W263*'Fish metrics'!L$224,$X263*'Fish metrics'!L$225,$Y263*'Fish metrics'!L$226)</f>
        <v>#VALUE!</v>
      </c>
      <c r="AL263" s="49" t="e">
        <f>SUM($P263*'Fish metrics'!M$217,$Q263*'Fish metrics'!M$218,$R263*'Fish metrics'!M$219,$S263*'Fish metrics'!M$220,$T263*'Fish metrics'!M$221,$U263*'Fish metrics'!M$222,$V263*'Fish metrics'!M$223,$W263*'Fish metrics'!M$224,$X263*'Fish metrics'!M$225,$Y263*'Fish metrics'!M$226)</f>
        <v>#VALUE!</v>
      </c>
      <c r="AM263" s="49" t="e">
        <f>SUM($P263*'Fish metrics'!N$217,$Q263*'Fish metrics'!N$218,$R263*'Fish metrics'!N$219,$S263*'Fish metrics'!N$220,$T263*'Fish metrics'!N$221,$U263*'Fish metrics'!N$222,$V263*'Fish metrics'!N$223,$W263*'Fish metrics'!N$224,$X263*'Fish metrics'!N$225,$Y263*'Fish metrics'!N$226)</f>
        <v>#VALUE!</v>
      </c>
      <c r="AN263" s="49" t="e">
        <f>SUM($P263*'Fish metrics'!O$217,$Q263*'Fish metrics'!O$218,$R263*'Fish metrics'!O$219,$S263*'Fish metrics'!O$220,$T263*'Fish metrics'!O$221,$U263*'Fish metrics'!O$222,$V263*'Fish metrics'!O$223,$W263*'Fish metrics'!O$224,$X263*'Fish metrics'!O$225,$Y263*'Fish metrics'!O$226)</f>
        <v>#VALUE!</v>
      </c>
      <c r="AO263" s="39" t="e">
        <f t="shared" si="275"/>
        <v>#VALUE!</v>
      </c>
    </row>
    <row r="264" spans="1:41" x14ac:dyDescent="0.25">
      <c r="A264" s="64" t="s">
        <v>18</v>
      </c>
      <c r="B264" s="315"/>
      <c r="C264" s="328"/>
      <c r="D264" s="329"/>
      <c r="E264" s="329"/>
      <c r="F264" s="332"/>
      <c r="G264" s="328"/>
      <c r="H264" s="329"/>
      <c r="I264" s="329"/>
      <c r="J264" s="329"/>
      <c r="K264" s="330"/>
      <c r="L264" s="331"/>
      <c r="N264" s="64" t="s">
        <v>18</v>
      </c>
      <c r="O264" s="44" t="str">
        <f t="shared" si="273"/>
        <v/>
      </c>
      <c r="P264" s="67" t="str">
        <f>IF(C264&gt;0,C264*'Fish metrics'!D$14/$B$5,IF($N$253&lt;=$B$4,0,""))</f>
        <v/>
      </c>
      <c r="Q264" s="68" t="str">
        <f>IF(D264&gt;0,D264*'Fish metrics'!E$14/$B$5,IF($N$253&lt;=$B$4,0,""))</f>
        <v/>
      </c>
      <c r="R264" s="68" t="str">
        <f>IF(E264&gt;0,E264*'Fish metrics'!F$14/$B$5,IF($N$253&lt;=$B$4,0,""))</f>
        <v/>
      </c>
      <c r="S264" s="69" t="str">
        <f>IF(F264&gt;0,F264*'Fish metrics'!G$14/$B$5,IF($N$253&lt;=$B$4,0,""))</f>
        <v/>
      </c>
      <c r="T264" s="67" t="str">
        <f>IF(G264&gt;0,G264*'Fish metrics'!H$14/$B$5,IF($N$253&lt;=$B$4,0,""))</f>
        <v/>
      </c>
      <c r="U264" s="68" t="str">
        <f>IF(H264&gt;0,H264*'Fish metrics'!I$14/$B$5,IF($N$253&lt;=$B$4,0,""))</f>
        <v/>
      </c>
      <c r="V264" s="68" t="str">
        <f>IF(I264&gt;0,I264*'Fish metrics'!J$14/$B$5,IF($N$253&lt;=$B$4,0,""))</f>
        <v/>
      </c>
      <c r="W264" s="68" t="str">
        <f>IF(J264&gt;0,J264*'Fish metrics'!K$14/$B$5,IF($N$253&lt;=$B$4,0,""))</f>
        <v/>
      </c>
      <c r="X264" s="68" t="str">
        <f>IF(K264&gt;0,K264*'Fish metrics'!L$14/$B$5,IF($N$253&lt;=$B$4,0,""))</f>
        <v/>
      </c>
      <c r="Y264" s="69" t="str">
        <f>IF(L264&gt;0,L264*'Fish metrics'!M$14/$B$5,IF($N$253&lt;=$B$4,0,""))</f>
        <v/>
      </c>
      <c r="Z264" s="39">
        <f t="shared" si="274"/>
        <v>0</v>
      </c>
      <c r="AB264" s="70" t="s">
        <v>18</v>
      </c>
      <c r="AC264" s="49" t="e">
        <f>SUM($P264*'Fish metrics'!D$217,$Q264*'Fish metrics'!D$218,$R264*'Fish metrics'!D$219,$S264*'Fish metrics'!D$220,$T264*'Fish metrics'!D$221,$U264*'Fish metrics'!D$222,$V264*'Fish metrics'!D$223,$W264*'Fish metrics'!D$224,$X264*'Fish metrics'!D$225,$Y264*'Fish metrics'!D$226)</f>
        <v>#VALUE!</v>
      </c>
      <c r="AD264" s="49" t="e">
        <f>SUM($P264*'Fish metrics'!E$217,$Q264*'Fish metrics'!E$218,$R264*'Fish metrics'!E$219,$S264*'Fish metrics'!E$220,$T264*'Fish metrics'!E$221,$U264*'Fish metrics'!E$222,$V264*'Fish metrics'!E$223,$W264*'Fish metrics'!E$224,$X264*'Fish metrics'!E$225,$Y264*'Fish metrics'!E$226)</f>
        <v>#VALUE!</v>
      </c>
      <c r="AE264" s="49" t="e">
        <f>SUM($P264*'Fish metrics'!F$217,$Q264*'Fish metrics'!F$218,$R264*'Fish metrics'!F$219,$S264*'Fish metrics'!F$220,$T264*'Fish metrics'!F$221,$U264*'Fish metrics'!F$222,$V264*'Fish metrics'!F$223,$W264*'Fish metrics'!F$224,$X264*'Fish metrics'!F$225,$Y264*'Fish metrics'!F$226)</f>
        <v>#VALUE!</v>
      </c>
      <c r="AF264" s="49" t="e">
        <f>SUM($P264*'Fish metrics'!G$217,$Q264*'Fish metrics'!G$218,$R264*'Fish metrics'!G$219,$S264*'Fish metrics'!G$220,$T264*'Fish metrics'!G$221,$U264*'Fish metrics'!G$222,$V264*'Fish metrics'!G$223,$W264*'Fish metrics'!G$224,$X264*'Fish metrics'!G$225,$Y264*'Fish metrics'!G$226)</f>
        <v>#VALUE!</v>
      </c>
      <c r="AG264" s="49" t="e">
        <f>SUM($P264*'Fish metrics'!H$217,$Q264*'Fish metrics'!H$218,$R264*'Fish metrics'!H$219,$S264*'Fish metrics'!H$220,$T264*'Fish metrics'!H$221,$U264*'Fish metrics'!H$222,$V264*'Fish metrics'!H$223,$W264*'Fish metrics'!H$224,$X264*'Fish metrics'!H$225,$Y264*'Fish metrics'!H$226)</f>
        <v>#VALUE!</v>
      </c>
      <c r="AH264" s="49" t="e">
        <f>SUM($P264*'Fish metrics'!I$217,$Q264*'Fish metrics'!I$218,$R264*'Fish metrics'!I$219,$S264*'Fish metrics'!I$220,$T264*'Fish metrics'!I$221,$U264*'Fish metrics'!I$222,$V264*'Fish metrics'!I$223,$W264*'Fish metrics'!I$224,$X264*'Fish metrics'!I$225,$Y264*'Fish metrics'!I$226)</f>
        <v>#VALUE!</v>
      </c>
      <c r="AI264" s="49" t="e">
        <f>SUM($P264*'Fish metrics'!J$217,$Q264*'Fish metrics'!J$218,$R264*'Fish metrics'!J$219,$S264*'Fish metrics'!J$220,$T264*'Fish metrics'!J$221,$U264*'Fish metrics'!J$222,$V264*'Fish metrics'!J$223,$W264*'Fish metrics'!J$224,$X264*'Fish metrics'!J$225,$Y264*'Fish metrics'!J$226)</f>
        <v>#VALUE!</v>
      </c>
      <c r="AJ264" s="49" t="e">
        <f>SUM($P264*'Fish metrics'!K$217,$Q264*'Fish metrics'!K$218,$R264*'Fish metrics'!K$219,$S264*'Fish metrics'!K$220,$T264*'Fish metrics'!K$221,$U264*'Fish metrics'!K$222,$V264*'Fish metrics'!K$223,$W264*'Fish metrics'!K$224,$X264*'Fish metrics'!K$225,$Y264*'Fish metrics'!K$226)</f>
        <v>#VALUE!</v>
      </c>
      <c r="AK264" s="49" t="e">
        <f>SUM($P264*'Fish metrics'!L$217,$Q264*'Fish metrics'!L$218,$R264*'Fish metrics'!L$219,$S264*'Fish metrics'!L$220,$T264*'Fish metrics'!L$221,$U264*'Fish metrics'!L$222,$V264*'Fish metrics'!L$223,$W264*'Fish metrics'!L$224,$X264*'Fish metrics'!L$225,$Y264*'Fish metrics'!L$226)</f>
        <v>#VALUE!</v>
      </c>
      <c r="AL264" s="49" t="e">
        <f>SUM($P264*'Fish metrics'!M$217,$Q264*'Fish metrics'!M$218,$R264*'Fish metrics'!M$219,$S264*'Fish metrics'!M$220,$T264*'Fish metrics'!M$221,$U264*'Fish metrics'!M$222,$V264*'Fish metrics'!M$223,$W264*'Fish metrics'!M$224,$X264*'Fish metrics'!M$225,$Y264*'Fish metrics'!M$226)</f>
        <v>#VALUE!</v>
      </c>
      <c r="AM264" s="49" t="e">
        <f>SUM($P264*'Fish metrics'!N$217,$Q264*'Fish metrics'!N$218,$R264*'Fish metrics'!N$219,$S264*'Fish metrics'!N$220,$T264*'Fish metrics'!N$221,$U264*'Fish metrics'!N$222,$V264*'Fish metrics'!N$223,$W264*'Fish metrics'!N$224,$X264*'Fish metrics'!N$225,$Y264*'Fish metrics'!N$226)</f>
        <v>#VALUE!</v>
      </c>
      <c r="AN264" s="49" t="e">
        <f>SUM($P264*'Fish metrics'!O$217,$Q264*'Fish metrics'!O$218,$R264*'Fish metrics'!O$219,$S264*'Fish metrics'!O$220,$T264*'Fish metrics'!O$221,$U264*'Fish metrics'!O$222,$V264*'Fish metrics'!O$223,$W264*'Fish metrics'!O$224,$X264*'Fish metrics'!O$225,$Y264*'Fish metrics'!O$226)</f>
        <v>#VALUE!</v>
      </c>
      <c r="AO264" s="39" t="e">
        <f t="shared" si="275"/>
        <v>#VALUE!</v>
      </c>
    </row>
    <row r="265" spans="1:41" x14ac:dyDescent="0.25">
      <c r="A265" s="64" t="s">
        <v>19</v>
      </c>
      <c r="B265" s="315"/>
      <c r="C265" s="316"/>
      <c r="D265" s="317"/>
      <c r="E265" s="317"/>
      <c r="F265" s="327"/>
      <c r="G265" s="328"/>
      <c r="H265" s="329"/>
      <c r="I265" s="329"/>
      <c r="J265" s="330"/>
      <c r="K265" s="330"/>
      <c r="L265" s="331"/>
      <c r="N265" s="64" t="s">
        <v>19</v>
      </c>
      <c r="O265" s="44" t="str">
        <f t="shared" si="273"/>
        <v/>
      </c>
      <c r="P265" s="45" t="str">
        <f>IF(C265&gt;0,C265*'Fish metrics'!D$15/$B$5,IF($N$253&lt;=$B$4,0,""))</f>
        <v/>
      </c>
      <c r="Q265" s="46" t="str">
        <f>IF(D265&gt;0,D265*'Fish metrics'!E$15/$B$5,IF($N$253&lt;=$B$4,0,""))</f>
        <v/>
      </c>
      <c r="R265" s="46" t="str">
        <f>IF(E265&gt;0,E265*'Fish metrics'!F$15/$B$5,IF($N$253&lt;=$B$4,0,""))</f>
        <v/>
      </c>
      <c r="S265" s="47" t="str">
        <f>IF(F265&gt;0,F265*'Fish metrics'!G$15/$B$5,IF($N$253&lt;=$B$4,0,""))</f>
        <v/>
      </c>
      <c r="T265" s="67" t="str">
        <f>IF(G265&gt;0,G265*'Fish metrics'!H$15/$B$5,IF($N$253&lt;=$B$4,0,""))</f>
        <v/>
      </c>
      <c r="U265" s="68" t="str">
        <f>IF(H265&gt;0,H265*'Fish metrics'!I$15/$B$5,IF($N$253&lt;=$B$4,0,""))</f>
        <v/>
      </c>
      <c r="V265" s="68" t="str">
        <f>IF(I265&gt;0,I265*'Fish metrics'!J$15/$B$5,IF($N$253&lt;=$B$4,0,""))</f>
        <v/>
      </c>
      <c r="W265" s="68" t="str">
        <f>IF(J265&gt;0,J265*'Fish metrics'!K$15/$B$5,IF($N$253&lt;=$B$4,0,""))</f>
        <v/>
      </c>
      <c r="X265" s="68" t="str">
        <f>IF(K265&gt;0,K265*'Fish metrics'!L$15/$B$5,IF($N$253&lt;=$B$4,0,""))</f>
        <v/>
      </c>
      <c r="Y265" s="69" t="str">
        <f>IF(L265&gt;0,L265*'Fish metrics'!M$15/$B$5,IF($N$253&lt;=$B$4,0,""))</f>
        <v/>
      </c>
      <c r="Z265" s="39">
        <f t="shared" si="274"/>
        <v>0</v>
      </c>
      <c r="AB265" s="70" t="s">
        <v>19</v>
      </c>
      <c r="AC265" s="49" t="e">
        <f>SUM($P265*'Fish metrics'!D$184,$Q265*'Fish metrics'!D$185,$R265*'Fish metrics'!D$186,$S265*'Fish metrics'!D$187,$T265*'Fish metrics'!D$188,$U265*'Fish metrics'!D$189,$V265*'Fish metrics'!D$190,$W265*'Fish metrics'!D$191,$X265*'Fish metrics'!D$192,$Y265*'Fish metrics'!D$193)</f>
        <v>#VALUE!</v>
      </c>
      <c r="AD265" s="49" t="e">
        <f>SUM($P265*'Fish metrics'!E$184,$Q265*'Fish metrics'!E$185,$R265*'Fish metrics'!E$186,$S265*'Fish metrics'!E$187,$T265*'Fish metrics'!E$188,$U265*'Fish metrics'!E$189,$V265*'Fish metrics'!E$190,$W265*'Fish metrics'!E$191,$X265*'Fish metrics'!E$192,$Y265*'Fish metrics'!E$193)</f>
        <v>#VALUE!</v>
      </c>
      <c r="AE265" s="49" t="e">
        <f>SUM($P265*'Fish metrics'!F$184,$Q265*'Fish metrics'!F$185,$R265*'Fish metrics'!F$186,$S265*'Fish metrics'!F$187,$T265*'Fish metrics'!F$188,$U265*'Fish metrics'!F$189,$V265*'Fish metrics'!F$190,$W265*'Fish metrics'!F$191,$X265*'Fish metrics'!F$192,$Y265*'Fish metrics'!F$193)</f>
        <v>#VALUE!</v>
      </c>
      <c r="AF265" s="49" t="e">
        <f>SUM($P265*'Fish metrics'!G$184,$Q265*'Fish metrics'!G$185,$R265*'Fish metrics'!G$186,$S265*'Fish metrics'!G$187,$T265*'Fish metrics'!G$188,$U265*'Fish metrics'!G$189,$V265*'Fish metrics'!G$190,$W265*'Fish metrics'!G$191,$X265*'Fish metrics'!G$192,$Y265*'Fish metrics'!G$193)</f>
        <v>#VALUE!</v>
      </c>
      <c r="AG265" s="49" t="e">
        <f>SUM($P265*'Fish metrics'!H$184,$Q265*'Fish metrics'!H$185,$R265*'Fish metrics'!H$186,$S265*'Fish metrics'!H$187,$T265*'Fish metrics'!H$188,$U265*'Fish metrics'!H$189,$V265*'Fish metrics'!H$190,$W265*'Fish metrics'!H$191,$X265*'Fish metrics'!H$192,$Y265*'Fish metrics'!H$193)</f>
        <v>#VALUE!</v>
      </c>
      <c r="AH265" s="49" t="e">
        <f>SUM($P265*'Fish metrics'!I$184,$Q265*'Fish metrics'!I$185,$R265*'Fish metrics'!I$186,$S265*'Fish metrics'!I$187,$T265*'Fish metrics'!I$188,$U265*'Fish metrics'!I$189,$V265*'Fish metrics'!I$190,$W265*'Fish metrics'!I$191,$X265*'Fish metrics'!I$192,$Y265*'Fish metrics'!I$193)</f>
        <v>#VALUE!</v>
      </c>
      <c r="AI265" s="49" t="e">
        <f>SUM($P265*'Fish metrics'!J$184,$Q265*'Fish metrics'!J$185,$R265*'Fish metrics'!J$186,$S265*'Fish metrics'!J$187,$T265*'Fish metrics'!J$188,$U265*'Fish metrics'!J$189,$V265*'Fish metrics'!J$190,$W265*'Fish metrics'!J$191,$X265*'Fish metrics'!J$192,$Y265*'Fish metrics'!J$193)</f>
        <v>#VALUE!</v>
      </c>
      <c r="AJ265" s="49" t="e">
        <f>SUM($P265*'Fish metrics'!K$184,$Q265*'Fish metrics'!K$185,$R265*'Fish metrics'!K$186,$S265*'Fish metrics'!K$187,$T265*'Fish metrics'!K$188,$U265*'Fish metrics'!K$189,$V265*'Fish metrics'!K$190,$W265*'Fish metrics'!K$191,$X265*'Fish metrics'!K$192,$Y265*'Fish metrics'!K$193)</f>
        <v>#VALUE!</v>
      </c>
      <c r="AK265" s="49" t="e">
        <f>SUM($P265*'Fish metrics'!L$184,$Q265*'Fish metrics'!L$185,$R265*'Fish metrics'!L$186,$S265*'Fish metrics'!L$187,$T265*'Fish metrics'!L$188,$U265*'Fish metrics'!L$189,$V265*'Fish metrics'!L$190,$W265*'Fish metrics'!L$191,$X265*'Fish metrics'!L$192,$Y265*'Fish metrics'!L$193)</f>
        <v>#VALUE!</v>
      </c>
      <c r="AL265" s="49" t="e">
        <f>SUM($P265*'Fish metrics'!M$184,$Q265*'Fish metrics'!M$185,$R265*'Fish metrics'!M$186,$S265*'Fish metrics'!M$187,$T265*'Fish metrics'!M$188,$U265*'Fish metrics'!M$189,$V265*'Fish metrics'!M$190,$W265*'Fish metrics'!M$191,$X265*'Fish metrics'!M$192,$Y265*'Fish metrics'!M$193)</f>
        <v>#VALUE!</v>
      </c>
      <c r="AM265" s="49" t="e">
        <f>SUM($P265*'Fish metrics'!N$184,$Q265*'Fish metrics'!N$185,$R265*'Fish metrics'!N$186,$S265*'Fish metrics'!N$187,$T265*'Fish metrics'!N$188,$U265*'Fish metrics'!N$189,$V265*'Fish metrics'!N$190,$W265*'Fish metrics'!N$191,$X265*'Fish metrics'!N$192,$Y265*'Fish metrics'!N$193)</f>
        <v>#VALUE!</v>
      </c>
      <c r="AN265" s="49" t="e">
        <f>SUM($P265*'Fish metrics'!O$184,$Q265*'Fish metrics'!O$185,$R265*'Fish metrics'!O$186,$S265*'Fish metrics'!O$187,$T265*'Fish metrics'!O$188,$U265*'Fish metrics'!O$189,$V265*'Fish metrics'!O$190,$W265*'Fish metrics'!O$191,$X265*'Fish metrics'!O$192,$Y265*'Fish metrics'!O$193)</f>
        <v>#VALUE!</v>
      </c>
      <c r="AO265" s="39" t="e">
        <f t="shared" si="275"/>
        <v>#VALUE!</v>
      </c>
    </row>
    <row r="266" spans="1:41" x14ac:dyDescent="0.25">
      <c r="A266" s="71" t="s">
        <v>20</v>
      </c>
      <c r="B266" s="319"/>
      <c r="C266" s="320"/>
      <c r="D266" s="321"/>
      <c r="E266" s="321"/>
      <c r="F266" s="333"/>
      <c r="G266" s="334"/>
      <c r="H266" s="335"/>
      <c r="I266" s="335"/>
      <c r="J266" s="335"/>
      <c r="K266" s="335"/>
      <c r="L266" s="336"/>
      <c r="N266" s="71" t="s">
        <v>20</v>
      </c>
      <c r="O266" s="51" t="str">
        <f t="shared" si="273"/>
        <v/>
      </c>
      <c r="P266" s="52" t="str">
        <f>IF(C266&gt;0,C266*'Fish metrics'!D$16/$B$5,IF($N$253&lt;=$B$4,0,""))</f>
        <v/>
      </c>
      <c r="Q266" s="53" t="str">
        <f>IF(D266&gt;0,D266*'Fish metrics'!E$16/$B$5,IF($N$253&lt;=$B$4,0,""))</f>
        <v/>
      </c>
      <c r="R266" s="53" t="str">
        <f>IF(E266&gt;0,E266*'Fish metrics'!F$16/$B$5,IF($N$253&lt;=$B$4,0,""))</f>
        <v/>
      </c>
      <c r="S266" s="54" t="str">
        <f>IF(F266&gt;0,F266*'Fish metrics'!G$16/$B$5,IF($N$253&lt;=$B$4,0,""))</f>
        <v/>
      </c>
      <c r="T266" s="72" t="str">
        <f>IF(G266&gt;0,G266*'Fish metrics'!H$16/$B$5,IF($N$253&lt;=$B$4,0,""))</f>
        <v/>
      </c>
      <c r="U266" s="73" t="str">
        <f>IF(H266&gt;0,H266*'Fish metrics'!I$16/$B$5,IF($N$253&lt;=$B$4,0,""))</f>
        <v/>
      </c>
      <c r="V266" s="73" t="str">
        <f>IF(I266&gt;0,I266*'Fish metrics'!J$16/$B$5,IF($N$253&lt;=$B$4,0,""))</f>
        <v/>
      </c>
      <c r="W266" s="73" t="str">
        <f>IF(J266&gt;0,J266*'Fish metrics'!K$16/$B$5,IF($N$253&lt;=$B$4,0,""))</f>
        <v/>
      </c>
      <c r="X266" s="73" t="str">
        <f>IF(K266&gt;0,K266*'Fish metrics'!L$16/$B$5,IF($N$253&lt;=$B$4,0,""))</f>
        <v/>
      </c>
      <c r="Y266" s="74" t="str">
        <f>IF(L266&gt;0,L266*'Fish metrics'!M$16/$B$5,IF($N$253&lt;=$B$4,0,""))</f>
        <v/>
      </c>
      <c r="Z266" s="39">
        <f t="shared" si="274"/>
        <v>0</v>
      </c>
      <c r="AB266" s="75" t="s">
        <v>20</v>
      </c>
      <c r="AC266" s="56" t="e">
        <f>SUM($P266*'Fish metrics'!D$195,$Q266*'Fish metrics'!D$196,$R266*'Fish metrics'!D$197,$S266*'Fish metrics'!D$198,$T266*'Fish metrics'!D$199,$U266*'Fish metrics'!D$200,$V266*'Fish metrics'!D$201,$W266*'Fish metrics'!D$202,$X266*'Fish metrics'!D$203,$Y266*'Fish metrics'!D$204)</f>
        <v>#VALUE!</v>
      </c>
      <c r="AD266" s="56" t="e">
        <f>SUM($P266*'Fish metrics'!E$195,$Q266*'Fish metrics'!E$196,$R266*'Fish metrics'!E$197,$S266*'Fish metrics'!E$198,$T266*'Fish metrics'!E$199,$U266*'Fish metrics'!E$200,$V266*'Fish metrics'!E$201,$W266*'Fish metrics'!E$202,$X266*'Fish metrics'!E$203,$Y266*'Fish metrics'!E$204)</f>
        <v>#VALUE!</v>
      </c>
      <c r="AE266" s="56" t="e">
        <f>SUM($P266*'Fish metrics'!F$195,$Q266*'Fish metrics'!F$196,$R266*'Fish metrics'!F$197,$S266*'Fish metrics'!F$198,$T266*'Fish metrics'!F$199,$U266*'Fish metrics'!F$200,$V266*'Fish metrics'!F$201,$W266*'Fish metrics'!F$202,$X266*'Fish metrics'!F$203,$Y266*'Fish metrics'!F$204)</f>
        <v>#VALUE!</v>
      </c>
      <c r="AF266" s="56" t="e">
        <f>SUM($P266*'Fish metrics'!G$195,$Q266*'Fish metrics'!G$196,$R266*'Fish metrics'!G$197,$S266*'Fish metrics'!G$198,$T266*'Fish metrics'!G$199,$U266*'Fish metrics'!G$200,$V266*'Fish metrics'!G$201,$W266*'Fish metrics'!G$202,$X266*'Fish metrics'!G$203,$Y266*'Fish metrics'!G$204)</f>
        <v>#VALUE!</v>
      </c>
      <c r="AG266" s="56" t="e">
        <f>SUM($P266*'Fish metrics'!H$195,$Q266*'Fish metrics'!H$196,$R266*'Fish metrics'!H$197,$S266*'Fish metrics'!H$198,$T266*'Fish metrics'!H$199,$U266*'Fish metrics'!H$200,$V266*'Fish metrics'!H$201,$W266*'Fish metrics'!H$202,$X266*'Fish metrics'!H$203,$Y266*'Fish metrics'!H$204)</f>
        <v>#VALUE!</v>
      </c>
      <c r="AH266" s="56" t="e">
        <f>SUM($P266*'Fish metrics'!I$195,$Q266*'Fish metrics'!I$196,$R266*'Fish metrics'!I$197,$S266*'Fish metrics'!I$198,$T266*'Fish metrics'!I$199,$U266*'Fish metrics'!I$200,$V266*'Fish metrics'!I$201,$W266*'Fish metrics'!I$202,$X266*'Fish metrics'!I$203,$Y266*'Fish metrics'!I$204)</f>
        <v>#VALUE!</v>
      </c>
      <c r="AI266" s="56" t="e">
        <f>SUM($P266*'Fish metrics'!J$195,$Q266*'Fish metrics'!J$196,$R266*'Fish metrics'!J$197,$S266*'Fish metrics'!J$198,$T266*'Fish metrics'!J$199,$U266*'Fish metrics'!J$200,$V266*'Fish metrics'!J$201,$W266*'Fish metrics'!J$202,$X266*'Fish metrics'!J$203,$Y266*'Fish metrics'!J$204)</f>
        <v>#VALUE!</v>
      </c>
      <c r="AJ266" s="56" t="e">
        <f>SUM($P266*'Fish metrics'!K$195,$Q266*'Fish metrics'!K$196,$R266*'Fish metrics'!K$197,$S266*'Fish metrics'!K$198,$T266*'Fish metrics'!K$199,$U266*'Fish metrics'!K$200,$V266*'Fish metrics'!K$201,$W266*'Fish metrics'!K$202,$X266*'Fish metrics'!K$203,$Y266*'Fish metrics'!K$204)</f>
        <v>#VALUE!</v>
      </c>
      <c r="AK266" s="56" t="e">
        <f>SUM($P266*'Fish metrics'!L$195,$Q266*'Fish metrics'!L$196,$R266*'Fish metrics'!L$197,$S266*'Fish metrics'!L$198,$T266*'Fish metrics'!L$199,$U266*'Fish metrics'!L$200,$V266*'Fish metrics'!L$201,$W266*'Fish metrics'!L$202,$X266*'Fish metrics'!L$203,$Y266*'Fish metrics'!L$204)</f>
        <v>#VALUE!</v>
      </c>
      <c r="AL266" s="56" t="e">
        <f>SUM($P266*'Fish metrics'!M$195,$Q266*'Fish metrics'!M$196,$R266*'Fish metrics'!M$197,$S266*'Fish metrics'!M$198,$T266*'Fish metrics'!M$199,$U266*'Fish metrics'!M$200,$V266*'Fish metrics'!M$201,$W266*'Fish metrics'!M$202,$X266*'Fish metrics'!M$203,$Y266*'Fish metrics'!M$204)</f>
        <v>#VALUE!</v>
      </c>
      <c r="AM266" s="56" t="e">
        <f>SUM($P266*'Fish metrics'!N$195,$Q266*'Fish metrics'!N$196,$R266*'Fish metrics'!N$197,$S266*'Fish metrics'!N$198,$T266*'Fish metrics'!N$199,$U266*'Fish metrics'!N$200,$V266*'Fish metrics'!N$201,$W266*'Fish metrics'!N$202,$X266*'Fish metrics'!N$203,$Y266*'Fish metrics'!N$204)</f>
        <v>#VALUE!</v>
      </c>
      <c r="AN266" s="56" t="e">
        <f>SUM($P266*'Fish metrics'!O$195,$Q266*'Fish metrics'!O$196,$R266*'Fish metrics'!O$197,$S266*'Fish metrics'!O$198,$T266*'Fish metrics'!O$199,$U266*'Fish metrics'!O$200,$V266*'Fish metrics'!O$201,$W266*'Fish metrics'!O$202,$X266*'Fish metrics'!O$203,$Y266*'Fish metrics'!O$204)</f>
        <v>#VALUE!</v>
      </c>
      <c r="AO266" s="39" t="e">
        <f t="shared" si="275"/>
        <v>#VALUE!</v>
      </c>
    </row>
    <row r="267" spans="1:41" x14ac:dyDescent="0.25">
      <c r="A267" s="57" t="s">
        <v>189</v>
      </c>
      <c r="B267" s="324"/>
      <c r="C267" s="325"/>
      <c r="D267" s="326"/>
      <c r="E267" s="326"/>
      <c r="F267" s="327"/>
      <c r="G267" s="337"/>
      <c r="H267" s="330"/>
      <c r="I267" s="330"/>
      <c r="J267" s="330"/>
      <c r="K267" s="330"/>
      <c r="L267" s="331"/>
      <c r="N267" s="57" t="s">
        <v>189</v>
      </c>
      <c r="O267" s="44"/>
      <c r="P267" s="45"/>
      <c r="Q267" s="46"/>
      <c r="R267" s="46"/>
      <c r="S267" s="47"/>
      <c r="T267" s="67"/>
      <c r="U267" s="68"/>
      <c r="V267" s="68"/>
      <c r="W267" s="68"/>
      <c r="X267" s="68"/>
      <c r="Y267" s="69"/>
      <c r="Z267" s="39"/>
      <c r="AB267" s="58" t="s">
        <v>189</v>
      </c>
      <c r="AC267" s="59"/>
      <c r="AD267" s="59"/>
      <c r="AE267" s="59"/>
      <c r="AF267" s="59"/>
      <c r="AG267" s="59"/>
      <c r="AH267" s="59"/>
      <c r="AI267" s="59"/>
      <c r="AJ267" s="59"/>
      <c r="AK267" s="59"/>
      <c r="AL267" s="59"/>
      <c r="AM267" s="59"/>
      <c r="AN267" s="59"/>
      <c r="AO267" s="39"/>
    </row>
    <row r="268" spans="1:41" x14ac:dyDescent="0.25">
      <c r="A268" s="43" t="s">
        <v>11</v>
      </c>
      <c r="B268" s="315"/>
      <c r="C268" s="316"/>
      <c r="D268" s="317"/>
      <c r="E268" s="317"/>
      <c r="F268" s="318"/>
      <c r="G268" s="316"/>
      <c r="H268" s="317"/>
      <c r="I268" s="317"/>
      <c r="J268" s="317"/>
      <c r="K268" s="317"/>
      <c r="L268" s="318"/>
      <c r="N268" s="43" t="s">
        <v>11</v>
      </c>
      <c r="O268" s="44" t="str">
        <f t="shared" ref="O268:O288" si="276">IF(B268&gt;0,0,IF($N$253&lt;=$B$4,0,""))</f>
        <v/>
      </c>
      <c r="P268" s="45" t="str">
        <f>IF(C268&gt;0,C268*'Fish metrics'!D$18/$B$5,IF($N$253&lt;=$B$4,0,""))</f>
        <v/>
      </c>
      <c r="Q268" s="46" t="str">
        <f>IF(D268&gt;0,D268*'Fish metrics'!E$18/$B$5,IF($N$253&lt;=$B$4,0,""))</f>
        <v/>
      </c>
      <c r="R268" s="46" t="str">
        <f>IF(E268&gt;0,E268*'Fish metrics'!F$18/$B$5,IF($N$253&lt;=$B$4,0,""))</f>
        <v/>
      </c>
      <c r="S268" s="47" t="str">
        <f>IF(F268&gt;0,F268*'Fish metrics'!G$18/$B$5,IF($N$253&lt;=$B$4,0,""))</f>
        <v/>
      </c>
      <c r="T268" s="45" t="str">
        <f>IF(G268&gt;0,G268*'Fish metrics'!H$18/$B$5,IF($N$253&lt;=$B$4,0,""))</f>
        <v/>
      </c>
      <c r="U268" s="46" t="str">
        <f>IF(H268&gt;0,H268*'Fish metrics'!I$18/$B$5,IF($N$253&lt;=$B$4,0,""))</f>
        <v/>
      </c>
      <c r="V268" s="46" t="str">
        <f>IF(I268&gt;0,I268*'Fish metrics'!J$18/$B$5,IF($N$253&lt;=$B$4,0,""))</f>
        <v/>
      </c>
      <c r="W268" s="46" t="str">
        <f>IF(J268&gt;0,J268*'Fish metrics'!K$18/$B$5,IF($N$253&lt;=$B$4,0,""))</f>
        <v/>
      </c>
      <c r="X268" s="46" t="str">
        <f>IF(K268&gt;0,K268*'Fish metrics'!L$18/$B$5,IF($N$253&lt;=$B$4,0,""))</f>
        <v/>
      </c>
      <c r="Y268" s="47" t="str">
        <f>IF(L268&gt;0,L268*'Fish metrics'!M$18/$B$5,IF($N$253&lt;=$B$4,0,""))</f>
        <v/>
      </c>
      <c r="Z268" s="39">
        <f>SUM(O268:Y268)</f>
        <v>0</v>
      </c>
      <c r="AB268" s="48" t="s">
        <v>11</v>
      </c>
      <c r="AC268" s="49" t="e">
        <f>SUM($P268*'Fish metrics'!D$140,$Q268*'Fish metrics'!D$141,$R268*'Fish metrics'!D$142,$S268*'Fish metrics'!D$143,$T268*'Fish metrics'!D$144,$U268*'Fish metrics'!D$145,$V268*'Fish metrics'!D$146,$W268*'Fish metrics'!D$147,$X268*'Fish metrics'!D$148,$Y268*'Fish metrics'!D$149)</f>
        <v>#VALUE!</v>
      </c>
      <c r="AD268" s="49" t="e">
        <f>SUM($P268*'Fish metrics'!E$140,$Q268*'Fish metrics'!E$141,$R268*'Fish metrics'!E$142,$S268*'Fish metrics'!E$143,$T268*'Fish metrics'!E$144,$U268*'Fish metrics'!E$145,$V268*'Fish metrics'!E$146,$W268*'Fish metrics'!E$147,$X268*'Fish metrics'!E$148,$Y268*'Fish metrics'!E$149)</f>
        <v>#VALUE!</v>
      </c>
      <c r="AE268" s="49" t="e">
        <f>SUM($P268*'Fish metrics'!F$140,$Q268*'Fish metrics'!F$141,$R268*'Fish metrics'!F$142,$S268*'Fish metrics'!F$143,$T268*'Fish metrics'!F$144,$U268*'Fish metrics'!F$145,$V268*'Fish metrics'!F$146,$W268*'Fish metrics'!F$147,$X268*'Fish metrics'!F$148,$Y268*'Fish metrics'!F$149)</f>
        <v>#VALUE!</v>
      </c>
      <c r="AF268" s="49" t="e">
        <f>SUM($P268*'Fish metrics'!G$140,$Q268*'Fish metrics'!G$141,$R268*'Fish metrics'!G$142,$S268*'Fish metrics'!G$143,$T268*'Fish metrics'!G$144,$U268*'Fish metrics'!G$145,$V268*'Fish metrics'!G$146,$W268*'Fish metrics'!G$147,$X268*'Fish metrics'!G$148,$Y268*'Fish metrics'!G$149)</f>
        <v>#VALUE!</v>
      </c>
      <c r="AG268" s="49" t="e">
        <f>SUM($P268*'Fish metrics'!H$140,$Q268*'Fish metrics'!H$141,$R268*'Fish metrics'!H$142,$S268*'Fish metrics'!H$143,$T268*'Fish metrics'!H$144,$U268*'Fish metrics'!H$145,$V268*'Fish metrics'!H$146,$W268*'Fish metrics'!H$147,$X268*'Fish metrics'!H$148,$Y268*'Fish metrics'!H$149)</f>
        <v>#VALUE!</v>
      </c>
      <c r="AH268" s="49" t="e">
        <f>SUM($P268*'Fish metrics'!I$140,$Q268*'Fish metrics'!I$141,$R268*'Fish metrics'!I$142,$S268*'Fish metrics'!I$143,$T268*'Fish metrics'!I$144,$U268*'Fish metrics'!I$145,$V268*'Fish metrics'!I$146,$W268*'Fish metrics'!I$147,$X268*'Fish metrics'!I$148,$Y268*'Fish metrics'!I$149)</f>
        <v>#VALUE!</v>
      </c>
      <c r="AI268" s="49" t="e">
        <f>SUM($P268*'Fish metrics'!J$140,$Q268*'Fish metrics'!J$141,$R268*'Fish metrics'!J$142,$S268*'Fish metrics'!J$143,$T268*'Fish metrics'!J$144,$U268*'Fish metrics'!J$145,$V268*'Fish metrics'!J$146,$W268*'Fish metrics'!J$147,$X268*'Fish metrics'!J$148,$Y268*'Fish metrics'!J$149)</f>
        <v>#VALUE!</v>
      </c>
      <c r="AJ268" s="49" t="e">
        <f>SUM($P268*'Fish metrics'!K$140,$Q268*'Fish metrics'!K$141,$R268*'Fish metrics'!K$142,$S268*'Fish metrics'!K$143,$T268*'Fish metrics'!K$144,$U268*'Fish metrics'!K$145,$V268*'Fish metrics'!K$146,$W268*'Fish metrics'!K$147,$X268*'Fish metrics'!K$148,$Y268*'Fish metrics'!K$149)</f>
        <v>#VALUE!</v>
      </c>
      <c r="AK268" s="49" t="e">
        <f>SUM($P268*'Fish metrics'!L$140,$Q268*'Fish metrics'!L$141,$R268*'Fish metrics'!L$142,$S268*'Fish metrics'!L$143,$T268*'Fish metrics'!L$144,$U268*'Fish metrics'!L$145,$V268*'Fish metrics'!L$146,$W268*'Fish metrics'!L$147,$X268*'Fish metrics'!L$148,$Y268*'Fish metrics'!L$149)</f>
        <v>#VALUE!</v>
      </c>
      <c r="AL268" s="49" t="e">
        <f>SUM($P268*'Fish metrics'!M$140,$Q268*'Fish metrics'!M$141,$R268*'Fish metrics'!M$142,$S268*'Fish metrics'!M$143,$T268*'Fish metrics'!M$144,$U268*'Fish metrics'!M$145,$V268*'Fish metrics'!M$146,$W268*'Fish metrics'!M$147,$X268*'Fish metrics'!M$148,$Y268*'Fish metrics'!M$149)</f>
        <v>#VALUE!</v>
      </c>
      <c r="AM268" s="49" t="e">
        <f>SUM($P268*'Fish metrics'!N$140,$Q268*'Fish metrics'!N$141,$R268*'Fish metrics'!N$142,$S268*'Fish metrics'!N$143,$T268*'Fish metrics'!N$144,$U268*'Fish metrics'!N$145,$V268*'Fish metrics'!N$146,$W268*'Fish metrics'!N$147,$X268*'Fish metrics'!N$148,$Y268*'Fish metrics'!N$149)</f>
        <v>#VALUE!</v>
      </c>
      <c r="AN268" s="49" t="e">
        <f>SUM($P268*'Fish metrics'!O$140,$Q268*'Fish metrics'!O$141,$R268*'Fish metrics'!O$142,$S268*'Fish metrics'!O$143,$T268*'Fish metrics'!O$144,$U268*'Fish metrics'!O$145,$V268*'Fish metrics'!O$146,$W268*'Fish metrics'!O$147,$X268*'Fish metrics'!O$148,$Y268*'Fish metrics'!O$149)</f>
        <v>#VALUE!</v>
      </c>
      <c r="AO268" s="39" t="e">
        <f t="shared" ref="AO268:AO288" si="277">SUM(AC268:AN268)</f>
        <v>#VALUE!</v>
      </c>
    </row>
    <row r="269" spans="1:41" x14ac:dyDescent="0.25">
      <c r="A269" s="64" t="s">
        <v>183</v>
      </c>
      <c r="B269" s="315"/>
      <c r="C269" s="328"/>
      <c r="D269" s="329"/>
      <c r="E269" s="329"/>
      <c r="F269" s="332"/>
      <c r="G269" s="328"/>
      <c r="H269" s="329"/>
      <c r="I269" s="329"/>
      <c r="J269" s="329"/>
      <c r="K269" s="330"/>
      <c r="L269" s="331"/>
      <c r="N269" s="64" t="s">
        <v>183</v>
      </c>
      <c r="O269" s="44" t="str">
        <f t="shared" si="276"/>
        <v/>
      </c>
      <c r="P269" s="67" t="str">
        <f>IF(C269&gt;0,C269*'Fish metrics'!D$19/$B$5,IF($N$253&lt;=$B$4,0,""))</f>
        <v/>
      </c>
      <c r="Q269" s="68" t="str">
        <f>IF(D269&gt;0,D269*'Fish metrics'!E$19/$B$5,IF($N$253&lt;=$B$4,0,""))</f>
        <v/>
      </c>
      <c r="R269" s="68" t="str">
        <f>IF(E269&gt;0,E269*'Fish metrics'!F$19/$B$5,IF($N$253&lt;=$B$4,0,""))</f>
        <v/>
      </c>
      <c r="S269" s="69" t="str">
        <f>IF(F269&gt;0,F269*'Fish metrics'!G$19/$B$5,IF($N$253&lt;=$B$4,0,""))</f>
        <v/>
      </c>
      <c r="T269" s="67" t="str">
        <f>IF(G269&gt;0,G269*'Fish metrics'!H$19/$B$5,IF($N$253&lt;=$B$4,0,""))</f>
        <v/>
      </c>
      <c r="U269" s="68" t="str">
        <f>IF(H269&gt;0,H269*'Fish metrics'!I$19/$B$5,IF($N$253&lt;=$B$4,0,""))</f>
        <v/>
      </c>
      <c r="V269" s="68" t="str">
        <f>IF(I269&gt;0,I269*'Fish metrics'!J$19/$B$5,IF($N$253&lt;=$B$4,0,""))</f>
        <v/>
      </c>
      <c r="W269" s="68" t="str">
        <f>IF(J269&gt;0,J269*'Fish metrics'!K$19/$B$5,IF($N$253&lt;=$B$4,0,""))</f>
        <v/>
      </c>
      <c r="X269" s="68" t="str">
        <f>IF(K269&gt;0,K269*'Fish metrics'!L$19/$B$5,IF($N$253&lt;=$B$4,0,""))</f>
        <v/>
      </c>
      <c r="Y269" s="69" t="str">
        <f>IF(L269&gt;0,L269*'Fish metrics'!M$19/$B$5,IF($N$253&lt;=$B$4,0,""))</f>
        <v/>
      </c>
      <c r="Z269" s="39">
        <f t="shared" ref="Z269:Z288" si="278">SUM(O269:Y269)</f>
        <v>0</v>
      </c>
      <c r="AB269" s="70" t="s">
        <v>183</v>
      </c>
      <c r="AC269" s="49" t="e">
        <f>SUM($P269*'Fish metrics'!D$206,$Q269*'Fish metrics'!D$207,$R269*'Fish metrics'!D$208,$S269*'Fish metrics'!D$209,$T269*'Fish metrics'!D$210,$U269*'Fish metrics'!D$211,$V269*'Fish metrics'!D$212,$W269*'Fish metrics'!D$213,$X269*'Fish metrics'!D$214,$Y269*'Fish metrics'!D$215)</f>
        <v>#VALUE!</v>
      </c>
      <c r="AD269" s="49" t="e">
        <f>SUM($P269*'Fish metrics'!E$206,$Q269*'Fish metrics'!E$207,$R269*'Fish metrics'!E$208,$S269*'Fish metrics'!E$209,$T269*'Fish metrics'!E$210,$U269*'Fish metrics'!E$211,$V269*'Fish metrics'!E$212,$W269*'Fish metrics'!E$213,$X269*'Fish metrics'!E$214,$Y269*'Fish metrics'!E$215)</f>
        <v>#VALUE!</v>
      </c>
      <c r="AE269" s="49" t="e">
        <f>SUM($P269*'Fish metrics'!F$206,$Q269*'Fish metrics'!F$207,$R269*'Fish metrics'!F$208,$S269*'Fish metrics'!F$209,$T269*'Fish metrics'!F$210,$U269*'Fish metrics'!F$211,$V269*'Fish metrics'!F$212,$W269*'Fish metrics'!F$213,$X269*'Fish metrics'!F$214,$Y269*'Fish metrics'!F$215)</f>
        <v>#VALUE!</v>
      </c>
      <c r="AF269" s="49" t="e">
        <f>SUM($P269*'Fish metrics'!G$206,$Q269*'Fish metrics'!G$207,$R269*'Fish metrics'!G$208,$S269*'Fish metrics'!G$209,$T269*'Fish metrics'!G$210,$U269*'Fish metrics'!G$211,$V269*'Fish metrics'!G$212,$W269*'Fish metrics'!G$213,$X269*'Fish metrics'!G$214,$Y269*'Fish metrics'!G$215)</f>
        <v>#VALUE!</v>
      </c>
      <c r="AG269" s="49" t="e">
        <f>SUM($P269*'Fish metrics'!H$206,$Q269*'Fish metrics'!H$207,$R269*'Fish metrics'!H$208,$S269*'Fish metrics'!H$209,$T269*'Fish metrics'!H$210,$U269*'Fish metrics'!H$211,$V269*'Fish metrics'!H$212,$W269*'Fish metrics'!H$213,$X269*'Fish metrics'!H$214,$Y269*'Fish metrics'!H$215)</f>
        <v>#VALUE!</v>
      </c>
      <c r="AH269" s="49" t="e">
        <f>SUM($P269*'Fish metrics'!I$206,$Q269*'Fish metrics'!I$207,$R269*'Fish metrics'!I$208,$S269*'Fish metrics'!I$209,$T269*'Fish metrics'!I$210,$U269*'Fish metrics'!I$211,$V269*'Fish metrics'!I$212,$W269*'Fish metrics'!I$213,$X269*'Fish metrics'!I$214,$Y269*'Fish metrics'!I$215)</f>
        <v>#VALUE!</v>
      </c>
      <c r="AI269" s="49" t="e">
        <f>SUM($P269*'Fish metrics'!J$206,$Q269*'Fish metrics'!J$207,$R269*'Fish metrics'!J$208,$S269*'Fish metrics'!J$209,$T269*'Fish metrics'!J$210,$U269*'Fish metrics'!J$211,$V269*'Fish metrics'!J$212,$W269*'Fish metrics'!J$213,$X269*'Fish metrics'!J$214,$Y269*'Fish metrics'!J$215)</f>
        <v>#VALUE!</v>
      </c>
      <c r="AJ269" s="49" t="e">
        <f>SUM($P269*'Fish metrics'!K$206,$Q269*'Fish metrics'!K$207,$R269*'Fish metrics'!K$208,$S269*'Fish metrics'!K$209,$T269*'Fish metrics'!K$210,$U269*'Fish metrics'!K$211,$V269*'Fish metrics'!K$212,$W269*'Fish metrics'!K$213,$X269*'Fish metrics'!K$214,$Y269*'Fish metrics'!K$215)</f>
        <v>#VALUE!</v>
      </c>
      <c r="AK269" s="49" t="e">
        <f>SUM($P269*'Fish metrics'!L$206,$Q269*'Fish metrics'!L$207,$R269*'Fish metrics'!L$208,$S269*'Fish metrics'!L$209,$T269*'Fish metrics'!L$210,$U269*'Fish metrics'!L$211,$V269*'Fish metrics'!L$212,$W269*'Fish metrics'!L$213,$X269*'Fish metrics'!L$214,$Y269*'Fish metrics'!L$215)</f>
        <v>#VALUE!</v>
      </c>
      <c r="AL269" s="49" t="e">
        <f>SUM($P269*'Fish metrics'!M$206,$Q269*'Fish metrics'!M$207,$R269*'Fish metrics'!M$208,$S269*'Fish metrics'!M$209,$T269*'Fish metrics'!M$210,$U269*'Fish metrics'!M$211,$V269*'Fish metrics'!M$212,$W269*'Fish metrics'!M$213,$X269*'Fish metrics'!M$214,$Y269*'Fish metrics'!M$215)</f>
        <v>#VALUE!</v>
      </c>
      <c r="AM269" s="49" t="e">
        <f>SUM($P269*'Fish metrics'!N$206,$Q269*'Fish metrics'!N$207,$R269*'Fish metrics'!N$208,$S269*'Fish metrics'!N$209,$T269*'Fish metrics'!N$210,$U269*'Fish metrics'!N$211,$V269*'Fish metrics'!N$212,$W269*'Fish metrics'!N$213,$X269*'Fish metrics'!N$214,$Y269*'Fish metrics'!N$215)</f>
        <v>#VALUE!</v>
      </c>
      <c r="AN269" s="49" t="e">
        <f>SUM($P269*'Fish metrics'!O$206,$Q269*'Fish metrics'!O$207,$R269*'Fish metrics'!O$208,$S269*'Fish metrics'!O$209,$T269*'Fish metrics'!O$210,$U269*'Fish metrics'!O$211,$V269*'Fish metrics'!O$212,$W269*'Fish metrics'!O$213,$X269*'Fish metrics'!O$214,$Y269*'Fish metrics'!O$215)</f>
        <v>#VALUE!</v>
      </c>
      <c r="AO269" s="39" t="e">
        <f t="shared" si="277"/>
        <v>#VALUE!</v>
      </c>
    </row>
    <row r="270" spans="1:41" x14ac:dyDescent="0.25">
      <c r="A270" s="64" t="s">
        <v>184</v>
      </c>
      <c r="B270" s="315"/>
      <c r="C270" s="328"/>
      <c r="D270" s="329"/>
      <c r="E270" s="329"/>
      <c r="F270" s="331"/>
      <c r="G270" s="328"/>
      <c r="H270" s="329"/>
      <c r="I270" s="329"/>
      <c r="J270" s="330"/>
      <c r="K270" s="330"/>
      <c r="L270" s="331"/>
      <c r="N270" s="64" t="s">
        <v>184</v>
      </c>
      <c r="O270" s="44" t="str">
        <f t="shared" si="276"/>
        <v/>
      </c>
      <c r="P270" s="67" t="str">
        <f>IF(C270&gt;0,C270*'Fish metrics'!D$20/$B$5,IF($N$253&lt;=$B$4,0,""))</f>
        <v/>
      </c>
      <c r="Q270" s="68" t="str">
        <f>IF(D270&gt;0,D270*'Fish metrics'!E$20/$B$5,IF($N$253&lt;=$B$4,0,""))</f>
        <v/>
      </c>
      <c r="R270" s="68" t="str">
        <f>IF(E270&gt;0,E270*'Fish metrics'!F$20/$B$5,IF($N$253&lt;=$B$4,0,""))</f>
        <v/>
      </c>
      <c r="S270" s="69" t="str">
        <f>IF(F270&gt;0,F270*'Fish metrics'!G$20/$B$5,IF($N$253&lt;=$B$4,0,""))</f>
        <v/>
      </c>
      <c r="T270" s="67" t="str">
        <f>IF(G270&gt;0,G270*'Fish metrics'!H$20/$B$5,IF($N$253&lt;=$B$4,0,""))</f>
        <v/>
      </c>
      <c r="U270" s="68" t="str">
        <f>IF(H270&gt;0,H270*'Fish metrics'!I$20/$B$5,IF($N$253&lt;=$B$4,0,""))</f>
        <v/>
      </c>
      <c r="V270" s="68" t="str">
        <f>IF(I270&gt;0,I270*'Fish metrics'!J$20/$B$5,IF($N$253&lt;=$B$4,0,""))</f>
        <v/>
      </c>
      <c r="W270" s="68" t="str">
        <f>IF(J270&gt;0,J270*'Fish metrics'!K$20/$B$5,IF($N$253&lt;=$B$4,0,""))</f>
        <v/>
      </c>
      <c r="X270" s="68" t="str">
        <f>IF(K270&gt;0,K270*'Fish metrics'!L$20/$B$5,IF($N$253&lt;=$B$4,0,""))</f>
        <v/>
      </c>
      <c r="Y270" s="69" t="str">
        <f>IF(L270&gt;0,L270*'Fish metrics'!M$20/$B$5,IF($N$253&lt;=$B$4,0,""))</f>
        <v/>
      </c>
      <c r="Z270" s="39">
        <f t="shared" si="278"/>
        <v>0</v>
      </c>
      <c r="AB270" s="70" t="s">
        <v>184</v>
      </c>
      <c r="AC270" s="49" t="e">
        <f>SUM($P270*'Fish metrics'!D$206,$Q270*'Fish metrics'!D$207,$R270*'Fish metrics'!D$208,$S270*'Fish metrics'!D$209,$T270*'Fish metrics'!D$210,$U270*'Fish metrics'!D$211,$V270*'Fish metrics'!D$212,$W270*'Fish metrics'!D$213,$X270*'Fish metrics'!D$214,$Y270*'Fish metrics'!D$215)</f>
        <v>#VALUE!</v>
      </c>
      <c r="AD270" s="49" t="e">
        <f>SUM($P270*'Fish metrics'!E$206,$Q270*'Fish metrics'!E$207,$R270*'Fish metrics'!E$208,$S270*'Fish metrics'!E$209,$T270*'Fish metrics'!E$210,$U270*'Fish metrics'!E$211,$V270*'Fish metrics'!E$212,$W270*'Fish metrics'!E$213,$X270*'Fish metrics'!E$214,$Y270*'Fish metrics'!E$215)</f>
        <v>#VALUE!</v>
      </c>
      <c r="AE270" s="49" t="e">
        <f>SUM($P270*'Fish metrics'!F$206,$Q270*'Fish metrics'!F$207,$R270*'Fish metrics'!F$208,$S270*'Fish metrics'!F$209,$T270*'Fish metrics'!F$210,$U270*'Fish metrics'!F$211,$V270*'Fish metrics'!F$212,$W270*'Fish metrics'!F$213,$X270*'Fish metrics'!F$214,$Y270*'Fish metrics'!F$215)</f>
        <v>#VALUE!</v>
      </c>
      <c r="AF270" s="49" t="e">
        <f>SUM($P270*'Fish metrics'!G$206,$Q270*'Fish metrics'!G$207,$R270*'Fish metrics'!G$208,$S270*'Fish metrics'!G$209,$T270*'Fish metrics'!G$210,$U270*'Fish metrics'!G$211,$V270*'Fish metrics'!G$212,$W270*'Fish metrics'!G$213,$X270*'Fish metrics'!G$214,$Y270*'Fish metrics'!G$215)</f>
        <v>#VALUE!</v>
      </c>
      <c r="AG270" s="49" t="e">
        <f>SUM($P270*'Fish metrics'!H$206,$Q270*'Fish metrics'!H$207,$R270*'Fish metrics'!H$208,$S270*'Fish metrics'!H$209,$T270*'Fish metrics'!H$210,$U270*'Fish metrics'!H$211,$V270*'Fish metrics'!H$212,$W270*'Fish metrics'!H$213,$X270*'Fish metrics'!H$214,$Y270*'Fish metrics'!H$215)</f>
        <v>#VALUE!</v>
      </c>
      <c r="AH270" s="49" t="e">
        <f>SUM($P270*'Fish metrics'!I$206,$Q270*'Fish metrics'!I$207,$R270*'Fish metrics'!I$208,$S270*'Fish metrics'!I$209,$T270*'Fish metrics'!I$210,$U270*'Fish metrics'!I$211,$V270*'Fish metrics'!I$212,$W270*'Fish metrics'!I$213,$X270*'Fish metrics'!I$214,$Y270*'Fish metrics'!I$215)</f>
        <v>#VALUE!</v>
      </c>
      <c r="AI270" s="49" t="e">
        <f>SUM($P270*'Fish metrics'!J$206,$Q270*'Fish metrics'!J$207,$R270*'Fish metrics'!J$208,$S270*'Fish metrics'!J$209,$T270*'Fish metrics'!J$210,$U270*'Fish metrics'!J$211,$V270*'Fish metrics'!J$212,$W270*'Fish metrics'!J$213,$X270*'Fish metrics'!J$214,$Y270*'Fish metrics'!J$215)</f>
        <v>#VALUE!</v>
      </c>
      <c r="AJ270" s="49" t="e">
        <f>SUM($P270*'Fish metrics'!K$206,$Q270*'Fish metrics'!K$207,$R270*'Fish metrics'!K$208,$S270*'Fish metrics'!K$209,$T270*'Fish metrics'!K$210,$U270*'Fish metrics'!K$211,$V270*'Fish metrics'!K$212,$W270*'Fish metrics'!K$213,$X270*'Fish metrics'!K$214,$Y270*'Fish metrics'!K$215)</f>
        <v>#VALUE!</v>
      </c>
      <c r="AK270" s="49" t="e">
        <f>SUM($P270*'Fish metrics'!L$206,$Q270*'Fish metrics'!L$207,$R270*'Fish metrics'!L$208,$S270*'Fish metrics'!L$209,$T270*'Fish metrics'!L$210,$U270*'Fish metrics'!L$211,$V270*'Fish metrics'!L$212,$W270*'Fish metrics'!L$213,$X270*'Fish metrics'!L$214,$Y270*'Fish metrics'!L$215)</f>
        <v>#VALUE!</v>
      </c>
      <c r="AL270" s="49" t="e">
        <f>SUM($P270*'Fish metrics'!M$206,$Q270*'Fish metrics'!M$207,$R270*'Fish metrics'!M$208,$S270*'Fish metrics'!M$209,$T270*'Fish metrics'!M$210,$U270*'Fish metrics'!M$211,$V270*'Fish metrics'!M$212,$W270*'Fish metrics'!M$213,$X270*'Fish metrics'!M$214,$Y270*'Fish metrics'!M$215)</f>
        <v>#VALUE!</v>
      </c>
      <c r="AM270" s="49" t="e">
        <f>SUM($P270*'Fish metrics'!N$206,$Q270*'Fish metrics'!N$207,$R270*'Fish metrics'!N$208,$S270*'Fish metrics'!N$209,$T270*'Fish metrics'!N$210,$U270*'Fish metrics'!N$211,$V270*'Fish metrics'!N$212,$W270*'Fish metrics'!N$213,$X270*'Fish metrics'!N$214,$Y270*'Fish metrics'!N$215)</f>
        <v>#VALUE!</v>
      </c>
      <c r="AN270" s="49" t="e">
        <f>SUM($P270*'Fish metrics'!O$206,$Q270*'Fish metrics'!O$207,$R270*'Fish metrics'!O$208,$S270*'Fish metrics'!O$209,$T270*'Fish metrics'!O$210,$U270*'Fish metrics'!O$211,$V270*'Fish metrics'!O$212,$W270*'Fish metrics'!O$213,$X270*'Fish metrics'!O$214,$Y270*'Fish metrics'!O$215)</f>
        <v>#VALUE!</v>
      </c>
      <c r="AO270" s="39" t="e">
        <f t="shared" si="277"/>
        <v>#VALUE!</v>
      </c>
    </row>
    <row r="271" spans="1:41" x14ac:dyDescent="0.25">
      <c r="A271" s="64" t="s">
        <v>131</v>
      </c>
      <c r="B271" s="315"/>
      <c r="C271" s="328"/>
      <c r="D271" s="329"/>
      <c r="E271" s="329"/>
      <c r="F271" s="332"/>
      <c r="G271" s="328"/>
      <c r="H271" s="329"/>
      <c r="I271" s="329"/>
      <c r="J271" s="329"/>
      <c r="K271" s="330"/>
      <c r="L271" s="331"/>
      <c r="N271" s="64" t="s">
        <v>131</v>
      </c>
      <c r="O271" s="44" t="str">
        <f t="shared" si="276"/>
        <v/>
      </c>
      <c r="P271" s="67" t="str">
        <f>IF(C271&gt;0,C271*'Fish metrics'!D$21/$B$5,IF($N$253&lt;=$B$4,0,""))</f>
        <v/>
      </c>
      <c r="Q271" s="68" t="str">
        <f>IF(D271&gt;0,D271*'Fish metrics'!E$21/$B$5,IF($N$253&lt;=$B$4,0,""))</f>
        <v/>
      </c>
      <c r="R271" s="68" t="str">
        <f>IF(E271&gt;0,E271*'Fish metrics'!F$21/$B$5,IF($N$253&lt;=$B$4,0,""))</f>
        <v/>
      </c>
      <c r="S271" s="69" t="str">
        <f>IF(F271&gt;0,F271*'Fish metrics'!G$21/$B$5,IF($N$253&lt;=$B$4,0,""))</f>
        <v/>
      </c>
      <c r="T271" s="67" t="str">
        <f>IF(G271&gt;0,G271*'Fish metrics'!H$21/$B$5,IF($N$253&lt;=$B$4,0,""))</f>
        <v/>
      </c>
      <c r="U271" s="68" t="str">
        <f>IF(H271&gt;0,H271*'Fish metrics'!I$21/$B$5,IF($N$253&lt;=$B$4,0,""))</f>
        <v/>
      </c>
      <c r="V271" s="68" t="str">
        <f>IF(I271&gt;0,I271*'Fish metrics'!J$21/$B$5,IF($N$253&lt;=$B$4,0,""))</f>
        <v/>
      </c>
      <c r="W271" s="68" t="str">
        <f>IF(J271&gt;0,J271*'Fish metrics'!K$21/$B$5,IF($N$253&lt;=$B$4,0,""))</f>
        <v/>
      </c>
      <c r="X271" s="68" t="str">
        <f>IF(K271&gt;0,K271*'Fish metrics'!L$21/$B$5,IF($N$253&lt;=$B$4,0,""))</f>
        <v/>
      </c>
      <c r="Y271" s="69" t="str">
        <f>IF(L271&gt;0,L271*'Fish metrics'!M$21/$B$5,IF($N$253&lt;=$B$4,0,""))</f>
        <v/>
      </c>
      <c r="Z271" s="39">
        <f t="shared" si="278"/>
        <v>0</v>
      </c>
      <c r="AB271" s="70" t="s">
        <v>131</v>
      </c>
      <c r="AC271" s="49" t="e">
        <f>SUM($P271*'Fish metrics'!D$206,$Q271*'Fish metrics'!D$207,$R271*'Fish metrics'!D$208,$S271*'Fish metrics'!D$209,$T271*'Fish metrics'!D$210,$U271*'Fish metrics'!D$211,$V271*'Fish metrics'!D$212,$W271*'Fish metrics'!D$213,$X271*'Fish metrics'!D$214,$Y271*'Fish metrics'!D$215)</f>
        <v>#VALUE!</v>
      </c>
      <c r="AD271" s="49" t="e">
        <f>SUM($P271*'Fish metrics'!E$206,$Q271*'Fish metrics'!E$207,$R271*'Fish metrics'!E$208,$S271*'Fish metrics'!E$209,$T271*'Fish metrics'!E$210,$U271*'Fish metrics'!E$211,$V271*'Fish metrics'!E$212,$W271*'Fish metrics'!E$213,$X271*'Fish metrics'!E$214,$Y271*'Fish metrics'!E$215)</f>
        <v>#VALUE!</v>
      </c>
      <c r="AE271" s="49" t="e">
        <f>SUM($P271*'Fish metrics'!F$206,$Q271*'Fish metrics'!F$207,$R271*'Fish metrics'!F$208,$S271*'Fish metrics'!F$209,$T271*'Fish metrics'!F$210,$U271*'Fish metrics'!F$211,$V271*'Fish metrics'!F$212,$W271*'Fish metrics'!F$213,$X271*'Fish metrics'!F$214,$Y271*'Fish metrics'!F$215)</f>
        <v>#VALUE!</v>
      </c>
      <c r="AF271" s="49" t="e">
        <f>SUM($P271*'Fish metrics'!G$206,$Q271*'Fish metrics'!G$207,$R271*'Fish metrics'!G$208,$S271*'Fish metrics'!G$209,$T271*'Fish metrics'!G$210,$U271*'Fish metrics'!G$211,$V271*'Fish metrics'!G$212,$W271*'Fish metrics'!G$213,$X271*'Fish metrics'!G$214,$Y271*'Fish metrics'!G$215)</f>
        <v>#VALUE!</v>
      </c>
      <c r="AG271" s="49" t="e">
        <f>SUM($P271*'Fish metrics'!H$206,$Q271*'Fish metrics'!H$207,$R271*'Fish metrics'!H$208,$S271*'Fish metrics'!H$209,$T271*'Fish metrics'!H$210,$U271*'Fish metrics'!H$211,$V271*'Fish metrics'!H$212,$W271*'Fish metrics'!H$213,$X271*'Fish metrics'!H$214,$Y271*'Fish metrics'!H$215)</f>
        <v>#VALUE!</v>
      </c>
      <c r="AH271" s="49" t="e">
        <f>SUM($P271*'Fish metrics'!I$206,$Q271*'Fish metrics'!I$207,$R271*'Fish metrics'!I$208,$S271*'Fish metrics'!I$209,$T271*'Fish metrics'!I$210,$U271*'Fish metrics'!I$211,$V271*'Fish metrics'!I$212,$W271*'Fish metrics'!I$213,$X271*'Fish metrics'!I$214,$Y271*'Fish metrics'!I$215)</f>
        <v>#VALUE!</v>
      </c>
      <c r="AI271" s="49" t="e">
        <f>SUM($P271*'Fish metrics'!J$206,$Q271*'Fish metrics'!J$207,$R271*'Fish metrics'!J$208,$S271*'Fish metrics'!J$209,$T271*'Fish metrics'!J$210,$U271*'Fish metrics'!J$211,$V271*'Fish metrics'!J$212,$W271*'Fish metrics'!J$213,$X271*'Fish metrics'!J$214,$Y271*'Fish metrics'!J$215)</f>
        <v>#VALUE!</v>
      </c>
      <c r="AJ271" s="49" t="e">
        <f>SUM($P271*'Fish metrics'!K$206,$Q271*'Fish metrics'!K$207,$R271*'Fish metrics'!K$208,$S271*'Fish metrics'!K$209,$T271*'Fish metrics'!K$210,$U271*'Fish metrics'!K$211,$V271*'Fish metrics'!K$212,$W271*'Fish metrics'!K$213,$X271*'Fish metrics'!K$214,$Y271*'Fish metrics'!K$215)</f>
        <v>#VALUE!</v>
      </c>
      <c r="AK271" s="49" t="e">
        <f>SUM($P271*'Fish metrics'!L$206,$Q271*'Fish metrics'!L$207,$R271*'Fish metrics'!L$208,$S271*'Fish metrics'!L$209,$T271*'Fish metrics'!L$210,$U271*'Fish metrics'!L$211,$V271*'Fish metrics'!L$212,$W271*'Fish metrics'!L$213,$X271*'Fish metrics'!L$214,$Y271*'Fish metrics'!L$215)</f>
        <v>#VALUE!</v>
      </c>
      <c r="AL271" s="49" t="e">
        <f>SUM($P271*'Fish metrics'!M$206,$Q271*'Fish metrics'!M$207,$R271*'Fish metrics'!M$208,$S271*'Fish metrics'!M$209,$T271*'Fish metrics'!M$210,$U271*'Fish metrics'!M$211,$V271*'Fish metrics'!M$212,$W271*'Fish metrics'!M$213,$X271*'Fish metrics'!M$214,$Y271*'Fish metrics'!M$215)</f>
        <v>#VALUE!</v>
      </c>
      <c r="AM271" s="49" t="e">
        <f>SUM($P271*'Fish metrics'!N$206,$Q271*'Fish metrics'!N$207,$R271*'Fish metrics'!N$208,$S271*'Fish metrics'!N$209,$T271*'Fish metrics'!N$210,$U271*'Fish metrics'!N$211,$V271*'Fish metrics'!N$212,$W271*'Fish metrics'!N$213,$X271*'Fish metrics'!N$214,$Y271*'Fish metrics'!N$215)</f>
        <v>#VALUE!</v>
      </c>
      <c r="AN271" s="49" t="e">
        <f>SUM($P271*'Fish metrics'!O$206,$Q271*'Fish metrics'!O$207,$R271*'Fish metrics'!O$208,$S271*'Fish metrics'!O$209,$T271*'Fish metrics'!O$210,$U271*'Fish metrics'!O$211,$V271*'Fish metrics'!O$212,$W271*'Fish metrics'!O$213,$X271*'Fish metrics'!O$214,$Y271*'Fish metrics'!O$215)</f>
        <v>#VALUE!</v>
      </c>
      <c r="AO271" s="39" t="e">
        <f t="shared" si="277"/>
        <v>#VALUE!</v>
      </c>
    </row>
    <row r="272" spans="1:41" x14ac:dyDescent="0.25">
      <c r="A272" s="64" t="s">
        <v>21</v>
      </c>
      <c r="B272" s="315"/>
      <c r="C272" s="328"/>
      <c r="D272" s="329"/>
      <c r="E272" s="329"/>
      <c r="F272" s="332"/>
      <c r="G272" s="328"/>
      <c r="H272" s="329"/>
      <c r="I272" s="329"/>
      <c r="J272" s="329"/>
      <c r="K272" s="329"/>
      <c r="L272" s="331"/>
      <c r="N272" s="64" t="s">
        <v>21</v>
      </c>
      <c r="O272" s="44" t="str">
        <f t="shared" si="276"/>
        <v/>
      </c>
      <c r="P272" s="67" t="str">
        <f>IF(C272&gt;0,C272*'Fish metrics'!D$22/$B$5,IF($N$253&lt;=$B$4,0,""))</f>
        <v/>
      </c>
      <c r="Q272" s="68" t="str">
        <f>IF(D272&gt;0,D272*'Fish metrics'!E$22/$B$5,IF($N$253&lt;=$B$4,0,""))</f>
        <v/>
      </c>
      <c r="R272" s="68" t="str">
        <f>IF(E272&gt;0,E272*'Fish metrics'!F$22/$B$5,IF($N$253&lt;=$B$4,0,""))</f>
        <v/>
      </c>
      <c r="S272" s="69" t="str">
        <f>IF(F272&gt;0,F272*'Fish metrics'!G$22/$B$5,IF($N$253&lt;=$B$4,0,""))</f>
        <v/>
      </c>
      <c r="T272" s="67" t="str">
        <f>IF(G272&gt;0,G272*'Fish metrics'!H$22/$B$5,IF($N$253&lt;=$B$4,0,""))</f>
        <v/>
      </c>
      <c r="U272" s="68" t="str">
        <f>IF(H272&gt;0,H272*'Fish metrics'!I$22/$B$5,IF($N$253&lt;=$B$4,0,""))</f>
        <v/>
      </c>
      <c r="V272" s="68" t="str">
        <f>IF(I272&gt;0,I272*'Fish metrics'!J$22/$B$5,IF($N$253&lt;=$B$4,0,""))</f>
        <v/>
      </c>
      <c r="W272" s="68" t="str">
        <f>IF(J272&gt;0,J272*'Fish metrics'!K$22/$B$5,IF($N$253&lt;=$B$4,0,""))</f>
        <v/>
      </c>
      <c r="X272" s="68" t="str">
        <f>IF(K272&gt;0,K272*'Fish metrics'!L$22/$B$5,IF($N$253&lt;=$B$4,0,""))</f>
        <v/>
      </c>
      <c r="Y272" s="69" t="str">
        <f>IF(L272&gt;0,L272*'Fish metrics'!M$22/$B$5,IF($N$253&lt;=$B$4,0,""))</f>
        <v/>
      </c>
      <c r="Z272" s="39">
        <f t="shared" si="278"/>
        <v>0</v>
      </c>
      <c r="AB272" s="70" t="s">
        <v>21</v>
      </c>
      <c r="AC272" s="49" t="e">
        <f>SUM($P272*'Fish metrics'!D$151,$Q272*'Fish metrics'!D$152,$R272*'Fish metrics'!D$153,$S272*'Fish metrics'!D$154,$T272*'Fish metrics'!D$155,$U272*'Fish metrics'!D$156,$V272*'Fish metrics'!D$157,$W272*'Fish metrics'!D$158,$X272*'Fish metrics'!D$159,$Y272*'Fish metrics'!D$160)</f>
        <v>#VALUE!</v>
      </c>
      <c r="AD272" s="49" t="e">
        <f>SUM($P272*'Fish metrics'!E$151,$Q272*'Fish metrics'!E$152,$R272*'Fish metrics'!E$153,$S272*'Fish metrics'!E$154,$T272*'Fish metrics'!E$155,$U272*'Fish metrics'!E$156,$V272*'Fish metrics'!E$157,$W272*'Fish metrics'!E$158,$X272*'Fish metrics'!E$159,$Y272*'Fish metrics'!E$160)</f>
        <v>#VALUE!</v>
      </c>
      <c r="AE272" s="49" t="e">
        <f>SUM($P272*'Fish metrics'!F$151,$Q272*'Fish metrics'!F$152,$R272*'Fish metrics'!F$153,$S272*'Fish metrics'!F$154,$T272*'Fish metrics'!F$155,$U272*'Fish metrics'!F$156,$V272*'Fish metrics'!F$157,$W272*'Fish metrics'!F$158,$X272*'Fish metrics'!F$159,$Y272*'Fish metrics'!F$160)</f>
        <v>#VALUE!</v>
      </c>
      <c r="AF272" s="49" t="e">
        <f>SUM($P272*'Fish metrics'!G$151,$Q272*'Fish metrics'!G$152,$R272*'Fish metrics'!G$153,$S272*'Fish metrics'!G$154,$T272*'Fish metrics'!G$155,$U272*'Fish metrics'!G$156,$V272*'Fish metrics'!G$157,$W272*'Fish metrics'!G$158,$X272*'Fish metrics'!G$159,$Y272*'Fish metrics'!G$160)</f>
        <v>#VALUE!</v>
      </c>
      <c r="AG272" s="49" t="e">
        <f>SUM($P272*'Fish metrics'!H$151,$Q272*'Fish metrics'!H$152,$R272*'Fish metrics'!H$153,$S272*'Fish metrics'!H$154,$T272*'Fish metrics'!H$155,$U272*'Fish metrics'!H$156,$V272*'Fish metrics'!H$157,$W272*'Fish metrics'!H$158,$X272*'Fish metrics'!H$159,$Y272*'Fish metrics'!H$160)</f>
        <v>#VALUE!</v>
      </c>
      <c r="AH272" s="49" t="e">
        <f>SUM($P272*'Fish metrics'!I$151,$Q272*'Fish metrics'!I$152,$R272*'Fish metrics'!I$153,$S272*'Fish metrics'!I$154,$T272*'Fish metrics'!I$155,$U272*'Fish metrics'!I$156,$V272*'Fish metrics'!I$157,$W272*'Fish metrics'!I$158,$X272*'Fish metrics'!I$159,$Y272*'Fish metrics'!I$160)</f>
        <v>#VALUE!</v>
      </c>
      <c r="AI272" s="49" t="e">
        <f>SUM($P272*'Fish metrics'!J$151,$Q272*'Fish metrics'!J$152,$R272*'Fish metrics'!J$153,$S272*'Fish metrics'!J$154,$T272*'Fish metrics'!J$155,$U272*'Fish metrics'!J$156,$V272*'Fish metrics'!J$157,$W272*'Fish metrics'!J$158,$X272*'Fish metrics'!J$159,$Y272*'Fish metrics'!J$160)</f>
        <v>#VALUE!</v>
      </c>
      <c r="AJ272" s="49" t="e">
        <f>SUM($P272*'Fish metrics'!K$151,$Q272*'Fish metrics'!K$152,$R272*'Fish metrics'!K$153,$S272*'Fish metrics'!K$154,$T272*'Fish metrics'!K$155,$U272*'Fish metrics'!K$156,$V272*'Fish metrics'!K$157,$W272*'Fish metrics'!K$158,$X272*'Fish metrics'!K$159,$Y272*'Fish metrics'!K$160)</f>
        <v>#VALUE!</v>
      </c>
      <c r="AK272" s="49" t="e">
        <f>SUM($P272*'Fish metrics'!L$151,$Q272*'Fish metrics'!L$152,$R272*'Fish metrics'!L$153,$S272*'Fish metrics'!L$154,$T272*'Fish metrics'!L$155,$U272*'Fish metrics'!L$156,$V272*'Fish metrics'!L$157,$W272*'Fish metrics'!L$158,$X272*'Fish metrics'!L$159,$Y272*'Fish metrics'!L$160)</f>
        <v>#VALUE!</v>
      </c>
      <c r="AL272" s="49" t="e">
        <f>SUM($P272*'Fish metrics'!M$151,$Q272*'Fish metrics'!M$152,$R272*'Fish metrics'!M$153,$S272*'Fish metrics'!M$154,$T272*'Fish metrics'!M$155,$U272*'Fish metrics'!M$156,$V272*'Fish metrics'!M$157,$W272*'Fish metrics'!M$158,$X272*'Fish metrics'!M$159,$Y272*'Fish metrics'!M$160)</f>
        <v>#VALUE!</v>
      </c>
      <c r="AM272" s="49" t="e">
        <f>SUM($P272*'Fish metrics'!N$151,$Q272*'Fish metrics'!N$152,$R272*'Fish metrics'!N$153,$S272*'Fish metrics'!N$154,$T272*'Fish metrics'!N$155,$U272*'Fish metrics'!N$156,$V272*'Fish metrics'!N$157,$W272*'Fish metrics'!N$158,$X272*'Fish metrics'!N$159,$Y272*'Fish metrics'!N$160)</f>
        <v>#VALUE!</v>
      </c>
      <c r="AN272" s="49" t="e">
        <f>SUM($P272*'Fish metrics'!O$151,$Q272*'Fish metrics'!O$152,$R272*'Fish metrics'!O$153,$S272*'Fish metrics'!O$154,$T272*'Fish metrics'!O$155,$U272*'Fish metrics'!O$156,$V272*'Fish metrics'!O$157,$W272*'Fish metrics'!O$158,$X272*'Fish metrics'!O$159,$Y272*'Fish metrics'!O$160)</f>
        <v>#VALUE!</v>
      </c>
      <c r="AO272" s="39" t="e">
        <f t="shared" si="277"/>
        <v>#VALUE!</v>
      </c>
    </row>
    <row r="273" spans="1:41" x14ac:dyDescent="0.25">
      <c r="A273" s="64" t="s">
        <v>185</v>
      </c>
      <c r="B273" s="315"/>
      <c r="C273" s="328"/>
      <c r="D273" s="329"/>
      <c r="E273" s="329"/>
      <c r="F273" s="331"/>
      <c r="G273" s="328"/>
      <c r="H273" s="329"/>
      <c r="I273" s="329"/>
      <c r="J273" s="330"/>
      <c r="K273" s="330"/>
      <c r="L273" s="331"/>
      <c r="N273" s="64" t="s">
        <v>185</v>
      </c>
      <c r="O273" s="44" t="str">
        <f t="shared" si="276"/>
        <v/>
      </c>
      <c r="P273" s="67" t="str">
        <f>IF(C273&gt;0,C273*'Fish metrics'!D$23/$B$5,IF($N$253&lt;=$B$4,0,""))</f>
        <v/>
      </c>
      <c r="Q273" s="68" t="str">
        <f>IF(D273&gt;0,D273*'Fish metrics'!E$23/$B$5,IF($N$253&lt;=$B$4,0,""))</f>
        <v/>
      </c>
      <c r="R273" s="68" t="str">
        <f>IF(E273&gt;0,E273*'Fish metrics'!F$23/$B$5,IF($N$253&lt;=$B$4,0,""))</f>
        <v/>
      </c>
      <c r="S273" s="69" t="str">
        <f>IF(F273&gt;0,F273*'Fish metrics'!G$23/$B$5,IF($N$253&lt;=$B$4,0,""))</f>
        <v/>
      </c>
      <c r="T273" s="67" t="str">
        <f>IF(G273&gt;0,G273*'Fish metrics'!H$23/$B$5,IF($N$253&lt;=$B$4,0,""))</f>
        <v/>
      </c>
      <c r="U273" s="68" t="str">
        <f>IF(H273&gt;0,H273*'Fish metrics'!I$23/$B$5,IF($N$253&lt;=$B$4,0,""))</f>
        <v/>
      </c>
      <c r="V273" s="68" t="str">
        <f>IF(I273&gt;0,I273*'Fish metrics'!J$23/$B$5,IF($N$253&lt;=$B$4,0,""))</f>
        <v/>
      </c>
      <c r="W273" s="68" t="str">
        <f>IF(J273&gt;0,J273*'Fish metrics'!K$23/$B$5,IF($N$253&lt;=$B$4,0,""))</f>
        <v/>
      </c>
      <c r="X273" s="68" t="str">
        <f>IF(K273&gt;0,K273*'Fish metrics'!L$23/$B$5,IF($N$253&lt;=$B$4,0,""))</f>
        <v/>
      </c>
      <c r="Y273" s="69" t="str">
        <f>IF(L273&gt;0,L273*'Fish metrics'!M$23/$B$5,IF($N$253&lt;=$B$4,0,""))</f>
        <v/>
      </c>
      <c r="Z273" s="39">
        <f t="shared" si="278"/>
        <v>0</v>
      </c>
      <c r="AB273" s="70" t="s">
        <v>185</v>
      </c>
      <c r="AC273" s="49" t="e">
        <f>SUM($P273*'Fish metrics'!D$173,$Q273*'Fish metrics'!D$174,$R273*'Fish metrics'!D$175,$S273*'Fish metrics'!D$176,$T273*'Fish metrics'!D$177,$U273*'Fish metrics'!D$178,$V273*'Fish metrics'!D$179,$W273*'Fish metrics'!D$180,$X273*'Fish metrics'!D$181,$Y273*'Fish metrics'!D$182)</f>
        <v>#VALUE!</v>
      </c>
      <c r="AD273" s="49" t="e">
        <f>SUM($P273*'Fish metrics'!E$173,$Q273*'Fish metrics'!E$174,$R273*'Fish metrics'!E$175,$S273*'Fish metrics'!E$176,$T273*'Fish metrics'!E$177,$U273*'Fish metrics'!E$178,$V273*'Fish metrics'!E$179,$W273*'Fish metrics'!E$180,$X273*'Fish metrics'!E$181,$Y273*'Fish metrics'!E$182)</f>
        <v>#VALUE!</v>
      </c>
      <c r="AE273" s="49" t="e">
        <f>SUM($P273*'Fish metrics'!F$173,$Q273*'Fish metrics'!F$174,$R273*'Fish metrics'!F$175,$S273*'Fish metrics'!F$176,$T273*'Fish metrics'!F$177,$U273*'Fish metrics'!F$178,$V273*'Fish metrics'!F$179,$W273*'Fish metrics'!F$180,$X273*'Fish metrics'!F$181,$Y273*'Fish metrics'!F$182)</f>
        <v>#VALUE!</v>
      </c>
      <c r="AF273" s="49" t="e">
        <f>SUM($P273*'Fish metrics'!G$173,$Q273*'Fish metrics'!G$174,$R273*'Fish metrics'!G$175,$S273*'Fish metrics'!G$176,$T273*'Fish metrics'!G$177,$U273*'Fish metrics'!G$178,$V273*'Fish metrics'!G$179,$W273*'Fish metrics'!G$180,$X273*'Fish metrics'!G$181,$Y273*'Fish metrics'!G$182)</f>
        <v>#VALUE!</v>
      </c>
      <c r="AG273" s="49" t="e">
        <f>SUM($P273*'Fish metrics'!H$173,$Q273*'Fish metrics'!H$174,$R273*'Fish metrics'!H$175,$S273*'Fish metrics'!H$176,$T273*'Fish metrics'!H$177,$U273*'Fish metrics'!H$178,$V273*'Fish metrics'!H$179,$W273*'Fish metrics'!H$180,$X273*'Fish metrics'!H$181,$Y273*'Fish metrics'!H$182)</f>
        <v>#VALUE!</v>
      </c>
      <c r="AH273" s="49" t="e">
        <f>SUM($P273*'Fish metrics'!I$173,$Q273*'Fish metrics'!I$174,$R273*'Fish metrics'!I$175,$S273*'Fish metrics'!I$176,$T273*'Fish metrics'!I$177,$U273*'Fish metrics'!I$178,$V273*'Fish metrics'!I$179,$W273*'Fish metrics'!I$180,$X273*'Fish metrics'!I$181,$Y273*'Fish metrics'!I$182)</f>
        <v>#VALUE!</v>
      </c>
      <c r="AI273" s="49" t="e">
        <f>SUM($P273*'Fish metrics'!J$173,$Q273*'Fish metrics'!J$174,$R273*'Fish metrics'!J$175,$S273*'Fish metrics'!J$176,$T273*'Fish metrics'!J$177,$U273*'Fish metrics'!J$178,$V273*'Fish metrics'!J$179,$W273*'Fish metrics'!J$180,$X273*'Fish metrics'!J$181,$Y273*'Fish metrics'!J$182)</f>
        <v>#VALUE!</v>
      </c>
      <c r="AJ273" s="49" t="e">
        <f>SUM($P273*'Fish metrics'!K$173,$Q273*'Fish metrics'!K$174,$R273*'Fish metrics'!K$175,$S273*'Fish metrics'!K$176,$T273*'Fish metrics'!K$177,$U273*'Fish metrics'!K$178,$V273*'Fish metrics'!K$179,$W273*'Fish metrics'!K$180,$X273*'Fish metrics'!K$181,$Y273*'Fish metrics'!K$182)</f>
        <v>#VALUE!</v>
      </c>
      <c r="AK273" s="49" t="e">
        <f>SUM($P273*'Fish metrics'!L$173,$Q273*'Fish metrics'!L$174,$R273*'Fish metrics'!L$175,$S273*'Fish metrics'!L$176,$T273*'Fish metrics'!L$177,$U273*'Fish metrics'!L$178,$V273*'Fish metrics'!L$179,$W273*'Fish metrics'!L$180,$X273*'Fish metrics'!L$181,$Y273*'Fish metrics'!L$182)</f>
        <v>#VALUE!</v>
      </c>
      <c r="AL273" s="49" t="e">
        <f>SUM($P273*'Fish metrics'!M$173,$Q273*'Fish metrics'!M$174,$R273*'Fish metrics'!M$175,$S273*'Fish metrics'!M$176,$T273*'Fish metrics'!M$177,$U273*'Fish metrics'!M$178,$V273*'Fish metrics'!M$179,$W273*'Fish metrics'!M$180,$X273*'Fish metrics'!M$181,$Y273*'Fish metrics'!M$182)</f>
        <v>#VALUE!</v>
      </c>
      <c r="AM273" s="49" t="e">
        <f>SUM($P273*'Fish metrics'!N$173,$Q273*'Fish metrics'!N$174,$R273*'Fish metrics'!N$175,$S273*'Fish metrics'!N$176,$T273*'Fish metrics'!N$177,$U273*'Fish metrics'!N$178,$V273*'Fish metrics'!N$179,$W273*'Fish metrics'!N$180,$X273*'Fish metrics'!N$181,$Y273*'Fish metrics'!N$182)</f>
        <v>#VALUE!</v>
      </c>
      <c r="AN273" s="49" t="e">
        <f>SUM($P273*'Fish metrics'!O$173,$Q273*'Fish metrics'!O$174,$R273*'Fish metrics'!O$175,$S273*'Fish metrics'!O$176,$T273*'Fish metrics'!O$177,$U273*'Fish metrics'!O$178,$V273*'Fish metrics'!O$179,$W273*'Fish metrics'!O$180,$X273*'Fish metrics'!O$181,$Y273*'Fish metrics'!O$182)</f>
        <v>#VALUE!</v>
      </c>
      <c r="AO273" s="39" t="e">
        <f t="shared" si="277"/>
        <v>#VALUE!</v>
      </c>
    </row>
    <row r="274" spans="1:41" x14ac:dyDescent="0.25">
      <c r="A274" s="64" t="s">
        <v>22</v>
      </c>
      <c r="B274" s="315"/>
      <c r="C274" s="328"/>
      <c r="D274" s="329"/>
      <c r="E274" s="329"/>
      <c r="F274" s="332"/>
      <c r="G274" s="328"/>
      <c r="H274" s="329"/>
      <c r="I274" s="329"/>
      <c r="J274" s="329"/>
      <c r="K274" s="330"/>
      <c r="L274" s="331"/>
      <c r="N274" s="64" t="s">
        <v>22</v>
      </c>
      <c r="O274" s="44" t="str">
        <f t="shared" si="276"/>
        <v/>
      </c>
      <c r="P274" s="67" t="str">
        <f>IF(C274&gt;0,C274*'Fish metrics'!D$24/$B$5,IF($N$253&lt;=$B$4,0,""))</f>
        <v/>
      </c>
      <c r="Q274" s="68" t="str">
        <f>IF(D274&gt;0,D274*'Fish metrics'!E$24/$B$5,IF($N$253&lt;=$B$4,0,""))</f>
        <v/>
      </c>
      <c r="R274" s="68" t="str">
        <f>IF(E274&gt;0,E274*'Fish metrics'!F$24/$B$5,IF($N$253&lt;=$B$4,0,""))</f>
        <v/>
      </c>
      <c r="S274" s="69" t="str">
        <f>IF(F274&gt;0,F274*'Fish metrics'!G$24/$B$5,IF($N$253&lt;=$B$4,0,""))</f>
        <v/>
      </c>
      <c r="T274" s="67" t="str">
        <f>IF(G274&gt;0,G274*'Fish metrics'!H$24/$B$5,IF($N$253&lt;=$B$4,0,""))</f>
        <v/>
      </c>
      <c r="U274" s="68" t="str">
        <f>IF(H274&gt;0,H274*'Fish metrics'!I$24/$B$5,IF($N$253&lt;=$B$4,0,""))</f>
        <v/>
      </c>
      <c r="V274" s="68" t="str">
        <f>IF(I274&gt;0,I274*'Fish metrics'!J$24/$B$5,IF($N$253&lt;=$B$4,0,""))</f>
        <v/>
      </c>
      <c r="W274" s="68" t="str">
        <f>IF(J274&gt;0,J274*'Fish metrics'!K$24/$B$5,IF($N$253&lt;=$B$4,0,""))</f>
        <v/>
      </c>
      <c r="X274" s="68" t="str">
        <f>IF(K274&gt;0,K274*'Fish metrics'!L$24/$B$5,IF($N$253&lt;=$B$4,0,""))</f>
        <v/>
      </c>
      <c r="Y274" s="69" t="str">
        <f>IF(L274&gt;0,L274*'Fish metrics'!M$24/$B$5,IF($N$253&lt;=$B$4,0,""))</f>
        <v/>
      </c>
      <c r="Z274" s="39">
        <f t="shared" si="278"/>
        <v>0</v>
      </c>
      <c r="AB274" s="70" t="s">
        <v>22</v>
      </c>
      <c r="AC274" s="49" t="e">
        <f>SUM($P274*'Fish metrics'!D$206,$Q274*'Fish metrics'!D$207,$R274*'Fish metrics'!D$208,$S274*'Fish metrics'!D$209,$T274*'Fish metrics'!D$210,$U274*'Fish metrics'!D$211,$V274*'Fish metrics'!D$212,$W274*'Fish metrics'!D$213,$X274*'Fish metrics'!D$214,$Y274*'Fish metrics'!D$215)</f>
        <v>#VALUE!</v>
      </c>
      <c r="AD274" s="49" t="e">
        <f>SUM($P274*'Fish metrics'!E$206,$Q274*'Fish metrics'!E$207,$R274*'Fish metrics'!E$208,$S274*'Fish metrics'!E$209,$T274*'Fish metrics'!E$210,$U274*'Fish metrics'!E$211,$V274*'Fish metrics'!E$212,$W274*'Fish metrics'!E$213,$X274*'Fish metrics'!E$214,$Y274*'Fish metrics'!E$215)</f>
        <v>#VALUE!</v>
      </c>
      <c r="AE274" s="49" t="e">
        <f>SUM($P274*'Fish metrics'!F$206,$Q274*'Fish metrics'!F$207,$R274*'Fish metrics'!F$208,$S274*'Fish metrics'!F$209,$T274*'Fish metrics'!F$210,$U274*'Fish metrics'!F$211,$V274*'Fish metrics'!F$212,$W274*'Fish metrics'!F$213,$X274*'Fish metrics'!F$214,$Y274*'Fish metrics'!F$215)</f>
        <v>#VALUE!</v>
      </c>
      <c r="AF274" s="49" t="e">
        <f>SUM($P274*'Fish metrics'!G$206,$Q274*'Fish metrics'!G$207,$R274*'Fish metrics'!G$208,$S274*'Fish metrics'!G$209,$T274*'Fish metrics'!G$210,$U274*'Fish metrics'!G$211,$V274*'Fish metrics'!G$212,$W274*'Fish metrics'!G$213,$X274*'Fish metrics'!G$214,$Y274*'Fish metrics'!G$215)</f>
        <v>#VALUE!</v>
      </c>
      <c r="AG274" s="49" t="e">
        <f>SUM($P274*'Fish metrics'!H$206,$Q274*'Fish metrics'!H$207,$R274*'Fish metrics'!H$208,$S274*'Fish metrics'!H$209,$T274*'Fish metrics'!H$210,$U274*'Fish metrics'!H$211,$V274*'Fish metrics'!H$212,$W274*'Fish metrics'!H$213,$X274*'Fish metrics'!H$214,$Y274*'Fish metrics'!H$215)</f>
        <v>#VALUE!</v>
      </c>
      <c r="AH274" s="49" t="e">
        <f>SUM($P274*'Fish metrics'!I$206,$Q274*'Fish metrics'!I$207,$R274*'Fish metrics'!I$208,$S274*'Fish metrics'!I$209,$T274*'Fish metrics'!I$210,$U274*'Fish metrics'!I$211,$V274*'Fish metrics'!I$212,$W274*'Fish metrics'!I$213,$X274*'Fish metrics'!I$214,$Y274*'Fish metrics'!I$215)</f>
        <v>#VALUE!</v>
      </c>
      <c r="AI274" s="49" t="e">
        <f>SUM($P274*'Fish metrics'!J$206,$Q274*'Fish metrics'!J$207,$R274*'Fish metrics'!J$208,$S274*'Fish metrics'!J$209,$T274*'Fish metrics'!J$210,$U274*'Fish metrics'!J$211,$V274*'Fish metrics'!J$212,$W274*'Fish metrics'!J$213,$X274*'Fish metrics'!J$214,$Y274*'Fish metrics'!J$215)</f>
        <v>#VALUE!</v>
      </c>
      <c r="AJ274" s="49" t="e">
        <f>SUM($P274*'Fish metrics'!K$206,$Q274*'Fish metrics'!K$207,$R274*'Fish metrics'!K$208,$S274*'Fish metrics'!K$209,$T274*'Fish metrics'!K$210,$U274*'Fish metrics'!K$211,$V274*'Fish metrics'!K$212,$W274*'Fish metrics'!K$213,$X274*'Fish metrics'!K$214,$Y274*'Fish metrics'!K$215)</f>
        <v>#VALUE!</v>
      </c>
      <c r="AK274" s="49" t="e">
        <f>SUM($P274*'Fish metrics'!L$206,$Q274*'Fish metrics'!L$207,$R274*'Fish metrics'!L$208,$S274*'Fish metrics'!L$209,$T274*'Fish metrics'!L$210,$U274*'Fish metrics'!L$211,$V274*'Fish metrics'!L$212,$W274*'Fish metrics'!L$213,$X274*'Fish metrics'!L$214,$Y274*'Fish metrics'!L$215)</f>
        <v>#VALUE!</v>
      </c>
      <c r="AL274" s="49" t="e">
        <f>SUM($P274*'Fish metrics'!M$206,$Q274*'Fish metrics'!M$207,$R274*'Fish metrics'!M$208,$S274*'Fish metrics'!M$209,$T274*'Fish metrics'!M$210,$U274*'Fish metrics'!M$211,$V274*'Fish metrics'!M$212,$W274*'Fish metrics'!M$213,$X274*'Fish metrics'!M$214,$Y274*'Fish metrics'!M$215)</f>
        <v>#VALUE!</v>
      </c>
      <c r="AM274" s="49" t="e">
        <f>SUM($P274*'Fish metrics'!N$206,$Q274*'Fish metrics'!N$207,$R274*'Fish metrics'!N$208,$S274*'Fish metrics'!N$209,$T274*'Fish metrics'!N$210,$U274*'Fish metrics'!N$211,$V274*'Fish metrics'!N$212,$W274*'Fish metrics'!N$213,$X274*'Fish metrics'!N$214,$Y274*'Fish metrics'!N$215)</f>
        <v>#VALUE!</v>
      </c>
      <c r="AN274" s="49" t="e">
        <f>SUM($P274*'Fish metrics'!O$206,$Q274*'Fish metrics'!O$207,$R274*'Fish metrics'!O$208,$S274*'Fish metrics'!O$209,$T274*'Fish metrics'!O$210,$U274*'Fish metrics'!O$211,$V274*'Fish metrics'!O$212,$W274*'Fish metrics'!O$213,$X274*'Fish metrics'!O$214,$Y274*'Fish metrics'!O$215)</f>
        <v>#VALUE!</v>
      </c>
      <c r="AO274" s="39" t="e">
        <f t="shared" si="277"/>
        <v>#VALUE!</v>
      </c>
    </row>
    <row r="275" spans="1:41" x14ac:dyDescent="0.25">
      <c r="A275" s="64" t="s">
        <v>23</v>
      </c>
      <c r="B275" s="315"/>
      <c r="C275" s="328"/>
      <c r="D275" s="329"/>
      <c r="E275" s="329"/>
      <c r="F275" s="332"/>
      <c r="G275" s="328"/>
      <c r="H275" s="329"/>
      <c r="I275" s="329"/>
      <c r="J275" s="329"/>
      <c r="K275" s="329"/>
      <c r="L275" s="332"/>
      <c r="N275" s="64" t="s">
        <v>23</v>
      </c>
      <c r="O275" s="44" t="str">
        <f t="shared" si="276"/>
        <v/>
      </c>
      <c r="P275" s="67" t="str">
        <f>IF(C275&gt;0,C275*'Fish metrics'!D$25/$B$5,IF($N$253&lt;=$B$4,0,""))</f>
        <v/>
      </c>
      <c r="Q275" s="68" t="str">
        <f>IF(D275&gt;0,D275*'Fish metrics'!E$25/$B$5,IF($N$253&lt;=$B$4,0,""))</f>
        <v/>
      </c>
      <c r="R275" s="68" t="str">
        <f>IF(E275&gt;0,E275*'Fish metrics'!F$25/$B$5,IF($N$253&lt;=$B$4,0,""))</f>
        <v/>
      </c>
      <c r="S275" s="69" t="str">
        <f>IF(F275&gt;0,F275*'Fish metrics'!G$25/$B$5,IF($N$253&lt;=$B$4,0,""))</f>
        <v/>
      </c>
      <c r="T275" s="67" t="str">
        <f>IF(G275&gt;0,G275*'Fish metrics'!H$25/$B$5,IF($N$253&lt;=$B$4,0,""))</f>
        <v/>
      </c>
      <c r="U275" s="68" t="str">
        <f>IF(H275&gt;0,H275*'Fish metrics'!I$25/$B$5,IF($N$253&lt;=$B$4,0,""))</f>
        <v/>
      </c>
      <c r="V275" s="68" t="str">
        <f>IF(I275&gt;0,I275*'Fish metrics'!J$25/$B$5,IF($N$253&lt;=$B$4,0,""))</f>
        <v/>
      </c>
      <c r="W275" s="68" t="str">
        <f>IF(J275&gt;0,J275*'Fish metrics'!K$25/$B$5,IF($N$253&lt;=$B$4,0,""))</f>
        <v/>
      </c>
      <c r="X275" s="68" t="str">
        <f>IF(K275&gt;0,K275*'Fish metrics'!L$25/$B$5,IF($N$253&lt;=$B$4,0,""))</f>
        <v/>
      </c>
      <c r="Y275" s="69" t="str">
        <f>IF(L275&gt;0,L275*'Fish metrics'!M$25/$B$5,IF($N$253&lt;=$B$4,0,""))</f>
        <v/>
      </c>
      <c r="Z275" s="39">
        <f t="shared" si="278"/>
        <v>0</v>
      </c>
      <c r="AB275" s="70" t="s">
        <v>23</v>
      </c>
      <c r="AC275" s="49" t="e">
        <f>SUM($P275*'Fish metrics'!D$140,$Q275*'Fish metrics'!D$141,$R275*'Fish metrics'!D$142,$S275*'Fish metrics'!D$143,$T275*'Fish metrics'!D$144,$U275*'Fish metrics'!D$145,$V275*'Fish metrics'!D$146,$W275*'Fish metrics'!D$147,$X275*'Fish metrics'!D$148,$Y275*'Fish metrics'!D$149)</f>
        <v>#VALUE!</v>
      </c>
      <c r="AD275" s="49" t="e">
        <f>SUM($P275*'Fish metrics'!E$140,$Q275*'Fish metrics'!E$141,$R275*'Fish metrics'!E$142,$S275*'Fish metrics'!E$143,$T275*'Fish metrics'!E$144,$U275*'Fish metrics'!E$145,$V275*'Fish metrics'!E$146,$W275*'Fish metrics'!E$147,$X275*'Fish metrics'!E$148,$Y275*'Fish metrics'!E$149)</f>
        <v>#VALUE!</v>
      </c>
      <c r="AE275" s="49" t="e">
        <f>SUM($P275*'Fish metrics'!F$140,$Q275*'Fish metrics'!F$141,$R275*'Fish metrics'!F$142,$S275*'Fish metrics'!F$143,$T275*'Fish metrics'!F$144,$U275*'Fish metrics'!F$145,$V275*'Fish metrics'!F$146,$W275*'Fish metrics'!F$147,$X275*'Fish metrics'!F$148,$Y275*'Fish metrics'!F$149)</f>
        <v>#VALUE!</v>
      </c>
      <c r="AF275" s="49" t="e">
        <f>SUM($P275*'Fish metrics'!G$140,$Q275*'Fish metrics'!G$141,$R275*'Fish metrics'!G$142,$S275*'Fish metrics'!G$143,$T275*'Fish metrics'!G$144,$U275*'Fish metrics'!G$145,$V275*'Fish metrics'!G$146,$W275*'Fish metrics'!G$147,$X275*'Fish metrics'!G$148,$Y275*'Fish metrics'!G$149)</f>
        <v>#VALUE!</v>
      </c>
      <c r="AG275" s="49" t="e">
        <f>SUM($P275*'Fish metrics'!H$140,$Q275*'Fish metrics'!H$141,$R275*'Fish metrics'!H$142,$S275*'Fish metrics'!H$143,$T275*'Fish metrics'!H$144,$U275*'Fish metrics'!H$145,$V275*'Fish metrics'!H$146,$W275*'Fish metrics'!H$147,$X275*'Fish metrics'!H$148,$Y275*'Fish metrics'!H$149)</f>
        <v>#VALUE!</v>
      </c>
      <c r="AH275" s="49" t="e">
        <f>SUM($P275*'Fish metrics'!I$140,$Q275*'Fish metrics'!I$141,$R275*'Fish metrics'!I$142,$S275*'Fish metrics'!I$143,$T275*'Fish metrics'!I$144,$U275*'Fish metrics'!I$145,$V275*'Fish metrics'!I$146,$W275*'Fish metrics'!I$147,$X275*'Fish metrics'!I$148,$Y275*'Fish metrics'!I$149)</f>
        <v>#VALUE!</v>
      </c>
      <c r="AI275" s="49" t="e">
        <f>SUM($P275*'Fish metrics'!J$140,$Q275*'Fish metrics'!J$141,$R275*'Fish metrics'!J$142,$S275*'Fish metrics'!J$143,$T275*'Fish metrics'!J$144,$U275*'Fish metrics'!J$145,$V275*'Fish metrics'!J$146,$W275*'Fish metrics'!J$147,$X275*'Fish metrics'!J$148,$Y275*'Fish metrics'!J$149)</f>
        <v>#VALUE!</v>
      </c>
      <c r="AJ275" s="49" t="e">
        <f>SUM($P275*'Fish metrics'!K$140,$Q275*'Fish metrics'!K$141,$R275*'Fish metrics'!K$142,$S275*'Fish metrics'!K$143,$T275*'Fish metrics'!K$144,$U275*'Fish metrics'!K$145,$V275*'Fish metrics'!K$146,$W275*'Fish metrics'!K$147,$X275*'Fish metrics'!K$148,$Y275*'Fish metrics'!K$149)</f>
        <v>#VALUE!</v>
      </c>
      <c r="AK275" s="49" t="e">
        <f>SUM($P275*'Fish metrics'!L$140,$Q275*'Fish metrics'!L$141,$R275*'Fish metrics'!L$142,$S275*'Fish metrics'!L$143,$T275*'Fish metrics'!L$144,$U275*'Fish metrics'!L$145,$V275*'Fish metrics'!L$146,$W275*'Fish metrics'!L$147,$X275*'Fish metrics'!L$148,$Y275*'Fish metrics'!L$149)</f>
        <v>#VALUE!</v>
      </c>
      <c r="AL275" s="49" t="e">
        <f>SUM($P275*'Fish metrics'!M$140,$Q275*'Fish metrics'!M$141,$R275*'Fish metrics'!M$142,$S275*'Fish metrics'!M$143,$T275*'Fish metrics'!M$144,$U275*'Fish metrics'!M$145,$V275*'Fish metrics'!M$146,$W275*'Fish metrics'!M$147,$X275*'Fish metrics'!M$148,$Y275*'Fish metrics'!M$149)</f>
        <v>#VALUE!</v>
      </c>
      <c r="AM275" s="49" t="e">
        <f>SUM($P275*'Fish metrics'!N$140,$Q275*'Fish metrics'!N$141,$R275*'Fish metrics'!N$142,$S275*'Fish metrics'!N$143,$T275*'Fish metrics'!N$144,$U275*'Fish metrics'!N$145,$V275*'Fish metrics'!N$146,$W275*'Fish metrics'!N$147,$X275*'Fish metrics'!N$148,$Y275*'Fish metrics'!N$149)</f>
        <v>#VALUE!</v>
      </c>
      <c r="AN275" s="49" t="e">
        <f>SUM($P275*'Fish metrics'!O$140,$Q275*'Fish metrics'!O$141,$R275*'Fish metrics'!O$142,$S275*'Fish metrics'!O$143,$T275*'Fish metrics'!O$144,$U275*'Fish metrics'!O$145,$V275*'Fish metrics'!O$146,$W275*'Fish metrics'!O$147,$X275*'Fish metrics'!O$148,$Y275*'Fish metrics'!O$149)</f>
        <v>#VALUE!</v>
      </c>
      <c r="AO275" s="39" t="e">
        <f t="shared" si="277"/>
        <v>#VALUE!</v>
      </c>
    </row>
    <row r="276" spans="1:41" x14ac:dyDescent="0.25">
      <c r="A276" s="64" t="s">
        <v>133</v>
      </c>
      <c r="B276" s="315"/>
      <c r="C276" s="328"/>
      <c r="D276" s="329"/>
      <c r="E276" s="329"/>
      <c r="F276" s="331"/>
      <c r="G276" s="328"/>
      <c r="H276" s="329"/>
      <c r="I276" s="329"/>
      <c r="J276" s="330"/>
      <c r="K276" s="330"/>
      <c r="L276" s="331"/>
      <c r="N276" s="64" t="s">
        <v>133</v>
      </c>
      <c r="O276" s="44" t="str">
        <f t="shared" si="276"/>
        <v/>
      </c>
      <c r="P276" s="67" t="str">
        <f>IF(C276&gt;0,C276*'Fish metrics'!D$26/$B$5,IF($N$253&lt;=$B$4,0,""))</f>
        <v/>
      </c>
      <c r="Q276" s="68" t="str">
        <f>IF(D276&gt;0,D276*'Fish metrics'!E$26/$B$5,IF($N$253&lt;=$B$4,0,""))</f>
        <v/>
      </c>
      <c r="R276" s="68" t="str">
        <f>IF(E276&gt;0,E276*'Fish metrics'!F$26/$B$5,IF($N$253&lt;=$B$4,0,""))</f>
        <v/>
      </c>
      <c r="S276" s="69" t="str">
        <f>IF(F276&gt;0,F276*'Fish metrics'!G$26/$B$5,IF($N$253&lt;=$B$4,0,""))</f>
        <v/>
      </c>
      <c r="T276" s="67" t="str">
        <f>IF(G276&gt;0,G276*'Fish metrics'!H$26/$B$5,IF($N$253&lt;=$B$4,0,""))</f>
        <v/>
      </c>
      <c r="U276" s="68" t="str">
        <f>IF(H276&gt;0,H276*'Fish metrics'!I$26/$B$5,IF($N$253&lt;=$B$4,0,""))</f>
        <v/>
      </c>
      <c r="V276" s="68" t="str">
        <f>IF(I276&gt;0,I276*'Fish metrics'!J$26/$B$5,IF($N$253&lt;=$B$4,0,""))</f>
        <v/>
      </c>
      <c r="W276" s="68" t="str">
        <f>IF(J276&gt;0,J276*'Fish metrics'!K$26/$B$5,IF($N$253&lt;=$B$4,0,""))</f>
        <v/>
      </c>
      <c r="X276" s="68" t="str">
        <f>IF(K276&gt;0,K276*'Fish metrics'!L$26/$B$5,IF($N$253&lt;=$B$4,0,""))</f>
        <v/>
      </c>
      <c r="Y276" s="69" t="str">
        <f>IF(L276&gt;0,L276*'Fish metrics'!M$26/$B$5,IF($N$253&lt;=$B$4,0,""))</f>
        <v/>
      </c>
      <c r="Z276" s="39">
        <f t="shared" si="278"/>
        <v>0</v>
      </c>
      <c r="AB276" s="70" t="s">
        <v>133</v>
      </c>
      <c r="AC276" s="49" t="e">
        <f>SUM($P276*'Fish metrics'!D$162,$Q276*'Fish metrics'!D$163,$R276*'Fish metrics'!D$164,$S276*'Fish metrics'!D$165,$T276*'Fish metrics'!D$166,$U276*'Fish metrics'!D$167,$V276*'Fish metrics'!D$168,$W276*'Fish metrics'!D$169,$X276*'Fish metrics'!D$170,$Y276*'Fish metrics'!D$171)</f>
        <v>#VALUE!</v>
      </c>
      <c r="AD276" s="49" t="e">
        <f>SUM($P276*'Fish metrics'!E$162,$Q276*'Fish metrics'!E$163,$R276*'Fish metrics'!E$164,$S276*'Fish metrics'!E$165,$T276*'Fish metrics'!E$166,$U276*'Fish metrics'!E$167,$V276*'Fish metrics'!E$168,$W276*'Fish metrics'!E$169,$X276*'Fish metrics'!E$170,$Y276*'Fish metrics'!E$171)</f>
        <v>#VALUE!</v>
      </c>
      <c r="AE276" s="49" t="e">
        <f>SUM($P276*'Fish metrics'!F$162,$Q276*'Fish metrics'!F$163,$R276*'Fish metrics'!F$164,$S276*'Fish metrics'!F$165,$T276*'Fish metrics'!F$166,$U276*'Fish metrics'!F$167,$V276*'Fish metrics'!F$168,$W276*'Fish metrics'!F$169,$X276*'Fish metrics'!F$170,$Y276*'Fish metrics'!F$171)</f>
        <v>#VALUE!</v>
      </c>
      <c r="AF276" s="49" t="e">
        <f>SUM($P276*'Fish metrics'!G$162,$Q276*'Fish metrics'!G$163,$R276*'Fish metrics'!G$164,$S276*'Fish metrics'!G$165,$T276*'Fish metrics'!G$166,$U276*'Fish metrics'!G$167,$V276*'Fish metrics'!G$168,$W276*'Fish metrics'!G$169,$X276*'Fish metrics'!G$170,$Y276*'Fish metrics'!G$171)</f>
        <v>#VALUE!</v>
      </c>
      <c r="AG276" s="49" t="e">
        <f>SUM($P276*'Fish metrics'!H$162,$Q276*'Fish metrics'!H$163,$R276*'Fish metrics'!H$164,$S276*'Fish metrics'!H$165,$T276*'Fish metrics'!H$166,$U276*'Fish metrics'!H$167,$V276*'Fish metrics'!H$168,$W276*'Fish metrics'!H$169,$X276*'Fish metrics'!H$170,$Y276*'Fish metrics'!H$171)</f>
        <v>#VALUE!</v>
      </c>
      <c r="AH276" s="49" t="e">
        <f>SUM($P276*'Fish metrics'!I$162,$Q276*'Fish metrics'!I$163,$R276*'Fish metrics'!I$164,$S276*'Fish metrics'!I$165,$T276*'Fish metrics'!I$166,$U276*'Fish metrics'!I$167,$V276*'Fish metrics'!I$168,$W276*'Fish metrics'!I$169,$X276*'Fish metrics'!I$170,$Y276*'Fish metrics'!I$171)</f>
        <v>#VALUE!</v>
      </c>
      <c r="AI276" s="49" t="e">
        <f>SUM($P276*'Fish metrics'!J$162,$Q276*'Fish metrics'!J$163,$R276*'Fish metrics'!J$164,$S276*'Fish metrics'!J$165,$T276*'Fish metrics'!J$166,$U276*'Fish metrics'!J$167,$V276*'Fish metrics'!J$168,$W276*'Fish metrics'!J$169,$X276*'Fish metrics'!J$170,$Y276*'Fish metrics'!J$171)</f>
        <v>#VALUE!</v>
      </c>
      <c r="AJ276" s="49" t="e">
        <f>SUM($P276*'Fish metrics'!K$162,$Q276*'Fish metrics'!K$163,$R276*'Fish metrics'!K$164,$S276*'Fish metrics'!K$165,$T276*'Fish metrics'!K$166,$U276*'Fish metrics'!K$167,$V276*'Fish metrics'!K$168,$W276*'Fish metrics'!K$169,$X276*'Fish metrics'!K$170,$Y276*'Fish metrics'!K$171)</f>
        <v>#VALUE!</v>
      </c>
      <c r="AK276" s="49" t="e">
        <f>SUM($P276*'Fish metrics'!L$162,$Q276*'Fish metrics'!L$163,$R276*'Fish metrics'!L$164,$S276*'Fish metrics'!L$165,$T276*'Fish metrics'!L$166,$U276*'Fish metrics'!L$167,$V276*'Fish metrics'!L$168,$W276*'Fish metrics'!L$169,$X276*'Fish metrics'!L$170,$Y276*'Fish metrics'!L$171)</f>
        <v>#VALUE!</v>
      </c>
      <c r="AL276" s="49" t="e">
        <f>SUM($P276*'Fish metrics'!M$162,$Q276*'Fish metrics'!M$163,$R276*'Fish metrics'!M$164,$S276*'Fish metrics'!M$165,$T276*'Fish metrics'!M$166,$U276*'Fish metrics'!M$167,$V276*'Fish metrics'!M$168,$W276*'Fish metrics'!M$169,$X276*'Fish metrics'!M$170,$Y276*'Fish metrics'!M$171)</f>
        <v>#VALUE!</v>
      </c>
      <c r="AM276" s="49" t="e">
        <f>SUM($P276*'Fish metrics'!N$162,$Q276*'Fish metrics'!N$163,$R276*'Fish metrics'!N$164,$S276*'Fish metrics'!N$165,$T276*'Fish metrics'!N$166,$U276*'Fish metrics'!N$167,$V276*'Fish metrics'!N$168,$W276*'Fish metrics'!N$169,$X276*'Fish metrics'!N$170,$Y276*'Fish metrics'!N$171)</f>
        <v>#VALUE!</v>
      </c>
      <c r="AN276" s="49" t="e">
        <f>SUM($P276*'Fish metrics'!O$162,$Q276*'Fish metrics'!O$163,$R276*'Fish metrics'!O$164,$S276*'Fish metrics'!O$165,$T276*'Fish metrics'!O$166,$U276*'Fish metrics'!O$167,$V276*'Fish metrics'!O$168,$W276*'Fish metrics'!O$169,$X276*'Fish metrics'!O$170,$Y276*'Fish metrics'!O$171)</f>
        <v>#VALUE!</v>
      </c>
      <c r="AO276" s="39" t="e">
        <f t="shared" si="277"/>
        <v>#VALUE!</v>
      </c>
    </row>
    <row r="277" spans="1:41" x14ac:dyDescent="0.25">
      <c r="A277" s="64" t="s">
        <v>24</v>
      </c>
      <c r="B277" s="315"/>
      <c r="C277" s="328"/>
      <c r="D277" s="329"/>
      <c r="E277" s="329"/>
      <c r="F277" s="332"/>
      <c r="G277" s="328"/>
      <c r="H277" s="329"/>
      <c r="I277" s="329"/>
      <c r="J277" s="329"/>
      <c r="K277" s="329"/>
      <c r="L277" s="332"/>
      <c r="N277" s="64" t="s">
        <v>24</v>
      </c>
      <c r="O277" s="44" t="str">
        <f t="shared" si="276"/>
        <v/>
      </c>
      <c r="P277" s="67" t="str">
        <f>IF(C277&gt;0,C277*'Fish metrics'!D$27/$B$5,IF($N$253&lt;=$B$4,0,""))</f>
        <v/>
      </c>
      <c r="Q277" s="68" t="str">
        <f>IF(D277&gt;0,D277*'Fish metrics'!E$27/$B$5,IF($N$253&lt;=$B$4,0,""))</f>
        <v/>
      </c>
      <c r="R277" s="68" t="str">
        <f>IF(E277&gt;0,E277*'Fish metrics'!F$27/$B$5,IF($N$253&lt;=$B$4,0,""))</f>
        <v/>
      </c>
      <c r="S277" s="69" t="str">
        <f>IF(F277&gt;0,F277*'Fish metrics'!G$27/$B$5,IF($N$253&lt;=$B$4,0,""))</f>
        <v/>
      </c>
      <c r="T277" s="67" t="str">
        <f>IF(G277&gt;0,G277*'Fish metrics'!H$27/$B$5,IF($N$253&lt;=$B$4,0,""))</f>
        <v/>
      </c>
      <c r="U277" s="68" t="str">
        <f>IF(H277&gt;0,H277*'Fish metrics'!I$27/$B$5,IF($N$253&lt;=$B$4,0,""))</f>
        <v/>
      </c>
      <c r="V277" s="68" t="str">
        <f>IF(I277&gt;0,I277*'Fish metrics'!J$27/$B$5,IF($N$253&lt;=$B$4,0,""))</f>
        <v/>
      </c>
      <c r="W277" s="68" t="str">
        <f>IF(J277&gt;0,J277*'Fish metrics'!K$27/$B$5,IF($N$253&lt;=$B$4,0,""))</f>
        <v/>
      </c>
      <c r="X277" s="68" t="str">
        <f>IF(K277&gt;0,K277*'Fish metrics'!L$27/$B$5,IF($N$253&lt;=$B$4,0,""))</f>
        <v/>
      </c>
      <c r="Y277" s="69" t="str">
        <f>IF(L277&gt;0,L277*'Fish metrics'!M$27/$B$5,IF($N$253&lt;=$B$4,0,""))</f>
        <v/>
      </c>
      <c r="Z277" s="39">
        <f t="shared" si="278"/>
        <v>0</v>
      </c>
      <c r="AB277" s="70" t="s">
        <v>24</v>
      </c>
      <c r="AC277" s="49" t="e">
        <f>SUM($P277*'Fish metrics'!D$173,$Q277*'Fish metrics'!D$174,$R277*'Fish metrics'!D$175,$S277*'Fish metrics'!D$176,$T277*'Fish metrics'!D$177,$U277*'Fish metrics'!D$178,$V277*'Fish metrics'!D$179,$W277*'Fish metrics'!D$180,$X277*'Fish metrics'!D$181,$Y277*'Fish metrics'!D$182)</f>
        <v>#VALUE!</v>
      </c>
      <c r="AD277" s="49" t="e">
        <f>SUM($P277*'Fish metrics'!E$173,$Q277*'Fish metrics'!E$174,$R277*'Fish metrics'!E$175,$S277*'Fish metrics'!E$176,$T277*'Fish metrics'!E$177,$U277*'Fish metrics'!E$178,$V277*'Fish metrics'!E$179,$W277*'Fish metrics'!E$180,$X277*'Fish metrics'!E$181,$Y277*'Fish metrics'!E$182)</f>
        <v>#VALUE!</v>
      </c>
      <c r="AE277" s="49" t="e">
        <f>SUM($P277*'Fish metrics'!F$173,$Q277*'Fish metrics'!F$174,$R277*'Fish metrics'!F$175,$S277*'Fish metrics'!F$176,$T277*'Fish metrics'!F$177,$U277*'Fish metrics'!F$178,$V277*'Fish metrics'!F$179,$W277*'Fish metrics'!F$180,$X277*'Fish metrics'!F$181,$Y277*'Fish metrics'!F$182)</f>
        <v>#VALUE!</v>
      </c>
      <c r="AF277" s="49" t="e">
        <f>SUM($P277*'Fish metrics'!G$173,$Q277*'Fish metrics'!G$174,$R277*'Fish metrics'!G$175,$S277*'Fish metrics'!G$176,$T277*'Fish metrics'!G$177,$U277*'Fish metrics'!G$178,$V277*'Fish metrics'!G$179,$W277*'Fish metrics'!G$180,$X277*'Fish metrics'!G$181,$Y277*'Fish metrics'!G$182)</f>
        <v>#VALUE!</v>
      </c>
      <c r="AG277" s="49" t="e">
        <f>SUM($P277*'Fish metrics'!H$173,$Q277*'Fish metrics'!H$174,$R277*'Fish metrics'!H$175,$S277*'Fish metrics'!H$176,$T277*'Fish metrics'!H$177,$U277*'Fish metrics'!H$178,$V277*'Fish metrics'!H$179,$W277*'Fish metrics'!H$180,$X277*'Fish metrics'!H$181,$Y277*'Fish metrics'!H$182)</f>
        <v>#VALUE!</v>
      </c>
      <c r="AH277" s="49" t="e">
        <f>SUM($P277*'Fish metrics'!I$173,$Q277*'Fish metrics'!I$174,$R277*'Fish metrics'!I$175,$S277*'Fish metrics'!I$176,$T277*'Fish metrics'!I$177,$U277*'Fish metrics'!I$178,$V277*'Fish metrics'!I$179,$W277*'Fish metrics'!I$180,$X277*'Fish metrics'!I$181,$Y277*'Fish metrics'!I$182)</f>
        <v>#VALUE!</v>
      </c>
      <c r="AI277" s="49" t="e">
        <f>SUM($P277*'Fish metrics'!J$173,$Q277*'Fish metrics'!J$174,$R277*'Fish metrics'!J$175,$S277*'Fish metrics'!J$176,$T277*'Fish metrics'!J$177,$U277*'Fish metrics'!J$178,$V277*'Fish metrics'!J$179,$W277*'Fish metrics'!J$180,$X277*'Fish metrics'!J$181,$Y277*'Fish metrics'!J$182)</f>
        <v>#VALUE!</v>
      </c>
      <c r="AJ277" s="49" t="e">
        <f>SUM($P277*'Fish metrics'!K$173,$Q277*'Fish metrics'!K$174,$R277*'Fish metrics'!K$175,$S277*'Fish metrics'!K$176,$T277*'Fish metrics'!K$177,$U277*'Fish metrics'!K$178,$V277*'Fish metrics'!K$179,$W277*'Fish metrics'!K$180,$X277*'Fish metrics'!K$181,$Y277*'Fish metrics'!K$182)</f>
        <v>#VALUE!</v>
      </c>
      <c r="AK277" s="49" t="e">
        <f>SUM($P277*'Fish metrics'!L$173,$Q277*'Fish metrics'!L$174,$R277*'Fish metrics'!L$175,$S277*'Fish metrics'!L$176,$T277*'Fish metrics'!L$177,$U277*'Fish metrics'!L$178,$V277*'Fish metrics'!L$179,$W277*'Fish metrics'!L$180,$X277*'Fish metrics'!L$181,$Y277*'Fish metrics'!L$182)</f>
        <v>#VALUE!</v>
      </c>
      <c r="AL277" s="49" t="e">
        <f>SUM($P277*'Fish metrics'!M$173,$Q277*'Fish metrics'!M$174,$R277*'Fish metrics'!M$175,$S277*'Fish metrics'!M$176,$T277*'Fish metrics'!M$177,$U277*'Fish metrics'!M$178,$V277*'Fish metrics'!M$179,$W277*'Fish metrics'!M$180,$X277*'Fish metrics'!M$181,$Y277*'Fish metrics'!M$182)</f>
        <v>#VALUE!</v>
      </c>
      <c r="AM277" s="49" t="e">
        <f>SUM($P277*'Fish metrics'!N$173,$Q277*'Fish metrics'!N$174,$R277*'Fish metrics'!N$175,$S277*'Fish metrics'!N$176,$T277*'Fish metrics'!N$177,$U277*'Fish metrics'!N$178,$V277*'Fish metrics'!N$179,$W277*'Fish metrics'!N$180,$X277*'Fish metrics'!N$181,$Y277*'Fish metrics'!N$182)</f>
        <v>#VALUE!</v>
      </c>
      <c r="AN277" s="49" t="e">
        <f>SUM($P277*'Fish metrics'!O$173,$Q277*'Fish metrics'!O$174,$R277*'Fish metrics'!O$175,$S277*'Fish metrics'!O$176,$T277*'Fish metrics'!O$177,$U277*'Fish metrics'!O$178,$V277*'Fish metrics'!O$179,$W277*'Fish metrics'!O$180,$X277*'Fish metrics'!O$181,$Y277*'Fish metrics'!O$182)</f>
        <v>#VALUE!</v>
      </c>
      <c r="AO277" s="39" t="e">
        <f t="shared" si="277"/>
        <v>#VALUE!</v>
      </c>
    </row>
    <row r="278" spans="1:41" x14ac:dyDescent="0.25">
      <c r="A278" s="64" t="s">
        <v>25</v>
      </c>
      <c r="B278" s="315"/>
      <c r="C278" s="328"/>
      <c r="D278" s="329"/>
      <c r="E278" s="329"/>
      <c r="F278" s="332"/>
      <c r="G278" s="328"/>
      <c r="H278" s="329"/>
      <c r="I278" s="329"/>
      <c r="J278" s="329"/>
      <c r="K278" s="330"/>
      <c r="L278" s="331"/>
      <c r="N278" s="64" t="s">
        <v>25</v>
      </c>
      <c r="O278" s="44" t="str">
        <f t="shared" si="276"/>
        <v/>
      </c>
      <c r="P278" s="67" t="str">
        <f>IF(C278&gt;0,C278*'Fish metrics'!D$28/$B$5,IF($N$253&lt;=$B$4,0,""))</f>
        <v/>
      </c>
      <c r="Q278" s="68" t="str">
        <f>IF(D278&gt;0,D278*'Fish metrics'!E$28/$B$5,IF($N$253&lt;=$B$4,0,""))</f>
        <v/>
      </c>
      <c r="R278" s="68" t="str">
        <f>IF(E278&gt;0,E278*'Fish metrics'!F$28/$B$5,IF($N$253&lt;=$B$4,0,""))</f>
        <v/>
      </c>
      <c r="S278" s="69" t="str">
        <f>IF(F278&gt;0,F278*'Fish metrics'!G$28/$B$5,IF($N$253&lt;=$B$4,0,""))</f>
        <v/>
      </c>
      <c r="T278" s="67" t="str">
        <f>IF(G278&gt;0,G278*'Fish metrics'!H$28/$B$5,IF($N$253&lt;=$B$4,0,""))</f>
        <v/>
      </c>
      <c r="U278" s="68" t="str">
        <f>IF(H278&gt;0,H278*'Fish metrics'!I$28/$B$5,IF($N$253&lt;=$B$4,0,""))</f>
        <v/>
      </c>
      <c r="V278" s="68" t="str">
        <f>IF(I278&gt;0,I278*'Fish metrics'!J$28/$B$5,IF($N$253&lt;=$B$4,0,""))</f>
        <v/>
      </c>
      <c r="W278" s="68" t="str">
        <f>IF(J278&gt;0,J278*'Fish metrics'!K$28/$B$5,IF($N$253&lt;=$B$4,0,""))</f>
        <v/>
      </c>
      <c r="X278" s="68" t="str">
        <f>IF(K278&gt;0,K278*'Fish metrics'!L$28/$B$5,IF($N$253&lt;=$B$4,0,""))</f>
        <v/>
      </c>
      <c r="Y278" s="69" t="str">
        <f>IF(L278&gt;0,L278*'Fish metrics'!M$28/$B$5,IF($N$253&lt;=$B$4,0,""))</f>
        <v/>
      </c>
      <c r="Z278" s="39">
        <f t="shared" si="278"/>
        <v>0</v>
      </c>
      <c r="AB278" s="70" t="s">
        <v>25</v>
      </c>
      <c r="AC278" s="49" t="e">
        <f>SUM($P278*'Fish metrics'!D$206,$Q278*'Fish metrics'!D$207,$R278*'Fish metrics'!D$208,$S278*'Fish metrics'!D$209,$T278*'Fish metrics'!D$210,$U278*'Fish metrics'!D$211,$V278*'Fish metrics'!D$212,$W278*'Fish metrics'!D$213,$X278*'Fish metrics'!D$214,$Y278*'Fish metrics'!D$215)</f>
        <v>#VALUE!</v>
      </c>
      <c r="AD278" s="49" t="e">
        <f>SUM($P278*'Fish metrics'!E$206,$Q278*'Fish metrics'!E$207,$R278*'Fish metrics'!E$208,$S278*'Fish metrics'!E$209,$T278*'Fish metrics'!E$210,$U278*'Fish metrics'!E$211,$V278*'Fish metrics'!E$212,$W278*'Fish metrics'!E$213,$X278*'Fish metrics'!E$214,$Y278*'Fish metrics'!E$215)</f>
        <v>#VALUE!</v>
      </c>
      <c r="AE278" s="49" t="e">
        <f>SUM($P278*'Fish metrics'!F$206,$Q278*'Fish metrics'!F$207,$R278*'Fish metrics'!F$208,$S278*'Fish metrics'!F$209,$T278*'Fish metrics'!F$210,$U278*'Fish metrics'!F$211,$V278*'Fish metrics'!F$212,$W278*'Fish metrics'!F$213,$X278*'Fish metrics'!F$214,$Y278*'Fish metrics'!F$215)</f>
        <v>#VALUE!</v>
      </c>
      <c r="AF278" s="49" t="e">
        <f>SUM($P278*'Fish metrics'!G$206,$Q278*'Fish metrics'!G$207,$R278*'Fish metrics'!G$208,$S278*'Fish metrics'!G$209,$T278*'Fish metrics'!G$210,$U278*'Fish metrics'!G$211,$V278*'Fish metrics'!G$212,$W278*'Fish metrics'!G$213,$X278*'Fish metrics'!G$214,$Y278*'Fish metrics'!G$215)</f>
        <v>#VALUE!</v>
      </c>
      <c r="AG278" s="49" t="e">
        <f>SUM($P278*'Fish metrics'!H$206,$Q278*'Fish metrics'!H$207,$R278*'Fish metrics'!H$208,$S278*'Fish metrics'!H$209,$T278*'Fish metrics'!H$210,$U278*'Fish metrics'!H$211,$V278*'Fish metrics'!H$212,$W278*'Fish metrics'!H$213,$X278*'Fish metrics'!H$214,$Y278*'Fish metrics'!H$215)</f>
        <v>#VALUE!</v>
      </c>
      <c r="AH278" s="49" t="e">
        <f>SUM($P278*'Fish metrics'!I$206,$Q278*'Fish metrics'!I$207,$R278*'Fish metrics'!I$208,$S278*'Fish metrics'!I$209,$T278*'Fish metrics'!I$210,$U278*'Fish metrics'!I$211,$V278*'Fish metrics'!I$212,$W278*'Fish metrics'!I$213,$X278*'Fish metrics'!I$214,$Y278*'Fish metrics'!I$215)</f>
        <v>#VALUE!</v>
      </c>
      <c r="AI278" s="49" t="e">
        <f>SUM($P278*'Fish metrics'!J$206,$Q278*'Fish metrics'!J$207,$R278*'Fish metrics'!J$208,$S278*'Fish metrics'!J$209,$T278*'Fish metrics'!J$210,$U278*'Fish metrics'!J$211,$V278*'Fish metrics'!J$212,$W278*'Fish metrics'!J$213,$X278*'Fish metrics'!J$214,$Y278*'Fish metrics'!J$215)</f>
        <v>#VALUE!</v>
      </c>
      <c r="AJ278" s="49" t="e">
        <f>SUM($P278*'Fish metrics'!K$206,$Q278*'Fish metrics'!K$207,$R278*'Fish metrics'!K$208,$S278*'Fish metrics'!K$209,$T278*'Fish metrics'!K$210,$U278*'Fish metrics'!K$211,$V278*'Fish metrics'!K$212,$W278*'Fish metrics'!K$213,$X278*'Fish metrics'!K$214,$Y278*'Fish metrics'!K$215)</f>
        <v>#VALUE!</v>
      </c>
      <c r="AK278" s="49" t="e">
        <f>SUM($P278*'Fish metrics'!L$206,$Q278*'Fish metrics'!L$207,$R278*'Fish metrics'!L$208,$S278*'Fish metrics'!L$209,$T278*'Fish metrics'!L$210,$U278*'Fish metrics'!L$211,$V278*'Fish metrics'!L$212,$W278*'Fish metrics'!L$213,$X278*'Fish metrics'!L$214,$Y278*'Fish metrics'!L$215)</f>
        <v>#VALUE!</v>
      </c>
      <c r="AL278" s="49" t="e">
        <f>SUM($P278*'Fish metrics'!M$206,$Q278*'Fish metrics'!M$207,$R278*'Fish metrics'!M$208,$S278*'Fish metrics'!M$209,$T278*'Fish metrics'!M$210,$U278*'Fish metrics'!M$211,$V278*'Fish metrics'!M$212,$W278*'Fish metrics'!M$213,$X278*'Fish metrics'!M$214,$Y278*'Fish metrics'!M$215)</f>
        <v>#VALUE!</v>
      </c>
      <c r="AM278" s="49" t="e">
        <f>SUM($P278*'Fish metrics'!N$206,$Q278*'Fish metrics'!N$207,$R278*'Fish metrics'!N$208,$S278*'Fish metrics'!N$209,$T278*'Fish metrics'!N$210,$U278*'Fish metrics'!N$211,$V278*'Fish metrics'!N$212,$W278*'Fish metrics'!N$213,$X278*'Fish metrics'!N$214,$Y278*'Fish metrics'!N$215)</f>
        <v>#VALUE!</v>
      </c>
      <c r="AN278" s="49" t="e">
        <f>SUM($P278*'Fish metrics'!O$206,$Q278*'Fish metrics'!O$207,$R278*'Fish metrics'!O$208,$S278*'Fish metrics'!O$209,$T278*'Fish metrics'!O$210,$U278*'Fish metrics'!O$211,$V278*'Fish metrics'!O$212,$W278*'Fish metrics'!O$213,$X278*'Fish metrics'!O$214,$Y278*'Fish metrics'!O$215)</f>
        <v>#VALUE!</v>
      </c>
      <c r="AO278" s="39" t="e">
        <f t="shared" si="277"/>
        <v>#VALUE!</v>
      </c>
    </row>
    <row r="279" spans="1:41" x14ac:dyDescent="0.25">
      <c r="A279" s="64" t="s">
        <v>26</v>
      </c>
      <c r="B279" s="315"/>
      <c r="C279" s="328"/>
      <c r="D279" s="329"/>
      <c r="E279" s="329"/>
      <c r="F279" s="332"/>
      <c r="G279" s="328"/>
      <c r="H279" s="329"/>
      <c r="I279" s="329"/>
      <c r="J279" s="329"/>
      <c r="K279" s="330"/>
      <c r="L279" s="331"/>
      <c r="N279" s="64" t="s">
        <v>26</v>
      </c>
      <c r="O279" s="44" t="str">
        <f t="shared" si="276"/>
        <v/>
      </c>
      <c r="P279" s="67" t="str">
        <f>IF(C279&gt;0,C279*'Fish metrics'!D$29/$B$5,IF($N$253&lt;=$B$4,0,""))</f>
        <v/>
      </c>
      <c r="Q279" s="68" t="str">
        <f>IF(D279&gt;0,D279*'Fish metrics'!E$29/$B$5,IF($N$253&lt;=$B$4,0,""))</f>
        <v/>
      </c>
      <c r="R279" s="68" t="str">
        <f>IF(E279&gt;0,E279*'Fish metrics'!F$29/$B$5,IF($N$253&lt;=$B$4,0,""))</f>
        <v/>
      </c>
      <c r="S279" s="69" t="str">
        <f>IF(F279&gt;0,F279*'Fish metrics'!G$29/$B$5,IF($N$253&lt;=$B$4,0,""))</f>
        <v/>
      </c>
      <c r="T279" s="67" t="str">
        <f>IF(G279&gt;0,G279*'Fish metrics'!H$29/$B$5,IF($N$253&lt;=$B$4,0,""))</f>
        <v/>
      </c>
      <c r="U279" s="68" t="str">
        <f>IF(H279&gt;0,H279*'Fish metrics'!I$29/$B$5,IF($N$253&lt;=$B$4,0,""))</f>
        <v/>
      </c>
      <c r="V279" s="68" t="str">
        <f>IF(I279&gt;0,I279*'Fish metrics'!J$29/$B$5,IF($N$253&lt;=$B$4,0,""))</f>
        <v/>
      </c>
      <c r="W279" s="68" t="str">
        <f>IF(J279&gt;0,J279*'Fish metrics'!K$29/$B$5,IF($N$253&lt;=$B$4,0,""))</f>
        <v/>
      </c>
      <c r="X279" s="68" t="str">
        <f>IF(K279&gt;0,K279*'Fish metrics'!L$29/$B$5,IF($N$253&lt;=$B$4,0,""))</f>
        <v/>
      </c>
      <c r="Y279" s="69" t="str">
        <f>IF(L279&gt;0,L279*'Fish metrics'!M$29/$B$5,IF($N$253&lt;=$B$4,0,""))</f>
        <v/>
      </c>
      <c r="Z279" s="39">
        <f t="shared" si="278"/>
        <v>0</v>
      </c>
      <c r="AB279" s="70" t="s">
        <v>26</v>
      </c>
      <c r="AC279" s="49" t="e">
        <f>SUM($P279*'Fish metrics'!D$151,$Q279*'Fish metrics'!D$152,$R279*'Fish metrics'!D$153,$S279*'Fish metrics'!D$154,$T279*'Fish metrics'!D$155,$U279*'Fish metrics'!D$156,$V279*'Fish metrics'!D$157,$W279*'Fish metrics'!D$158,$X279*'Fish metrics'!D$159,$Y279*'Fish metrics'!D$160)</f>
        <v>#VALUE!</v>
      </c>
      <c r="AD279" s="49" t="e">
        <f>SUM($P279*'Fish metrics'!E$151,$Q279*'Fish metrics'!E$152,$R279*'Fish metrics'!E$153,$S279*'Fish metrics'!E$154,$T279*'Fish metrics'!E$155,$U279*'Fish metrics'!E$156,$V279*'Fish metrics'!E$157,$W279*'Fish metrics'!E$158,$X279*'Fish metrics'!E$159,$Y279*'Fish metrics'!E$160)</f>
        <v>#VALUE!</v>
      </c>
      <c r="AE279" s="49" t="e">
        <f>SUM($P279*'Fish metrics'!F$151,$Q279*'Fish metrics'!F$152,$R279*'Fish metrics'!F$153,$S279*'Fish metrics'!F$154,$T279*'Fish metrics'!F$155,$U279*'Fish metrics'!F$156,$V279*'Fish metrics'!F$157,$W279*'Fish metrics'!F$158,$X279*'Fish metrics'!F$159,$Y279*'Fish metrics'!F$160)</f>
        <v>#VALUE!</v>
      </c>
      <c r="AF279" s="49" t="e">
        <f>SUM($P279*'Fish metrics'!G$151,$Q279*'Fish metrics'!G$152,$R279*'Fish metrics'!G$153,$S279*'Fish metrics'!G$154,$T279*'Fish metrics'!G$155,$U279*'Fish metrics'!G$156,$V279*'Fish metrics'!G$157,$W279*'Fish metrics'!G$158,$X279*'Fish metrics'!G$159,$Y279*'Fish metrics'!G$160)</f>
        <v>#VALUE!</v>
      </c>
      <c r="AG279" s="49" t="e">
        <f>SUM($P279*'Fish metrics'!H$151,$Q279*'Fish metrics'!H$152,$R279*'Fish metrics'!H$153,$S279*'Fish metrics'!H$154,$T279*'Fish metrics'!H$155,$U279*'Fish metrics'!H$156,$V279*'Fish metrics'!H$157,$W279*'Fish metrics'!H$158,$X279*'Fish metrics'!H$159,$Y279*'Fish metrics'!H$160)</f>
        <v>#VALUE!</v>
      </c>
      <c r="AH279" s="49" t="e">
        <f>SUM($P279*'Fish metrics'!I$151,$Q279*'Fish metrics'!I$152,$R279*'Fish metrics'!I$153,$S279*'Fish metrics'!I$154,$T279*'Fish metrics'!I$155,$U279*'Fish metrics'!I$156,$V279*'Fish metrics'!I$157,$W279*'Fish metrics'!I$158,$X279*'Fish metrics'!I$159,$Y279*'Fish metrics'!I$160)</f>
        <v>#VALUE!</v>
      </c>
      <c r="AI279" s="49" t="e">
        <f>SUM($P279*'Fish metrics'!J$151,$Q279*'Fish metrics'!J$152,$R279*'Fish metrics'!J$153,$S279*'Fish metrics'!J$154,$T279*'Fish metrics'!J$155,$U279*'Fish metrics'!J$156,$V279*'Fish metrics'!J$157,$W279*'Fish metrics'!J$158,$X279*'Fish metrics'!J$159,$Y279*'Fish metrics'!J$160)</f>
        <v>#VALUE!</v>
      </c>
      <c r="AJ279" s="49" t="e">
        <f>SUM($P279*'Fish metrics'!K$151,$Q279*'Fish metrics'!K$152,$R279*'Fish metrics'!K$153,$S279*'Fish metrics'!K$154,$T279*'Fish metrics'!K$155,$U279*'Fish metrics'!K$156,$V279*'Fish metrics'!K$157,$W279*'Fish metrics'!K$158,$X279*'Fish metrics'!K$159,$Y279*'Fish metrics'!K$160)</f>
        <v>#VALUE!</v>
      </c>
      <c r="AK279" s="49" t="e">
        <f>SUM($P279*'Fish metrics'!L$151,$Q279*'Fish metrics'!L$152,$R279*'Fish metrics'!L$153,$S279*'Fish metrics'!L$154,$T279*'Fish metrics'!L$155,$U279*'Fish metrics'!L$156,$V279*'Fish metrics'!L$157,$W279*'Fish metrics'!L$158,$X279*'Fish metrics'!L$159,$Y279*'Fish metrics'!L$160)</f>
        <v>#VALUE!</v>
      </c>
      <c r="AL279" s="49" t="e">
        <f>SUM($P279*'Fish metrics'!M$151,$Q279*'Fish metrics'!M$152,$R279*'Fish metrics'!M$153,$S279*'Fish metrics'!M$154,$T279*'Fish metrics'!M$155,$U279*'Fish metrics'!M$156,$V279*'Fish metrics'!M$157,$W279*'Fish metrics'!M$158,$X279*'Fish metrics'!M$159,$Y279*'Fish metrics'!M$160)</f>
        <v>#VALUE!</v>
      </c>
      <c r="AM279" s="49" t="e">
        <f>SUM($P279*'Fish metrics'!N$151,$Q279*'Fish metrics'!N$152,$R279*'Fish metrics'!N$153,$S279*'Fish metrics'!N$154,$T279*'Fish metrics'!N$155,$U279*'Fish metrics'!N$156,$V279*'Fish metrics'!N$157,$W279*'Fish metrics'!N$158,$X279*'Fish metrics'!N$159,$Y279*'Fish metrics'!N$160)</f>
        <v>#VALUE!</v>
      </c>
      <c r="AN279" s="49" t="e">
        <f>SUM($P279*'Fish metrics'!O$151,$Q279*'Fish metrics'!O$152,$R279*'Fish metrics'!O$153,$S279*'Fish metrics'!O$154,$T279*'Fish metrics'!O$155,$U279*'Fish metrics'!O$156,$V279*'Fish metrics'!O$157,$W279*'Fish metrics'!O$158,$X279*'Fish metrics'!O$159,$Y279*'Fish metrics'!O$160)</f>
        <v>#VALUE!</v>
      </c>
      <c r="AO279" s="39" t="e">
        <f t="shared" si="277"/>
        <v>#VALUE!</v>
      </c>
    </row>
    <row r="280" spans="1:41" x14ac:dyDescent="0.25">
      <c r="A280" s="64" t="s">
        <v>186</v>
      </c>
      <c r="B280" s="315"/>
      <c r="C280" s="328"/>
      <c r="D280" s="329"/>
      <c r="E280" s="329"/>
      <c r="F280" s="331"/>
      <c r="G280" s="328"/>
      <c r="H280" s="329"/>
      <c r="I280" s="329"/>
      <c r="J280" s="330"/>
      <c r="K280" s="330"/>
      <c r="L280" s="331"/>
      <c r="N280" s="64" t="s">
        <v>186</v>
      </c>
      <c r="O280" s="44" t="str">
        <f t="shared" si="276"/>
        <v/>
      </c>
      <c r="P280" s="67" t="str">
        <f>IF(C280&gt;0,C280*'Fish metrics'!D$30/$B$5,IF($N$253&lt;=$B$4,0,""))</f>
        <v/>
      </c>
      <c r="Q280" s="68" t="str">
        <f>IF(D280&gt;0,D280*'Fish metrics'!E$30/$B$5,IF($N$253&lt;=$B$4,0,""))</f>
        <v/>
      </c>
      <c r="R280" s="68" t="str">
        <f>IF(E280&gt;0,E280*'Fish metrics'!F$30/$B$5,IF($N$253&lt;=$B$4,0,""))</f>
        <v/>
      </c>
      <c r="S280" s="69" t="str">
        <f>IF(F280&gt;0,F280*'Fish metrics'!G$30/$B$5,IF($N$253&lt;=$B$4,0,""))</f>
        <v/>
      </c>
      <c r="T280" s="67" t="str">
        <f>IF(G280&gt;0,G280*'Fish metrics'!H$30/$B$5,IF($N$253&lt;=$B$4,0,""))</f>
        <v/>
      </c>
      <c r="U280" s="68" t="str">
        <f>IF(H280&gt;0,H280*'Fish metrics'!I$30/$B$5,IF($N$253&lt;=$B$4,0,""))</f>
        <v/>
      </c>
      <c r="V280" s="68" t="str">
        <f>IF(I280&gt;0,I280*'Fish metrics'!J$30/$B$5,IF($N$253&lt;=$B$4,0,""))</f>
        <v/>
      </c>
      <c r="W280" s="68" t="str">
        <f>IF(J280&gt;0,J280*'Fish metrics'!K$30/$B$5,IF($N$253&lt;=$B$4,0,""))</f>
        <v/>
      </c>
      <c r="X280" s="68" t="str">
        <f>IF(K280&gt;0,K280*'Fish metrics'!L$30/$B$5,IF($N$253&lt;=$B$4,0,""))</f>
        <v/>
      </c>
      <c r="Y280" s="69" t="str">
        <f>IF(L280&gt;0,L280*'Fish metrics'!M$30/$B$5,IF($N$253&lt;=$B$4,0,""))</f>
        <v/>
      </c>
      <c r="Z280" s="39">
        <f t="shared" si="278"/>
        <v>0</v>
      </c>
      <c r="AB280" s="70" t="s">
        <v>186</v>
      </c>
      <c r="AC280" s="49" t="e">
        <f>SUM($P280*'Fish metrics'!D$173,$Q280*'Fish metrics'!D$174,$R280*'Fish metrics'!D$175,$S280*'Fish metrics'!D$176,$T280*'Fish metrics'!D$177,$U280*'Fish metrics'!D$178,$V280*'Fish metrics'!D$179,$W280*'Fish metrics'!D$180,$X280*'Fish metrics'!D$181,$Y280*'Fish metrics'!D$182)</f>
        <v>#VALUE!</v>
      </c>
      <c r="AD280" s="49" t="e">
        <f>SUM($P280*'Fish metrics'!E$173,$Q280*'Fish metrics'!E$174,$R280*'Fish metrics'!E$175,$S280*'Fish metrics'!E$176,$T280*'Fish metrics'!E$177,$U280*'Fish metrics'!E$178,$V280*'Fish metrics'!E$179,$W280*'Fish metrics'!E$180,$X280*'Fish metrics'!E$181,$Y280*'Fish metrics'!E$182)</f>
        <v>#VALUE!</v>
      </c>
      <c r="AE280" s="49" t="e">
        <f>SUM($P280*'Fish metrics'!F$173,$Q280*'Fish metrics'!F$174,$R280*'Fish metrics'!F$175,$S280*'Fish metrics'!F$176,$T280*'Fish metrics'!F$177,$U280*'Fish metrics'!F$178,$V280*'Fish metrics'!F$179,$W280*'Fish metrics'!F$180,$X280*'Fish metrics'!F$181,$Y280*'Fish metrics'!F$182)</f>
        <v>#VALUE!</v>
      </c>
      <c r="AF280" s="49" t="e">
        <f>SUM($P280*'Fish metrics'!G$173,$Q280*'Fish metrics'!G$174,$R280*'Fish metrics'!G$175,$S280*'Fish metrics'!G$176,$T280*'Fish metrics'!G$177,$U280*'Fish metrics'!G$178,$V280*'Fish metrics'!G$179,$W280*'Fish metrics'!G$180,$X280*'Fish metrics'!G$181,$Y280*'Fish metrics'!G$182)</f>
        <v>#VALUE!</v>
      </c>
      <c r="AG280" s="49" t="e">
        <f>SUM($P280*'Fish metrics'!H$173,$Q280*'Fish metrics'!H$174,$R280*'Fish metrics'!H$175,$S280*'Fish metrics'!H$176,$T280*'Fish metrics'!H$177,$U280*'Fish metrics'!H$178,$V280*'Fish metrics'!H$179,$W280*'Fish metrics'!H$180,$X280*'Fish metrics'!H$181,$Y280*'Fish metrics'!H$182)</f>
        <v>#VALUE!</v>
      </c>
      <c r="AH280" s="49" t="e">
        <f>SUM($P280*'Fish metrics'!I$173,$Q280*'Fish metrics'!I$174,$R280*'Fish metrics'!I$175,$S280*'Fish metrics'!I$176,$T280*'Fish metrics'!I$177,$U280*'Fish metrics'!I$178,$V280*'Fish metrics'!I$179,$W280*'Fish metrics'!I$180,$X280*'Fish metrics'!I$181,$Y280*'Fish metrics'!I$182)</f>
        <v>#VALUE!</v>
      </c>
      <c r="AI280" s="49" t="e">
        <f>SUM($P280*'Fish metrics'!J$173,$Q280*'Fish metrics'!J$174,$R280*'Fish metrics'!J$175,$S280*'Fish metrics'!J$176,$T280*'Fish metrics'!J$177,$U280*'Fish metrics'!J$178,$V280*'Fish metrics'!J$179,$W280*'Fish metrics'!J$180,$X280*'Fish metrics'!J$181,$Y280*'Fish metrics'!J$182)</f>
        <v>#VALUE!</v>
      </c>
      <c r="AJ280" s="49" t="e">
        <f>SUM($P280*'Fish metrics'!K$173,$Q280*'Fish metrics'!K$174,$R280*'Fish metrics'!K$175,$S280*'Fish metrics'!K$176,$T280*'Fish metrics'!K$177,$U280*'Fish metrics'!K$178,$V280*'Fish metrics'!K$179,$W280*'Fish metrics'!K$180,$X280*'Fish metrics'!K$181,$Y280*'Fish metrics'!K$182)</f>
        <v>#VALUE!</v>
      </c>
      <c r="AK280" s="49" t="e">
        <f>SUM($P280*'Fish metrics'!L$173,$Q280*'Fish metrics'!L$174,$R280*'Fish metrics'!L$175,$S280*'Fish metrics'!L$176,$T280*'Fish metrics'!L$177,$U280*'Fish metrics'!L$178,$V280*'Fish metrics'!L$179,$W280*'Fish metrics'!L$180,$X280*'Fish metrics'!L$181,$Y280*'Fish metrics'!L$182)</f>
        <v>#VALUE!</v>
      </c>
      <c r="AL280" s="49" t="e">
        <f>SUM($P280*'Fish metrics'!M$173,$Q280*'Fish metrics'!M$174,$R280*'Fish metrics'!M$175,$S280*'Fish metrics'!M$176,$T280*'Fish metrics'!M$177,$U280*'Fish metrics'!M$178,$V280*'Fish metrics'!M$179,$W280*'Fish metrics'!M$180,$X280*'Fish metrics'!M$181,$Y280*'Fish metrics'!M$182)</f>
        <v>#VALUE!</v>
      </c>
      <c r="AM280" s="49" t="e">
        <f>SUM($P280*'Fish metrics'!N$173,$Q280*'Fish metrics'!N$174,$R280*'Fish metrics'!N$175,$S280*'Fish metrics'!N$176,$T280*'Fish metrics'!N$177,$U280*'Fish metrics'!N$178,$V280*'Fish metrics'!N$179,$W280*'Fish metrics'!N$180,$X280*'Fish metrics'!N$181,$Y280*'Fish metrics'!N$182)</f>
        <v>#VALUE!</v>
      </c>
      <c r="AN280" s="49" t="e">
        <f>SUM($P280*'Fish metrics'!O$173,$Q280*'Fish metrics'!O$174,$R280*'Fish metrics'!O$175,$S280*'Fish metrics'!O$176,$T280*'Fish metrics'!O$177,$U280*'Fish metrics'!O$178,$V280*'Fish metrics'!O$179,$W280*'Fish metrics'!O$180,$X280*'Fish metrics'!O$181,$Y280*'Fish metrics'!O$182)</f>
        <v>#VALUE!</v>
      </c>
      <c r="AO280" s="39" t="e">
        <f t="shared" si="277"/>
        <v>#VALUE!</v>
      </c>
    </row>
    <row r="281" spans="1:41" x14ac:dyDescent="0.25">
      <c r="A281" s="64" t="s">
        <v>132</v>
      </c>
      <c r="B281" s="315"/>
      <c r="C281" s="328"/>
      <c r="D281" s="329"/>
      <c r="E281" s="329"/>
      <c r="F281" s="332"/>
      <c r="G281" s="328"/>
      <c r="H281" s="329"/>
      <c r="I281" s="329"/>
      <c r="J281" s="329"/>
      <c r="K281" s="329"/>
      <c r="L281" s="332"/>
      <c r="N281" s="64" t="s">
        <v>132</v>
      </c>
      <c r="O281" s="44" t="str">
        <f t="shared" si="276"/>
        <v/>
      </c>
      <c r="P281" s="67" t="str">
        <f>IF(C281&gt;0,C281*'Fish metrics'!D$31/$B$5,IF($N$253&lt;=$B$4,0,""))</f>
        <v/>
      </c>
      <c r="Q281" s="68" t="str">
        <f>IF(D281&gt;0,D281*'Fish metrics'!E$31/$B$5,IF($N$253&lt;=$B$4,0,""))</f>
        <v/>
      </c>
      <c r="R281" s="68" t="str">
        <f>IF(E281&gt;0,E281*'Fish metrics'!F$31/$B$5,IF($N$253&lt;=$B$4,0,""))</f>
        <v/>
      </c>
      <c r="S281" s="69" t="str">
        <f>IF(F281&gt;0,F281*'Fish metrics'!G$31/$B$5,IF($N$253&lt;=$B$4,0,""))</f>
        <v/>
      </c>
      <c r="T281" s="67" t="str">
        <f>IF(G281&gt;0,G281*'Fish metrics'!H$31/$B$5,IF($N$253&lt;=$B$4,0,""))</f>
        <v/>
      </c>
      <c r="U281" s="68" t="str">
        <f>IF(H281&gt;0,H281*'Fish metrics'!I$31/$B$5,IF($N$253&lt;=$B$4,0,""))</f>
        <v/>
      </c>
      <c r="V281" s="68" t="str">
        <f>IF(I281&gt;0,I281*'Fish metrics'!J$31/$B$5,IF($N$253&lt;=$B$4,0,""))</f>
        <v/>
      </c>
      <c r="W281" s="68" t="str">
        <f>IF(J281&gt;0,J281*'Fish metrics'!K$31/$B$5,IF($N$253&lt;=$B$4,0,""))</f>
        <v/>
      </c>
      <c r="X281" s="68" t="str">
        <f>IF(K281&gt;0,K281*'Fish metrics'!L$31/$B$5,IF($N$253&lt;=$B$4,0,""))</f>
        <v/>
      </c>
      <c r="Y281" s="69" t="str">
        <f>IF(L281&gt;0,L281*'Fish metrics'!M$31/$B$5,IF($N$253&lt;=$B$4,0,""))</f>
        <v/>
      </c>
      <c r="Z281" s="39">
        <f t="shared" si="278"/>
        <v>0</v>
      </c>
      <c r="AB281" s="70" t="s">
        <v>132</v>
      </c>
      <c r="AC281" s="49" t="e">
        <f>SUM($P281*'Fish metrics'!D$151,$Q281*'Fish metrics'!D$152,$R281*'Fish metrics'!D$153,$S281*'Fish metrics'!D$154,$T281*'Fish metrics'!D$155,$U281*'Fish metrics'!D$156,$V281*'Fish metrics'!D$157,$W281*'Fish metrics'!D$158,$X281*'Fish metrics'!D$159,$Y281*'Fish metrics'!D$160)</f>
        <v>#VALUE!</v>
      </c>
      <c r="AD281" s="49" t="e">
        <f>SUM($P281*'Fish metrics'!E$151,$Q281*'Fish metrics'!E$152,$R281*'Fish metrics'!E$153,$S281*'Fish metrics'!E$154,$T281*'Fish metrics'!E$155,$U281*'Fish metrics'!E$156,$V281*'Fish metrics'!E$157,$W281*'Fish metrics'!E$158,$X281*'Fish metrics'!E$159,$Y281*'Fish metrics'!E$160)</f>
        <v>#VALUE!</v>
      </c>
      <c r="AE281" s="49" t="e">
        <f>SUM($P281*'Fish metrics'!F$151,$Q281*'Fish metrics'!F$152,$R281*'Fish metrics'!F$153,$S281*'Fish metrics'!F$154,$T281*'Fish metrics'!F$155,$U281*'Fish metrics'!F$156,$V281*'Fish metrics'!F$157,$W281*'Fish metrics'!F$158,$X281*'Fish metrics'!F$159,$Y281*'Fish metrics'!F$160)</f>
        <v>#VALUE!</v>
      </c>
      <c r="AF281" s="49" t="e">
        <f>SUM($P281*'Fish metrics'!G$151,$Q281*'Fish metrics'!G$152,$R281*'Fish metrics'!G$153,$S281*'Fish metrics'!G$154,$T281*'Fish metrics'!G$155,$U281*'Fish metrics'!G$156,$V281*'Fish metrics'!G$157,$W281*'Fish metrics'!G$158,$X281*'Fish metrics'!G$159,$Y281*'Fish metrics'!G$160)</f>
        <v>#VALUE!</v>
      </c>
      <c r="AG281" s="49" t="e">
        <f>SUM($P281*'Fish metrics'!H$151,$Q281*'Fish metrics'!H$152,$R281*'Fish metrics'!H$153,$S281*'Fish metrics'!H$154,$T281*'Fish metrics'!H$155,$U281*'Fish metrics'!H$156,$V281*'Fish metrics'!H$157,$W281*'Fish metrics'!H$158,$X281*'Fish metrics'!H$159,$Y281*'Fish metrics'!H$160)</f>
        <v>#VALUE!</v>
      </c>
      <c r="AH281" s="49" t="e">
        <f>SUM($P281*'Fish metrics'!I$151,$Q281*'Fish metrics'!I$152,$R281*'Fish metrics'!I$153,$S281*'Fish metrics'!I$154,$T281*'Fish metrics'!I$155,$U281*'Fish metrics'!I$156,$V281*'Fish metrics'!I$157,$W281*'Fish metrics'!I$158,$X281*'Fish metrics'!I$159,$Y281*'Fish metrics'!I$160)</f>
        <v>#VALUE!</v>
      </c>
      <c r="AI281" s="49" t="e">
        <f>SUM($P281*'Fish metrics'!J$151,$Q281*'Fish metrics'!J$152,$R281*'Fish metrics'!J$153,$S281*'Fish metrics'!J$154,$T281*'Fish metrics'!J$155,$U281*'Fish metrics'!J$156,$V281*'Fish metrics'!J$157,$W281*'Fish metrics'!J$158,$X281*'Fish metrics'!J$159,$Y281*'Fish metrics'!J$160)</f>
        <v>#VALUE!</v>
      </c>
      <c r="AJ281" s="49" t="e">
        <f>SUM($P281*'Fish metrics'!K$151,$Q281*'Fish metrics'!K$152,$R281*'Fish metrics'!K$153,$S281*'Fish metrics'!K$154,$T281*'Fish metrics'!K$155,$U281*'Fish metrics'!K$156,$V281*'Fish metrics'!K$157,$W281*'Fish metrics'!K$158,$X281*'Fish metrics'!K$159,$Y281*'Fish metrics'!K$160)</f>
        <v>#VALUE!</v>
      </c>
      <c r="AK281" s="49" t="e">
        <f>SUM($P281*'Fish metrics'!L$151,$Q281*'Fish metrics'!L$152,$R281*'Fish metrics'!L$153,$S281*'Fish metrics'!L$154,$T281*'Fish metrics'!L$155,$U281*'Fish metrics'!L$156,$V281*'Fish metrics'!L$157,$W281*'Fish metrics'!L$158,$X281*'Fish metrics'!L$159,$Y281*'Fish metrics'!L$160)</f>
        <v>#VALUE!</v>
      </c>
      <c r="AL281" s="49" t="e">
        <f>SUM($P281*'Fish metrics'!M$151,$Q281*'Fish metrics'!M$152,$R281*'Fish metrics'!M$153,$S281*'Fish metrics'!M$154,$T281*'Fish metrics'!M$155,$U281*'Fish metrics'!M$156,$V281*'Fish metrics'!M$157,$W281*'Fish metrics'!M$158,$X281*'Fish metrics'!M$159,$Y281*'Fish metrics'!M$160)</f>
        <v>#VALUE!</v>
      </c>
      <c r="AM281" s="49" t="e">
        <f>SUM($P281*'Fish metrics'!N$151,$Q281*'Fish metrics'!N$152,$R281*'Fish metrics'!N$153,$S281*'Fish metrics'!N$154,$T281*'Fish metrics'!N$155,$U281*'Fish metrics'!N$156,$V281*'Fish metrics'!N$157,$W281*'Fish metrics'!N$158,$X281*'Fish metrics'!N$159,$Y281*'Fish metrics'!N$160)</f>
        <v>#VALUE!</v>
      </c>
      <c r="AN281" s="49" t="e">
        <f>SUM($P281*'Fish metrics'!O$151,$Q281*'Fish metrics'!O$152,$R281*'Fish metrics'!O$153,$S281*'Fish metrics'!O$154,$T281*'Fish metrics'!O$155,$U281*'Fish metrics'!O$156,$V281*'Fish metrics'!O$157,$W281*'Fish metrics'!O$158,$X281*'Fish metrics'!O$159,$Y281*'Fish metrics'!O$160)</f>
        <v>#VALUE!</v>
      </c>
      <c r="AO281" s="39" t="e">
        <f t="shared" si="277"/>
        <v>#VALUE!</v>
      </c>
    </row>
    <row r="282" spans="1:41" x14ac:dyDescent="0.25">
      <c r="A282" s="64" t="s">
        <v>27</v>
      </c>
      <c r="B282" s="315"/>
      <c r="C282" s="328"/>
      <c r="D282" s="329"/>
      <c r="E282" s="330"/>
      <c r="F282" s="331"/>
      <c r="G282" s="328"/>
      <c r="H282" s="329"/>
      <c r="I282" s="329"/>
      <c r="J282" s="330"/>
      <c r="K282" s="330"/>
      <c r="L282" s="331"/>
      <c r="N282" s="64" t="s">
        <v>27</v>
      </c>
      <c r="O282" s="44" t="str">
        <f t="shared" si="276"/>
        <v/>
      </c>
      <c r="P282" s="67" t="str">
        <f>IF(C282&gt;0,C282*'Fish metrics'!D$32/$B$5,IF($N$253&lt;=$B$4,0,""))</f>
        <v/>
      </c>
      <c r="Q282" s="68" t="str">
        <f>IF(D282&gt;0,D282*'Fish metrics'!E$32/$B$5,IF($N$253&lt;=$B$4,0,""))</f>
        <v/>
      </c>
      <c r="R282" s="68" t="str">
        <f>IF(E282&gt;0,E282*'Fish metrics'!F$32/$B$5,IF($N$253&lt;=$B$4,0,""))</f>
        <v/>
      </c>
      <c r="S282" s="69" t="str">
        <f>IF(F282&gt;0,F282*'Fish metrics'!G$32/$B$5,IF($N$253&lt;=$B$4,0,""))</f>
        <v/>
      </c>
      <c r="T282" s="67" t="str">
        <f>IF(G282&gt;0,G282*'Fish metrics'!H$32/$B$5,IF($N$253&lt;=$B$4,0,""))</f>
        <v/>
      </c>
      <c r="U282" s="68" t="str">
        <f>IF(H282&gt;0,H282*'Fish metrics'!I$32/$B$5,IF($N$253&lt;=$B$4,0,""))</f>
        <v/>
      </c>
      <c r="V282" s="68" t="str">
        <f>IF(I282&gt;0,I282*'Fish metrics'!J$32/$B$5,IF($N$253&lt;=$B$4,0,""))</f>
        <v/>
      </c>
      <c r="W282" s="68" t="str">
        <f>IF(J282&gt;0,J282*'Fish metrics'!K$32/$B$5,IF($N$253&lt;=$B$4,0,""))</f>
        <v/>
      </c>
      <c r="X282" s="68" t="str">
        <f>IF(K282&gt;0,K282*'Fish metrics'!L$32/$B$5,IF($N$253&lt;=$B$4,0,""))</f>
        <v/>
      </c>
      <c r="Y282" s="69" t="str">
        <f>IF(L282&gt;0,L282*'Fish metrics'!M$32/$B$5,IF($N$253&lt;=$B$4,0,""))</f>
        <v/>
      </c>
      <c r="Z282" s="39">
        <f t="shared" si="278"/>
        <v>0</v>
      </c>
      <c r="AB282" s="70" t="s">
        <v>27</v>
      </c>
      <c r="AC282" s="49" t="e">
        <f>SUM($P282*'Fish metrics'!D$162,$Q282*'Fish metrics'!D$163,$R282*'Fish metrics'!D$164,$S282*'Fish metrics'!D$165,$T282*'Fish metrics'!D$166,$U282*'Fish metrics'!D$167,$V282*'Fish metrics'!D$168,$W282*'Fish metrics'!D$169,$X282*'Fish metrics'!D$170,$Y282*'Fish metrics'!D$171)</f>
        <v>#VALUE!</v>
      </c>
      <c r="AD282" s="49" t="e">
        <f>SUM($P282*'Fish metrics'!E$162,$Q282*'Fish metrics'!E$163,$R282*'Fish metrics'!E$164,$S282*'Fish metrics'!E$165,$T282*'Fish metrics'!E$166,$U282*'Fish metrics'!E$167,$V282*'Fish metrics'!E$168,$W282*'Fish metrics'!E$169,$X282*'Fish metrics'!E$170,$Y282*'Fish metrics'!E$171)</f>
        <v>#VALUE!</v>
      </c>
      <c r="AE282" s="49" t="e">
        <f>SUM($P282*'Fish metrics'!F$162,$Q282*'Fish metrics'!F$163,$R282*'Fish metrics'!F$164,$S282*'Fish metrics'!F$165,$T282*'Fish metrics'!F$166,$U282*'Fish metrics'!F$167,$V282*'Fish metrics'!F$168,$W282*'Fish metrics'!F$169,$X282*'Fish metrics'!F$170,$Y282*'Fish metrics'!F$171)</f>
        <v>#VALUE!</v>
      </c>
      <c r="AF282" s="49" t="e">
        <f>SUM($P282*'Fish metrics'!G$162,$Q282*'Fish metrics'!G$163,$R282*'Fish metrics'!G$164,$S282*'Fish metrics'!G$165,$T282*'Fish metrics'!G$166,$U282*'Fish metrics'!G$167,$V282*'Fish metrics'!G$168,$W282*'Fish metrics'!G$169,$X282*'Fish metrics'!G$170,$Y282*'Fish metrics'!G$171)</f>
        <v>#VALUE!</v>
      </c>
      <c r="AG282" s="49" t="e">
        <f>SUM($P282*'Fish metrics'!H$162,$Q282*'Fish metrics'!H$163,$R282*'Fish metrics'!H$164,$S282*'Fish metrics'!H$165,$T282*'Fish metrics'!H$166,$U282*'Fish metrics'!H$167,$V282*'Fish metrics'!H$168,$W282*'Fish metrics'!H$169,$X282*'Fish metrics'!H$170,$Y282*'Fish metrics'!H$171)</f>
        <v>#VALUE!</v>
      </c>
      <c r="AH282" s="49" t="e">
        <f>SUM($P282*'Fish metrics'!I$162,$Q282*'Fish metrics'!I$163,$R282*'Fish metrics'!I$164,$S282*'Fish metrics'!I$165,$T282*'Fish metrics'!I$166,$U282*'Fish metrics'!I$167,$V282*'Fish metrics'!I$168,$W282*'Fish metrics'!I$169,$X282*'Fish metrics'!I$170,$Y282*'Fish metrics'!I$171)</f>
        <v>#VALUE!</v>
      </c>
      <c r="AI282" s="49" t="e">
        <f>SUM($P282*'Fish metrics'!J$162,$Q282*'Fish metrics'!J$163,$R282*'Fish metrics'!J$164,$S282*'Fish metrics'!J$165,$T282*'Fish metrics'!J$166,$U282*'Fish metrics'!J$167,$V282*'Fish metrics'!J$168,$W282*'Fish metrics'!J$169,$X282*'Fish metrics'!J$170,$Y282*'Fish metrics'!J$171)</f>
        <v>#VALUE!</v>
      </c>
      <c r="AJ282" s="49" t="e">
        <f>SUM($P282*'Fish metrics'!K$162,$Q282*'Fish metrics'!K$163,$R282*'Fish metrics'!K$164,$S282*'Fish metrics'!K$165,$T282*'Fish metrics'!K$166,$U282*'Fish metrics'!K$167,$V282*'Fish metrics'!K$168,$W282*'Fish metrics'!K$169,$X282*'Fish metrics'!K$170,$Y282*'Fish metrics'!K$171)</f>
        <v>#VALUE!</v>
      </c>
      <c r="AK282" s="49" t="e">
        <f>SUM($P282*'Fish metrics'!L$162,$Q282*'Fish metrics'!L$163,$R282*'Fish metrics'!L$164,$S282*'Fish metrics'!L$165,$T282*'Fish metrics'!L$166,$U282*'Fish metrics'!L$167,$V282*'Fish metrics'!L$168,$W282*'Fish metrics'!L$169,$X282*'Fish metrics'!L$170,$Y282*'Fish metrics'!L$171)</f>
        <v>#VALUE!</v>
      </c>
      <c r="AL282" s="49" t="e">
        <f>SUM($P282*'Fish metrics'!M$162,$Q282*'Fish metrics'!M$163,$R282*'Fish metrics'!M$164,$S282*'Fish metrics'!M$165,$T282*'Fish metrics'!M$166,$U282*'Fish metrics'!M$167,$V282*'Fish metrics'!M$168,$W282*'Fish metrics'!M$169,$X282*'Fish metrics'!M$170,$Y282*'Fish metrics'!M$171)</f>
        <v>#VALUE!</v>
      </c>
      <c r="AM282" s="49" t="e">
        <f>SUM($P282*'Fish metrics'!N$162,$Q282*'Fish metrics'!N$163,$R282*'Fish metrics'!N$164,$S282*'Fish metrics'!N$165,$T282*'Fish metrics'!N$166,$U282*'Fish metrics'!N$167,$V282*'Fish metrics'!N$168,$W282*'Fish metrics'!N$169,$X282*'Fish metrics'!N$170,$Y282*'Fish metrics'!N$171)</f>
        <v>#VALUE!</v>
      </c>
      <c r="AN282" s="49" t="e">
        <f>SUM($P282*'Fish metrics'!O$162,$Q282*'Fish metrics'!O$163,$R282*'Fish metrics'!O$164,$S282*'Fish metrics'!O$165,$T282*'Fish metrics'!O$166,$U282*'Fish metrics'!O$167,$V282*'Fish metrics'!O$168,$W282*'Fish metrics'!O$169,$X282*'Fish metrics'!O$170,$Y282*'Fish metrics'!O$171)</f>
        <v>#VALUE!</v>
      </c>
      <c r="AO282" s="39" t="e">
        <f t="shared" si="277"/>
        <v>#VALUE!</v>
      </c>
    </row>
    <row r="283" spans="1:41" x14ac:dyDescent="0.25">
      <c r="A283" s="64" t="s">
        <v>28</v>
      </c>
      <c r="B283" s="315"/>
      <c r="C283" s="328"/>
      <c r="D283" s="329"/>
      <c r="E283" s="329"/>
      <c r="F283" s="331"/>
      <c r="G283" s="328"/>
      <c r="H283" s="329"/>
      <c r="I283" s="329"/>
      <c r="J283" s="329"/>
      <c r="K283" s="330"/>
      <c r="L283" s="331"/>
      <c r="N283" s="64" t="s">
        <v>28</v>
      </c>
      <c r="O283" s="44" t="str">
        <f t="shared" si="276"/>
        <v/>
      </c>
      <c r="P283" s="67" t="str">
        <f>IF(C283&gt;0,C283*'Fish metrics'!D$33/$B$5,IF($N$253&lt;=$B$4,0,""))</f>
        <v/>
      </c>
      <c r="Q283" s="68" t="str">
        <f>IF(D283&gt;0,D283*'Fish metrics'!E$33/$B$5,IF($N$253&lt;=$B$4,0,""))</f>
        <v/>
      </c>
      <c r="R283" s="68" t="str">
        <f>IF(E283&gt;0,E283*'Fish metrics'!F$33/$B$5,IF($N$253&lt;=$B$4,0,""))</f>
        <v/>
      </c>
      <c r="S283" s="69" t="str">
        <f>IF(F283&gt;0,F283*'Fish metrics'!G$33/$B$5,IF($N$253&lt;=$B$4,0,""))</f>
        <v/>
      </c>
      <c r="T283" s="67" t="str">
        <f>IF(G283&gt;0,G283*'Fish metrics'!H$33/$B$5,IF($N$253&lt;=$B$4,0,""))</f>
        <v/>
      </c>
      <c r="U283" s="68" t="str">
        <f>IF(H283&gt;0,H283*'Fish metrics'!I$33/$B$5,IF($N$253&lt;=$B$4,0,""))</f>
        <v/>
      </c>
      <c r="V283" s="68" t="str">
        <f>IF(I283&gt;0,I283*'Fish metrics'!J$33/$B$5,IF($N$253&lt;=$B$4,0,""))</f>
        <v/>
      </c>
      <c r="W283" s="68" t="str">
        <f>IF(J283&gt;0,J283*'Fish metrics'!K$33/$B$5,IF($N$253&lt;=$B$4,0,""))</f>
        <v/>
      </c>
      <c r="X283" s="68" t="str">
        <f>IF(K283&gt;0,K283*'Fish metrics'!L$33/$B$5,IF($N$253&lt;=$B$4,0,""))</f>
        <v/>
      </c>
      <c r="Y283" s="69" t="str">
        <f>IF(L283&gt;0,L283*'Fish metrics'!M$33/$B$5,IF($N$253&lt;=$B$4,0,""))</f>
        <v/>
      </c>
      <c r="Z283" s="39">
        <f t="shared" si="278"/>
        <v>0</v>
      </c>
      <c r="AB283" s="70" t="s">
        <v>28</v>
      </c>
      <c r="AC283" s="49" t="e">
        <f>SUM($P283*'Fish metrics'!D$206,$Q283*'Fish metrics'!D$207,$R283*'Fish metrics'!D$208,$S283*'Fish metrics'!D$209,$T283*'Fish metrics'!D$210,$U283*'Fish metrics'!D$211,$V283*'Fish metrics'!D$212,$W283*'Fish metrics'!D$213,$X283*'Fish metrics'!D$214,$Y283*'Fish metrics'!D$215)</f>
        <v>#VALUE!</v>
      </c>
      <c r="AD283" s="49" t="e">
        <f>SUM($P283*'Fish metrics'!E$206,$Q283*'Fish metrics'!E$207,$R283*'Fish metrics'!E$208,$S283*'Fish metrics'!E$209,$T283*'Fish metrics'!E$210,$U283*'Fish metrics'!E$211,$V283*'Fish metrics'!E$212,$W283*'Fish metrics'!E$213,$X283*'Fish metrics'!E$214,$Y283*'Fish metrics'!E$215)</f>
        <v>#VALUE!</v>
      </c>
      <c r="AE283" s="49" t="e">
        <f>SUM($P283*'Fish metrics'!F$206,$Q283*'Fish metrics'!F$207,$R283*'Fish metrics'!F$208,$S283*'Fish metrics'!F$209,$T283*'Fish metrics'!F$210,$U283*'Fish metrics'!F$211,$V283*'Fish metrics'!F$212,$W283*'Fish metrics'!F$213,$X283*'Fish metrics'!F$214,$Y283*'Fish metrics'!F$215)</f>
        <v>#VALUE!</v>
      </c>
      <c r="AF283" s="49" t="e">
        <f>SUM($P283*'Fish metrics'!G$206,$Q283*'Fish metrics'!G$207,$R283*'Fish metrics'!G$208,$S283*'Fish metrics'!G$209,$T283*'Fish metrics'!G$210,$U283*'Fish metrics'!G$211,$V283*'Fish metrics'!G$212,$W283*'Fish metrics'!G$213,$X283*'Fish metrics'!G$214,$Y283*'Fish metrics'!G$215)</f>
        <v>#VALUE!</v>
      </c>
      <c r="AG283" s="49" t="e">
        <f>SUM($P283*'Fish metrics'!H$206,$Q283*'Fish metrics'!H$207,$R283*'Fish metrics'!H$208,$S283*'Fish metrics'!H$209,$T283*'Fish metrics'!H$210,$U283*'Fish metrics'!H$211,$V283*'Fish metrics'!H$212,$W283*'Fish metrics'!H$213,$X283*'Fish metrics'!H$214,$Y283*'Fish metrics'!H$215)</f>
        <v>#VALUE!</v>
      </c>
      <c r="AH283" s="49" t="e">
        <f>SUM($P283*'Fish metrics'!I$206,$Q283*'Fish metrics'!I$207,$R283*'Fish metrics'!I$208,$S283*'Fish metrics'!I$209,$T283*'Fish metrics'!I$210,$U283*'Fish metrics'!I$211,$V283*'Fish metrics'!I$212,$W283*'Fish metrics'!I$213,$X283*'Fish metrics'!I$214,$Y283*'Fish metrics'!I$215)</f>
        <v>#VALUE!</v>
      </c>
      <c r="AI283" s="49" t="e">
        <f>SUM($P283*'Fish metrics'!J$206,$Q283*'Fish metrics'!J$207,$R283*'Fish metrics'!J$208,$S283*'Fish metrics'!J$209,$T283*'Fish metrics'!J$210,$U283*'Fish metrics'!J$211,$V283*'Fish metrics'!J$212,$W283*'Fish metrics'!J$213,$X283*'Fish metrics'!J$214,$Y283*'Fish metrics'!J$215)</f>
        <v>#VALUE!</v>
      </c>
      <c r="AJ283" s="49" t="e">
        <f>SUM($P283*'Fish metrics'!K$206,$Q283*'Fish metrics'!K$207,$R283*'Fish metrics'!K$208,$S283*'Fish metrics'!K$209,$T283*'Fish metrics'!K$210,$U283*'Fish metrics'!K$211,$V283*'Fish metrics'!K$212,$W283*'Fish metrics'!K$213,$X283*'Fish metrics'!K$214,$Y283*'Fish metrics'!K$215)</f>
        <v>#VALUE!</v>
      </c>
      <c r="AK283" s="49" t="e">
        <f>SUM($P283*'Fish metrics'!L$206,$Q283*'Fish metrics'!L$207,$R283*'Fish metrics'!L$208,$S283*'Fish metrics'!L$209,$T283*'Fish metrics'!L$210,$U283*'Fish metrics'!L$211,$V283*'Fish metrics'!L$212,$W283*'Fish metrics'!L$213,$X283*'Fish metrics'!L$214,$Y283*'Fish metrics'!L$215)</f>
        <v>#VALUE!</v>
      </c>
      <c r="AL283" s="49" t="e">
        <f>SUM($P283*'Fish metrics'!M$206,$Q283*'Fish metrics'!M$207,$R283*'Fish metrics'!M$208,$S283*'Fish metrics'!M$209,$T283*'Fish metrics'!M$210,$U283*'Fish metrics'!M$211,$V283*'Fish metrics'!M$212,$W283*'Fish metrics'!M$213,$X283*'Fish metrics'!M$214,$Y283*'Fish metrics'!M$215)</f>
        <v>#VALUE!</v>
      </c>
      <c r="AM283" s="49" t="e">
        <f>SUM($P283*'Fish metrics'!N$206,$Q283*'Fish metrics'!N$207,$R283*'Fish metrics'!N$208,$S283*'Fish metrics'!N$209,$T283*'Fish metrics'!N$210,$U283*'Fish metrics'!N$211,$V283*'Fish metrics'!N$212,$W283*'Fish metrics'!N$213,$X283*'Fish metrics'!N$214,$Y283*'Fish metrics'!N$215)</f>
        <v>#VALUE!</v>
      </c>
      <c r="AN283" s="49" t="e">
        <f>SUM($P283*'Fish metrics'!O$206,$Q283*'Fish metrics'!O$207,$R283*'Fish metrics'!O$208,$S283*'Fish metrics'!O$209,$T283*'Fish metrics'!O$210,$U283*'Fish metrics'!O$211,$V283*'Fish metrics'!O$212,$W283*'Fish metrics'!O$213,$X283*'Fish metrics'!O$214,$Y283*'Fish metrics'!O$215)</f>
        <v>#VALUE!</v>
      </c>
      <c r="AO283" s="39" t="e">
        <f t="shared" si="277"/>
        <v>#VALUE!</v>
      </c>
    </row>
    <row r="284" spans="1:41" x14ac:dyDescent="0.25">
      <c r="A284" s="64" t="s">
        <v>29</v>
      </c>
      <c r="B284" s="315"/>
      <c r="C284" s="328"/>
      <c r="D284" s="329"/>
      <c r="E284" s="329"/>
      <c r="F284" s="332"/>
      <c r="G284" s="328"/>
      <c r="H284" s="329"/>
      <c r="I284" s="329"/>
      <c r="J284" s="329"/>
      <c r="K284" s="329"/>
      <c r="L284" s="332"/>
      <c r="N284" s="64" t="s">
        <v>29</v>
      </c>
      <c r="O284" s="44" t="str">
        <f t="shared" si="276"/>
        <v/>
      </c>
      <c r="P284" s="67" t="str">
        <f>IF(C284&gt;0,C284*'Fish metrics'!D$34/$B$5,IF($N$253&lt;=$B$4,0,""))</f>
        <v/>
      </c>
      <c r="Q284" s="68" t="str">
        <f>IF(D284&gt;0,D284*'Fish metrics'!E$34/$B$5,IF($N$253&lt;=$B$4,0,""))</f>
        <v/>
      </c>
      <c r="R284" s="68" t="str">
        <f>IF(E284&gt;0,E284*'Fish metrics'!F$34/$B$5,IF($N$253&lt;=$B$4,0,""))</f>
        <v/>
      </c>
      <c r="S284" s="69" t="str">
        <f>IF(F284&gt;0,F284*'Fish metrics'!G$34/$B$5,IF($N$253&lt;=$B$4,0,""))</f>
        <v/>
      </c>
      <c r="T284" s="67" t="str">
        <f>IF(G284&gt;0,G284*'Fish metrics'!H$34/$B$5,IF($N$253&lt;=$B$4,0,""))</f>
        <v/>
      </c>
      <c r="U284" s="68" t="str">
        <f>IF(H284&gt;0,H284*'Fish metrics'!I$34/$B$5,IF($N$253&lt;=$B$4,0,""))</f>
        <v/>
      </c>
      <c r="V284" s="68" t="str">
        <f>IF(I284&gt;0,I284*'Fish metrics'!J$34/$B$5,IF($N$253&lt;=$B$4,0,""))</f>
        <v/>
      </c>
      <c r="W284" s="68" t="str">
        <f>IF(J284&gt;0,J284*'Fish metrics'!K$34/$B$5,IF($N$253&lt;=$B$4,0,""))</f>
        <v/>
      </c>
      <c r="X284" s="68" t="str">
        <f>IF(K284&gt;0,K284*'Fish metrics'!L$34/$B$5,IF($N$253&lt;=$B$4,0,""))</f>
        <v/>
      </c>
      <c r="Y284" s="69" t="str">
        <f>IF(L284&gt;0,L284*'Fish metrics'!M$34/$B$5,IF($N$253&lt;=$B$4,0,""))</f>
        <v/>
      </c>
      <c r="Z284" s="39">
        <f t="shared" si="278"/>
        <v>0</v>
      </c>
      <c r="AB284" s="70" t="s">
        <v>29</v>
      </c>
      <c r="AC284" s="49" t="e">
        <f>SUM($P284*'Fish metrics'!D$173,$Q284*'Fish metrics'!D$174,$R284*'Fish metrics'!D$175,$S284*'Fish metrics'!D$176,$T284*'Fish metrics'!D$177,$U284*'Fish metrics'!D$178,$V284*'Fish metrics'!D$179,$W284*'Fish metrics'!D$180,$X284*'Fish metrics'!D$181,$Y284*'Fish metrics'!D$182)</f>
        <v>#VALUE!</v>
      </c>
      <c r="AD284" s="49" t="e">
        <f>SUM($P284*'Fish metrics'!E$173,$Q284*'Fish metrics'!E$174,$R284*'Fish metrics'!E$175,$S284*'Fish metrics'!E$176,$T284*'Fish metrics'!E$177,$U284*'Fish metrics'!E$178,$V284*'Fish metrics'!E$179,$W284*'Fish metrics'!E$180,$X284*'Fish metrics'!E$181,$Y284*'Fish metrics'!E$182)</f>
        <v>#VALUE!</v>
      </c>
      <c r="AE284" s="49" t="e">
        <f>SUM($P284*'Fish metrics'!F$173,$Q284*'Fish metrics'!F$174,$R284*'Fish metrics'!F$175,$S284*'Fish metrics'!F$176,$T284*'Fish metrics'!F$177,$U284*'Fish metrics'!F$178,$V284*'Fish metrics'!F$179,$W284*'Fish metrics'!F$180,$X284*'Fish metrics'!F$181,$Y284*'Fish metrics'!F$182)</f>
        <v>#VALUE!</v>
      </c>
      <c r="AF284" s="49" t="e">
        <f>SUM($P284*'Fish metrics'!G$173,$Q284*'Fish metrics'!G$174,$R284*'Fish metrics'!G$175,$S284*'Fish metrics'!G$176,$T284*'Fish metrics'!G$177,$U284*'Fish metrics'!G$178,$V284*'Fish metrics'!G$179,$W284*'Fish metrics'!G$180,$X284*'Fish metrics'!G$181,$Y284*'Fish metrics'!G$182)</f>
        <v>#VALUE!</v>
      </c>
      <c r="AG284" s="49" t="e">
        <f>SUM($P284*'Fish metrics'!H$173,$Q284*'Fish metrics'!H$174,$R284*'Fish metrics'!H$175,$S284*'Fish metrics'!H$176,$T284*'Fish metrics'!H$177,$U284*'Fish metrics'!H$178,$V284*'Fish metrics'!H$179,$W284*'Fish metrics'!H$180,$X284*'Fish metrics'!H$181,$Y284*'Fish metrics'!H$182)</f>
        <v>#VALUE!</v>
      </c>
      <c r="AH284" s="49" t="e">
        <f>SUM($P284*'Fish metrics'!I$173,$Q284*'Fish metrics'!I$174,$R284*'Fish metrics'!I$175,$S284*'Fish metrics'!I$176,$T284*'Fish metrics'!I$177,$U284*'Fish metrics'!I$178,$V284*'Fish metrics'!I$179,$W284*'Fish metrics'!I$180,$X284*'Fish metrics'!I$181,$Y284*'Fish metrics'!I$182)</f>
        <v>#VALUE!</v>
      </c>
      <c r="AI284" s="49" t="e">
        <f>SUM($P284*'Fish metrics'!J$173,$Q284*'Fish metrics'!J$174,$R284*'Fish metrics'!J$175,$S284*'Fish metrics'!J$176,$T284*'Fish metrics'!J$177,$U284*'Fish metrics'!J$178,$V284*'Fish metrics'!J$179,$W284*'Fish metrics'!J$180,$X284*'Fish metrics'!J$181,$Y284*'Fish metrics'!J$182)</f>
        <v>#VALUE!</v>
      </c>
      <c r="AJ284" s="49" t="e">
        <f>SUM($P284*'Fish metrics'!K$173,$Q284*'Fish metrics'!K$174,$R284*'Fish metrics'!K$175,$S284*'Fish metrics'!K$176,$T284*'Fish metrics'!K$177,$U284*'Fish metrics'!K$178,$V284*'Fish metrics'!K$179,$W284*'Fish metrics'!K$180,$X284*'Fish metrics'!K$181,$Y284*'Fish metrics'!K$182)</f>
        <v>#VALUE!</v>
      </c>
      <c r="AK284" s="49" t="e">
        <f>SUM($P284*'Fish metrics'!L$173,$Q284*'Fish metrics'!L$174,$R284*'Fish metrics'!L$175,$S284*'Fish metrics'!L$176,$T284*'Fish metrics'!L$177,$U284*'Fish metrics'!L$178,$V284*'Fish metrics'!L$179,$W284*'Fish metrics'!L$180,$X284*'Fish metrics'!L$181,$Y284*'Fish metrics'!L$182)</f>
        <v>#VALUE!</v>
      </c>
      <c r="AL284" s="49" t="e">
        <f>SUM($P284*'Fish metrics'!M$173,$Q284*'Fish metrics'!M$174,$R284*'Fish metrics'!M$175,$S284*'Fish metrics'!M$176,$T284*'Fish metrics'!M$177,$U284*'Fish metrics'!M$178,$V284*'Fish metrics'!M$179,$W284*'Fish metrics'!M$180,$X284*'Fish metrics'!M$181,$Y284*'Fish metrics'!M$182)</f>
        <v>#VALUE!</v>
      </c>
      <c r="AM284" s="49" t="e">
        <f>SUM($P284*'Fish metrics'!N$173,$Q284*'Fish metrics'!N$174,$R284*'Fish metrics'!N$175,$S284*'Fish metrics'!N$176,$T284*'Fish metrics'!N$177,$U284*'Fish metrics'!N$178,$V284*'Fish metrics'!N$179,$W284*'Fish metrics'!N$180,$X284*'Fish metrics'!N$181,$Y284*'Fish metrics'!N$182)</f>
        <v>#VALUE!</v>
      </c>
      <c r="AN284" s="49" t="e">
        <f>SUM($P284*'Fish metrics'!O$173,$Q284*'Fish metrics'!O$174,$R284*'Fish metrics'!O$175,$S284*'Fish metrics'!O$176,$T284*'Fish metrics'!O$177,$U284*'Fish metrics'!O$178,$V284*'Fish metrics'!O$179,$W284*'Fish metrics'!O$180,$X284*'Fish metrics'!O$181,$Y284*'Fish metrics'!O$182)</f>
        <v>#VALUE!</v>
      </c>
      <c r="AO284" s="39" t="e">
        <f t="shared" si="277"/>
        <v>#VALUE!</v>
      </c>
    </row>
    <row r="285" spans="1:41" x14ac:dyDescent="0.25">
      <c r="A285" s="64" t="s">
        <v>155</v>
      </c>
      <c r="B285" s="315"/>
      <c r="C285" s="328"/>
      <c r="D285" s="329"/>
      <c r="E285" s="329"/>
      <c r="F285" s="332"/>
      <c r="G285" s="328"/>
      <c r="H285" s="329"/>
      <c r="I285" s="329"/>
      <c r="J285" s="329"/>
      <c r="K285" s="330"/>
      <c r="L285" s="331"/>
      <c r="N285" s="64" t="s">
        <v>155</v>
      </c>
      <c r="O285" s="44" t="str">
        <f t="shared" si="276"/>
        <v/>
      </c>
      <c r="P285" s="67" t="str">
        <f>IF(C285&gt;0,C285*'Fish metrics'!D$35/$B$5,IF($N$253&lt;=$B$4,0,""))</f>
        <v/>
      </c>
      <c r="Q285" s="68" t="str">
        <f>IF(D285&gt;0,D285*'Fish metrics'!E$35/$B$5,IF($N$253&lt;=$B$4,0,""))</f>
        <v/>
      </c>
      <c r="R285" s="68" t="str">
        <f>IF(E285&gt;0,E285*'Fish metrics'!F$35/$B$5,IF($N$253&lt;=$B$4,0,""))</f>
        <v/>
      </c>
      <c r="S285" s="69" t="str">
        <f>IF(F285&gt;0,F285*'Fish metrics'!G$35/$B$5,IF($N$253&lt;=$B$4,0,""))</f>
        <v/>
      </c>
      <c r="T285" s="67" t="str">
        <f>IF(G285&gt;0,G285*'Fish metrics'!H$35/$B$5,IF($N$253&lt;=$B$4,0,""))</f>
        <v/>
      </c>
      <c r="U285" s="68" t="str">
        <f>IF(H285&gt;0,H285*'Fish metrics'!I$35/$B$5,IF($N$253&lt;=$B$4,0,""))</f>
        <v/>
      </c>
      <c r="V285" s="68" t="str">
        <f>IF(I285&gt;0,I285*'Fish metrics'!J$35/$B$5,IF($N$253&lt;=$B$4,0,""))</f>
        <v/>
      </c>
      <c r="W285" s="68" t="str">
        <f>IF(J285&gt;0,J285*'Fish metrics'!K$35/$B$5,IF($N$253&lt;=$B$4,0,""))</f>
        <v/>
      </c>
      <c r="X285" s="68" t="str">
        <f>IF(K285&gt;0,K285*'Fish metrics'!L$35/$B$5,IF($N$253&lt;=$B$4,0,""))</f>
        <v/>
      </c>
      <c r="Y285" s="69" t="str">
        <f>IF(L285&gt;0,L285*'Fish metrics'!M$35/$B$5,IF($N$253&lt;=$B$4,0,""))</f>
        <v/>
      </c>
      <c r="Z285" s="39">
        <f t="shared" si="278"/>
        <v>0</v>
      </c>
      <c r="AB285" s="70" t="s">
        <v>155</v>
      </c>
      <c r="AC285" s="49" t="e">
        <f>SUM($P285*'Fish metrics'!D$162,$Q285*'Fish metrics'!D$163,$R285*'Fish metrics'!D$164,$S285*'Fish metrics'!D$165,$T285*'Fish metrics'!D$166,$U285*'Fish metrics'!D$167,$V285*'Fish metrics'!D$168,$W285*'Fish metrics'!D$169,$X285*'Fish metrics'!D$170,$Y285*'Fish metrics'!D$171)</f>
        <v>#VALUE!</v>
      </c>
      <c r="AD285" s="49" t="e">
        <f>SUM($P285*'Fish metrics'!E$162,$Q285*'Fish metrics'!E$163,$R285*'Fish metrics'!E$164,$S285*'Fish metrics'!E$165,$T285*'Fish metrics'!E$166,$U285*'Fish metrics'!E$167,$V285*'Fish metrics'!E$168,$W285*'Fish metrics'!E$169,$X285*'Fish metrics'!E$170,$Y285*'Fish metrics'!E$171)</f>
        <v>#VALUE!</v>
      </c>
      <c r="AE285" s="49" t="e">
        <f>SUM($P285*'Fish metrics'!F$162,$Q285*'Fish metrics'!F$163,$R285*'Fish metrics'!F$164,$S285*'Fish metrics'!F$165,$T285*'Fish metrics'!F$166,$U285*'Fish metrics'!F$167,$V285*'Fish metrics'!F$168,$W285*'Fish metrics'!F$169,$X285*'Fish metrics'!F$170,$Y285*'Fish metrics'!F$171)</f>
        <v>#VALUE!</v>
      </c>
      <c r="AF285" s="49" t="e">
        <f>SUM($P285*'Fish metrics'!G$162,$Q285*'Fish metrics'!G$163,$R285*'Fish metrics'!G$164,$S285*'Fish metrics'!G$165,$T285*'Fish metrics'!G$166,$U285*'Fish metrics'!G$167,$V285*'Fish metrics'!G$168,$W285*'Fish metrics'!G$169,$X285*'Fish metrics'!G$170,$Y285*'Fish metrics'!G$171)</f>
        <v>#VALUE!</v>
      </c>
      <c r="AG285" s="49" t="e">
        <f>SUM($P285*'Fish metrics'!H$162,$Q285*'Fish metrics'!H$163,$R285*'Fish metrics'!H$164,$S285*'Fish metrics'!H$165,$T285*'Fish metrics'!H$166,$U285*'Fish metrics'!H$167,$V285*'Fish metrics'!H$168,$W285*'Fish metrics'!H$169,$X285*'Fish metrics'!H$170,$Y285*'Fish metrics'!H$171)</f>
        <v>#VALUE!</v>
      </c>
      <c r="AH285" s="49" t="e">
        <f>SUM($P285*'Fish metrics'!I$162,$Q285*'Fish metrics'!I$163,$R285*'Fish metrics'!I$164,$S285*'Fish metrics'!I$165,$T285*'Fish metrics'!I$166,$U285*'Fish metrics'!I$167,$V285*'Fish metrics'!I$168,$W285*'Fish metrics'!I$169,$X285*'Fish metrics'!I$170,$Y285*'Fish metrics'!I$171)</f>
        <v>#VALUE!</v>
      </c>
      <c r="AI285" s="49" t="e">
        <f>SUM($P285*'Fish metrics'!J$162,$Q285*'Fish metrics'!J$163,$R285*'Fish metrics'!J$164,$S285*'Fish metrics'!J$165,$T285*'Fish metrics'!J$166,$U285*'Fish metrics'!J$167,$V285*'Fish metrics'!J$168,$W285*'Fish metrics'!J$169,$X285*'Fish metrics'!J$170,$Y285*'Fish metrics'!J$171)</f>
        <v>#VALUE!</v>
      </c>
      <c r="AJ285" s="49" t="e">
        <f>SUM($P285*'Fish metrics'!K$162,$Q285*'Fish metrics'!K$163,$R285*'Fish metrics'!K$164,$S285*'Fish metrics'!K$165,$T285*'Fish metrics'!K$166,$U285*'Fish metrics'!K$167,$V285*'Fish metrics'!K$168,$W285*'Fish metrics'!K$169,$X285*'Fish metrics'!K$170,$Y285*'Fish metrics'!K$171)</f>
        <v>#VALUE!</v>
      </c>
      <c r="AK285" s="49" t="e">
        <f>SUM($P285*'Fish metrics'!L$162,$Q285*'Fish metrics'!L$163,$R285*'Fish metrics'!L$164,$S285*'Fish metrics'!L$165,$T285*'Fish metrics'!L$166,$U285*'Fish metrics'!L$167,$V285*'Fish metrics'!L$168,$W285*'Fish metrics'!L$169,$X285*'Fish metrics'!L$170,$Y285*'Fish metrics'!L$171)</f>
        <v>#VALUE!</v>
      </c>
      <c r="AL285" s="49" t="e">
        <f>SUM($P285*'Fish metrics'!M$162,$Q285*'Fish metrics'!M$163,$R285*'Fish metrics'!M$164,$S285*'Fish metrics'!M$165,$T285*'Fish metrics'!M$166,$U285*'Fish metrics'!M$167,$V285*'Fish metrics'!M$168,$W285*'Fish metrics'!M$169,$X285*'Fish metrics'!M$170,$Y285*'Fish metrics'!M$171)</f>
        <v>#VALUE!</v>
      </c>
      <c r="AM285" s="49" t="e">
        <f>SUM($P285*'Fish metrics'!N$162,$Q285*'Fish metrics'!N$163,$R285*'Fish metrics'!N$164,$S285*'Fish metrics'!N$165,$T285*'Fish metrics'!N$166,$U285*'Fish metrics'!N$167,$V285*'Fish metrics'!N$168,$W285*'Fish metrics'!N$169,$X285*'Fish metrics'!N$170,$Y285*'Fish metrics'!N$171)</f>
        <v>#VALUE!</v>
      </c>
      <c r="AN285" s="49" t="e">
        <f>SUM($P285*'Fish metrics'!O$162,$Q285*'Fish metrics'!O$163,$R285*'Fish metrics'!O$164,$S285*'Fish metrics'!O$165,$T285*'Fish metrics'!O$166,$U285*'Fish metrics'!O$167,$V285*'Fish metrics'!O$168,$W285*'Fish metrics'!O$169,$X285*'Fish metrics'!O$170,$Y285*'Fish metrics'!O$171)</f>
        <v>#VALUE!</v>
      </c>
      <c r="AO285" s="39" t="e">
        <f t="shared" si="277"/>
        <v>#VALUE!</v>
      </c>
    </row>
    <row r="286" spans="1:41" x14ac:dyDescent="0.25">
      <c r="A286" s="64" t="s">
        <v>30</v>
      </c>
      <c r="B286" s="315"/>
      <c r="C286" s="328"/>
      <c r="D286" s="329"/>
      <c r="E286" s="329"/>
      <c r="F286" s="331"/>
      <c r="G286" s="328"/>
      <c r="H286" s="329"/>
      <c r="I286" s="329"/>
      <c r="J286" s="330"/>
      <c r="K286" s="330"/>
      <c r="L286" s="331"/>
      <c r="N286" s="64" t="s">
        <v>30</v>
      </c>
      <c r="O286" s="44" t="str">
        <f t="shared" si="276"/>
        <v/>
      </c>
      <c r="P286" s="67" t="str">
        <f>IF(C286&gt;0,C286*'Fish metrics'!D$36/$B$5,IF($N$253&lt;=$B$4,0,""))</f>
        <v/>
      </c>
      <c r="Q286" s="68" t="str">
        <f>IF(D286&gt;0,D286*'Fish metrics'!E$36/$B$5,IF($N$253&lt;=$B$4,0,""))</f>
        <v/>
      </c>
      <c r="R286" s="68" t="str">
        <f>IF(E286&gt;0,E286*'Fish metrics'!F$36/$B$5,IF($N$253&lt;=$B$4,0,""))</f>
        <v/>
      </c>
      <c r="S286" s="69" t="str">
        <f>IF(F286&gt;0,F286*'Fish metrics'!G$36/$B$5,IF($N$253&lt;=$B$4,0,""))</f>
        <v/>
      </c>
      <c r="T286" s="67" t="str">
        <f>IF(G286&gt;0,G286*'Fish metrics'!H$36/$B$5,IF($N$253&lt;=$B$4,0,""))</f>
        <v/>
      </c>
      <c r="U286" s="68" t="str">
        <f>IF(H286&gt;0,H286*'Fish metrics'!I$36/$B$5,IF($N$253&lt;=$B$4,0,""))</f>
        <v/>
      </c>
      <c r="V286" s="68" t="str">
        <f>IF(I286&gt;0,I286*'Fish metrics'!J$36/$B$5,IF($N$253&lt;=$B$4,0,""))</f>
        <v/>
      </c>
      <c r="W286" s="68" t="str">
        <f>IF(J286&gt;0,J286*'Fish metrics'!K$36/$B$5,IF($N$253&lt;=$B$4,0,""))</f>
        <v/>
      </c>
      <c r="X286" s="68" t="str">
        <f>IF(K286&gt;0,K286*'Fish metrics'!L$36/$B$5,IF($N$253&lt;=$B$4,0,""))</f>
        <v/>
      </c>
      <c r="Y286" s="69" t="str">
        <f>IF(L286&gt;0,L286*'Fish metrics'!M$36/$B$5,IF($N$253&lt;=$B$4,0,""))</f>
        <v/>
      </c>
      <c r="Z286" s="39">
        <f t="shared" si="278"/>
        <v>0</v>
      </c>
      <c r="AB286" s="70" t="s">
        <v>30</v>
      </c>
      <c r="AC286" s="49" t="e">
        <f>SUM($P286*'Fish metrics'!D$140,$Q286*'Fish metrics'!D$141,$R286*'Fish metrics'!D$142,$S286*'Fish metrics'!D$143,$T286*'Fish metrics'!D$144,$U286*'Fish metrics'!D$145,$V286*'Fish metrics'!D$146,$W286*'Fish metrics'!D$147,$X286*'Fish metrics'!D$148,$Y286*'Fish metrics'!D$149)</f>
        <v>#VALUE!</v>
      </c>
      <c r="AD286" s="49" t="e">
        <f>SUM($P286*'Fish metrics'!E$140,$Q286*'Fish metrics'!E$141,$R286*'Fish metrics'!E$142,$S286*'Fish metrics'!E$143,$T286*'Fish metrics'!E$144,$U286*'Fish metrics'!E$145,$V286*'Fish metrics'!E$146,$W286*'Fish metrics'!E$147,$X286*'Fish metrics'!E$148,$Y286*'Fish metrics'!E$149)</f>
        <v>#VALUE!</v>
      </c>
      <c r="AE286" s="49" t="e">
        <f>SUM($P286*'Fish metrics'!F$140,$Q286*'Fish metrics'!F$141,$R286*'Fish metrics'!F$142,$S286*'Fish metrics'!F$143,$T286*'Fish metrics'!F$144,$U286*'Fish metrics'!F$145,$V286*'Fish metrics'!F$146,$W286*'Fish metrics'!F$147,$X286*'Fish metrics'!F$148,$Y286*'Fish metrics'!F$149)</f>
        <v>#VALUE!</v>
      </c>
      <c r="AF286" s="49" t="e">
        <f>SUM($P286*'Fish metrics'!G$140,$Q286*'Fish metrics'!G$141,$R286*'Fish metrics'!G$142,$S286*'Fish metrics'!G$143,$T286*'Fish metrics'!G$144,$U286*'Fish metrics'!G$145,$V286*'Fish metrics'!G$146,$W286*'Fish metrics'!G$147,$X286*'Fish metrics'!G$148,$Y286*'Fish metrics'!G$149)</f>
        <v>#VALUE!</v>
      </c>
      <c r="AG286" s="49" t="e">
        <f>SUM($P286*'Fish metrics'!H$140,$Q286*'Fish metrics'!H$141,$R286*'Fish metrics'!H$142,$S286*'Fish metrics'!H$143,$T286*'Fish metrics'!H$144,$U286*'Fish metrics'!H$145,$V286*'Fish metrics'!H$146,$W286*'Fish metrics'!H$147,$X286*'Fish metrics'!H$148,$Y286*'Fish metrics'!H$149)</f>
        <v>#VALUE!</v>
      </c>
      <c r="AH286" s="49" t="e">
        <f>SUM($P286*'Fish metrics'!I$140,$Q286*'Fish metrics'!I$141,$R286*'Fish metrics'!I$142,$S286*'Fish metrics'!I$143,$T286*'Fish metrics'!I$144,$U286*'Fish metrics'!I$145,$V286*'Fish metrics'!I$146,$W286*'Fish metrics'!I$147,$X286*'Fish metrics'!I$148,$Y286*'Fish metrics'!I$149)</f>
        <v>#VALUE!</v>
      </c>
      <c r="AI286" s="49" t="e">
        <f>SUM($P286*'Fish metrics'!J$140,$Q286*'Fish metrics'!J$141,$R286*'Fish metrics'!J$142,$S286*'Fish metrics'!J$143,$T286*'Fish metrics'!J$144,$U286*'Fish metrics'!J$145,$V286*'Fish metrics'!J$146,$W286*'Fish metrics'!J$147,$X286*'Fish metrics'!J$148,$Y286*'Fish metrics'!J$149)</f>
        <v>#VALUE!</v>
      </c>
      <c r="AJ286" s="49" t="e">
        <f>SUM($P286*'Fish metrics'!K$140,$Q286*'Fish metrics'!K$141,$R286*'Fish metrics'!K$142,$S286*'Fish metrics'!K$143,$T286*'Fish metrics'!K$144,$U286*'Fish metrics'!K$145,$V286*'Fish metrics'!K$146,$W286*'Fish metrics'!K$147,$X286*'Fish metrics'!K$148,$Y286*'Fish metrics'!K$149)</f>
        <v>#VALUE!</v>
      </c>
      <c r="AK286" s="49" t="e">
        <f>SUM($P286*'Fish metrics'!L$140,$Q286*'Fish metrics'!L$141,$R286*'Fish metrics'!L$142,$S286*'Fish metrics'!L$143,$T286*'Fish metrics'!L$144,$U286*'Fish metrics'!L$145,$V286*'Fish metrics'!L$146,$W286*'Fish metrics'!L$147,$X286*'Fish metrics'!L$148,$Y286*'Fish metrics'!L$149)</f>
        <v>#VALUE!</v>
      </c>
      <c r="AL286" s="49" t="e">
        <f>SUM($P286*'Fish metrics'!M$140,$Q286*'Fish metrics'!M$141,$R286*'Fish metrics'!M$142,$S286*'Fish metrics'!M$143,$T286*'Fish metrics'!M$144,$U286*'Fish metrics'!M$145,$V286*'Fish metrics'!M$146,$W286*'Fish metrics'!M$147,$X286*'Fish metrics'!M$148,$Y286*'Fish metrics'!M$149)</f>
        <v>#VALUE!</v>
      </c>
      <c r="AM286" s="49" t="e">
        <f>SUM($P286*'Fish metrics'!N$140,$Q286*'Fish metrics'!N$141,$R286*'Fish metrics'!N$142,$S286*'Fish metrics'!N$143,$T286*'Fish metrics'!N$144,$U286*'Fish metrics'!N$145,$V286*'Fish metrics'!N$146,$W286*'Fish metrics'!N$147,$X286*'Fish metrics'!N$148,$Y286*'Fish metrics'!N$149)</f>
        <v>#VALUE!</v>
      </c>
      <c r="AN286" s="49" t="e">
        <f>SUM($P286*'Fish metrics'!O$140,$Q286*'Fish metrics'!O$141,$R286*'Fish metrics'!O$142,$S286*'Fish metrics'!O$143,$T286*'Fish metrics'!O$144,$U286*'Fish metrics'!O$145,$V286*'Fish metrics'!O$146,$W286*'Fish metrics'!O$147,$X286*'Fish metrics'!O$148,$Y286*'Fish metrics'!O$149)</f>
        <v>#VALUE!</v>
      </c>
      <c r="AO286" s="39" t="e">
        <f t="shared" si="277"/>
        <v>#VALUE!</v>
      </c>
    </row>
    <row r="287" spans="1:41" x14ac:dyDescent="0.25">
      <c r="A287" s="64" t="s">
        <v>31</v>
      </c>
      <c r="B287" s="315"/>
      <c r="C287" s="328"/>
      <c r="D287" s="329"/>
      <c r="E287" s="329"/>
      <c r="F287" s="332"/>
      <c r="G287" s="328"/>
      <c r="H287" s="329"/>
      <c r="I287" s="329"/>
      <c r="J287" s="329"/>
      <c r="K287" s="330"/>
      <c r="L287" s="331"/>
      <c r="N287" s="64" t="s">
        <v>31</v>
      </c>
      <c r="O287" s="44" t="str">
        <f t="shared" si="276"/>
        <v/>
      </c>
      <c r="P287" s="67" t="str">
        <f>IF(C287&gt;0,C287*'Fish metrics'!D$37/$B$5,IF($N$253&lt;=$B$4,0,""))</f>
        <v/>
      </c>
      <c r="Q287" s="68" t="str">
        <f>IF(D287&gt;0,D287*'Fish metrics'!E$37/$B$5,IF($N$253&lt;=$B$4,0,""))</f>
        <v/>
      </c>
      <c r="R287" s="68" t="str">
        <f>IF(E287&gt;0,E287*'Fish metrics'!F$37/$B$5,IF($N$253&lt;=$B$4,0,""))</f>
        <v/>
      </c>
      <c r="S287" s="69" t="str">
        <f>IF(F287&gt;0,F287*'Fish metrics'!G$37/$B$5,IF($N$253&lt;=$B$4,0,""))</f>
        <v/>
      </c>
      <c r="T287" s="67" t="str">
        <f>IF(G287&gt;0,G287*'Fish metrics'!H$37/$B$5,IF($N$253&lt;=$B$4,0,""))</f>
        <v/>
      </c>
      <c r="U287" s="68" t="str">
        <f>IF(H287&gt;0,H287*'Fish metrics'!I$37/$B$5,IF($N$253&lt;=$B$4,0,""))</f>
        <v/>
      </c>
      <c r="V287" s="68" t="str">
        <f>IF(I287&gt;0,I287*'Fish metrics'!J$37/$B$5,IF($N$253&lt;=$B$4,0,""))</f>
        <v/>
      </c>
      <c r="W287" s="68" t="str">
        <f>IF(J287&gt;0,J287*'Fish metrics'!K$37/$B$5,IF($N$253&lt;=$B$4,0,""))</f>
        <v/>
      </c>
      <c r="X287" s="68" t="str">
        <f>IF(K287&gt;0,K287*'Fish metrics'!L$37/$B$5,IF($N$253&lt;=$B$4,0,""))</f>
        <v/>
      </c>
      <c r="Y287" s="69" t="str">
        <f>IF(L287&gt;0,L287*'Fish metrics'!M$37/$B$5,IF($N$253&lt;=$B$4,0,""))</f>
        <v/>
      </c>
      <c r="Z287" s="39">
        <f t="shared" si="278"/>
        <v>0</v>
      </c>
      <c r="AB287" s="70" t="s">
        <v>31</v>
      </c>
      <c r="AC287" s="49" t="e">
        <f>SUM($P287*'Fish metrics'!D$151,$Q287*'Fish metrics'!D$152,$R287*'Fish metrics'!D$153,$S287*'Fish metrics'!D$154,$T287*'Fish metrics'!D$155,$U287*'Fish metrics'!D$156,$V287*'Fish metrics'!D$157,$W287*'Fish metrics'!D$158,$X287*'Fish metrics'!D$159,$Y287*'Fish metrics'!D$160)</f>
        <v>#VALUE!</v>
      </c>
      <c r="AD287" s="49" t="e">
        <f>SUM($P287*'Fish metrics'!E$151,$Q287*'Fish metrics'!E$152,$R287*'Fish metrics'!E$153,$S287*'Fish metrics'!E$154,$T287*'Fish metrics'!E$155,$U287*'Fish metrics'!E$156,$V287*'Fish metrics'!E$157,$W287*'Fish metrics'!E$158,$X287*'Fish metrics'!E$159,$Y287*'Fish metrics'!E$160)</f>
        <v>#VALUE!</v>
      </c>
      <c r="AE287" s="49" t="e">
        <f>SUM($P287*'Fish metrics'!F$151,$Q287*'Fish metrics'!F$152,$R287*'Fish metrics'!F$153,$S287*'Fish metrics'!F$154,$T287*'Fish metrics'!F$155,$U287*'Fish metrics'!F$156,$V287*'Fish metrics'!F$157,$W287*'Fish metrics'!F$158,$X287*'Fish metrics'!F$159,$Y287*'Fish metrics'!F$160)</f>
        <v>#VALUE!</v>
      </c>
      <c r="AF287" s="49" t="e">
        <f>SUM($P287*'Fish metrics'!G$151,$Q287*'Fish metrics'!G$152,$R287*'Fish metrics'!G$153,$S287*'Fish metrics'!G$154,$T287*'Fish metrics'!G$155,$U287*'Fish metrics'!G$156,$V287*'Fish metrics'!G$157,$W287*'Fish metrics'!G$158,$X287*'Fish metrics'!G$159,$Y287*'Fish metrics'!G$160)</f>
        <v>#VALUE!</v>
      </c>
      <c r="AG287" s="49" t="e">
        <f>SUM($P287*'Fish metrics'!H$151,$Q287*'Fish metrics'!H$152,$R287*'Fish metrics'!H$153,$S287*'Fish metrics'!H$154,$T287*'Fish metrics'!H$155,$U287*'Fish metrics'!H$156,$V287*'Fish metrics'!H$157,$W287*'Fish metrics'!H$158,$X287*'Fish metrics'!H$159,$Y287*'Fish metrics'!H$160)</f>
        <v>#VALUE!</v>
      </c>
      <c r="AH287" s="49" t="e">
        <f>SUM($P287*'Fish metrics'!I$151,$Q287*'Fish metrics'!I$152,$R287*'Fish metrics'!I$153,$S287*'Fish metrics'!I$154,$T287*'Fish metrics'!I$155,$U287*'Fish metrics'!I$156,$V287*'Fish metrics'!I$157,$W287*'Fish metrics'!I$158,$X287*'Fish metrics'!I$159,$Y287*'Fish metrics'!I$160)</f>
        <v>#VALUE!</v>
      </c>
      <c r="AI287" s="49" t="e">
        <f>SUM($P287*'Fish metrics'!J$151,$Q287*'Fish metrics'!J$152,$R287*'Fish metrics'!J$153,$S287*'Fish metrics'!J$154,$T287*'Fish metrics'!J$155,$U287*'Fish metrics'!J$156,$V287*'Fish metrics'!J$157,$W287*'Fish metrics'!J$158,$X287*'Fish metrics'!J$159,$Y287*'Fish metrics'!J$160)</f>
        <v>#VALUE!</v>
      </c>
      <c r="AJ287" s="49" t="e">
        <f>SUM($P287*'Fish metrics'!K$151,$Q287*'Fish metrics'!K$152,$R287*'Fish metrics'!K$153,$S287*'Fish metrics'!K$154,$T287*'Fish metrics'!K$155,$U287*'Fish metrics'!K$156,$V287*'Fish metrics'!K$157,$W287*'Fish metrics'!K$158,$X287*'Fish metrics'!K$159,$Y287*'Fish metrics'!K$160)</f>
        <v>#VALUE!</v>
      </c>
      <c r="AK287" s="49" t="e">
        <f>SUM($P287*'Fish metrics'!L$151,$Q287*'Fish metrics'!L$152,$R287*'Fish metrics'!L$153,$S287*'Fish metrics'!L$154,$T287*'Fish metrics'!L$155,$U287*'Fish metrics'!L$156,$V287*'Fish metrics'!L$157,$W287*'Fish metrics'!L$158,$X287*'Fish metrics'!L$159,$Y287*'Fish metrics'!L$160)</f>
        <v>#VALUE!</v>
      </c>
      <c r="AL287" s="49" t="e">
        <f>SUM($P287*'Fish metrics'!M$151,$Q287*'Fish metrics'!M$152,$R287*'Fish metrics'!M$153,$S287*'Fish metrics'!M$154,$T287*'Fish metrics'!M$155,$U287*'Fish metrics'!M$156,$V287*'Fish metrics'!M$157,$W287*'Fish metrics'!M$158,$X287*'Fish metrics'!M$159,$Y287*'Fish metrics'!M$160)</f>
        <v>#VALUE!</v>
      </c>
      <c r="AM287" s="49" t="e">
        <f>SUM($P287*'Fish metrics'!N$151,$Q287*'Fish metrics'!N$152,$R287*'Fish metrics'!N$153,$S287*'Fish metrics'!N$154,$T287*'Fish metrics'!N$155,$U287*'Fish metrics'!N$156,$V287*'Fish metrics'!N$157,$W287*'Fish metrics'!N$158,$X287*'Fish metrics'!N$159,$Y287*'Fish metrics'!N$160)</f>
        <v>#VALUE!</v>
      </c>
      <c r="AN287" s="49" t="e">
        <f>SUM($P287*'Fish metrics'!O$151,$Q287*'Fish metrics'!O$152,$R287*'Fish metrics'!O$153,$S287*'Fish metrics'!O$154,$T287*'Fish metrics'!O$155,$U287*'Fish metrics'!O$156,$V287*'Fish metrics'!O$157,$W287*'Fish metrics'!O$158,$X287*'Fish metrics'!O$159,$Y287*'Fish metrics'!O$160)</f>
        <v>#VALUE!</v>
      </c>
      <c r="AO287" s="39" t="e">
        <f t="shared" si="277"/>
        <v>#VALUE!</v>
      </c>
    </row>
    <row r="288" spans="1:41" x14ac:dyDescent="0.25">
      <c r="A288" s="71" t="s">
        <v>32</v>
      </c>
      <c r="B288" s="319"/>
      <c r="C288" s="334"/>
      <c r="D288" s="335"/>
      <c r="E288" s="335"/>
      <c r="F288" s="336"/>
      <c r="G288" s="334"/>
      <c r="H288" s="335"/>
      <c r="I288" s="335"/>
      <c r="J288" s="335"/>
      <c r="K288" s="338"/>
      <c r="L288" s="339"/>
      <c r="N288" s="71" t="s">
        <v>32</v>
      </c>
      <c r="O288" s="51" t="str">
        <f t="shared" si="276"/>
        <v/>
      </c>
      <c r="P288" s="72" t="str">
        <f>IF(C288&gt;0,C288*'Fish metrics'!D$38/$B$5,IF($N$253&lt;=$B$4,0,""))</f>
        <v/>
      </c>
      <c r="Q288" s="73" t="str">
        <f>IF(D288&gt;0,D288*'Fish metrics'!E$38/$B$5,IF($N$253&lt;=$B$4,0,""))</f>
        <v/>
      </c>
      <c r="R288" s="73" t="str">
        <f>IF(E288&gt;0,E288*'Fish metrics'!F$38/$B$5,IF($N$253&lt;=$B$4,0,""))</f>
        <v/>
      </c>
      <c r="S288" s="74" t="str">
        <f>IF(F288&gt;0,F288*'Fish metrics'!G$38/$B$5,IF($N$253&lt;=$B$4,0,""))</f>
        <v/>
      </c>
      <c r="T288" s="72" t="str">
        <f>IF(G288&gt;0,G288*'Fish metrics'!H$38/$B$5,IF($N$253&lt;=$B$4,0,""))</f>
        <v/>
      </c>
      <c r="U288" s="73" t="str">
        <f>IF(H288&gt;0,H288*'Fish metrics'!I$38/$B$5,IF($N$253&lt;=$B$4,0,""))</f>
        <v/>
      </c>
      <c r="V288" s="73" t="str">
        <f>IF(I288&gt;0,I288*'Fish metrics'!J$38/$B$5,IF($N$253&lt;=$B$4,0,""))</f>
        <v/>
      </c>
      <c r="W288" s="73" t="str">
        <f>IF(J288&gt;0,J288*'Fish metrics'!K$38/$B$5,IF($N$253&lt;=$B$4,0,""))</f>
        <v/>
      </c>
      <c r="X288" s="73" t="str">
        <f>IF(K288&gt;0,K288*'Fish metrics'!L$38/$B$5,IF($N$253&lt;=$B$4,0,""))</f>
        <v/>
      </c>
      <c r="Y288" s="74" t="str">
        <f>IF(L288&gt;0,L288*'Fish metrics'!M$38/$B$5,IF($N$253&lt;=$B$4,0,""))</f>
        <v/>
      </c>
      <c r="Z288" s="39">
        <f t="shared" si="278"/>
        <v>0</v>
      </c>
      <c r="AB288" s="75" t="s">
        <v>32</v>
      </c>
      <c r="AC288" s="56" t="e">
        <f>SUM($P288*'Fish metrics'!D$206,$Q288*'Fish metrics'!D$207,$R288*'Fish metrics'!D$208,$S288*'Fish metrics'!D$209,$T288*'Fish metrics'!D$210,$U288*'Fish metrics'!D$211,$V288*'Fish metrics'!D$212,$W288*'Fish metrics'!D$213,$X288*'Fish metrics'!D$214,$Y288*'Fish metrics'!D$215)</f>
        <v>#VALUE!</v>
      </c>
      <c r="AD288" s="56" t="e">
        <f>SUM($P288*'Fish metrics'!E$206,$Q288*'Fish metrics'!E$207,$R288*'Fish metrics'!E$208,$S288*'Fish metrics'!E$209,$T288*'Fish metrics'!E$210,$U288*'Fish metrics'!E$211,$V288*'Fish metrics'!E$212,$W288*'Fish metrics'!E$213,$X288*'Fish metrics'!E$214,$Y288*'Fish metrics'!E$215)</f>
        <v>#VALUE!</v>
      </c>
      <c r="AE288" s="56" t="e">
        <f>SUM($P288*'Fish metrics'!F$206,$Q288*'Fish metrics'!F$207,$R288*'Fish metrics'!F$208,$S288*'Fish metrics'!F$209,$T288*'Fish metrics'!F$210,$U288*'Fish metrics'!F$211,$V288*'Fish metrics'!F$212,$W288*'Fish metrics'!F$213,$X288*'Fish metrics'!F$214,$Y288*'Fish metrics'!F$215)</f>
        <v>#VALUE!</v>
      </c>
      <c r="AF288" s="56" t="e">
        <f>SUM($P288*'Fish metrics'!G$206,$Q288*'Fish metrics'!G$207,$R288*'Fish metrics'!G$208,$S288*'Fish metrics'!G$209,$T288*'Fish metrics'!G$210,$U288*'Fish metrics'!G$211,$V288*'Fish metrics'!G$212,$W288*'Fish metrics'!G$213,$X288*'Fish metrics'!G$214,$Y288*'Fish metrics'!G$215)</f>
        <v>#VALUE!</v>
      </c>
      <c r="AG288" s="56" t="e">
        <f>SUM($P288*'Fish metrics'!H$206,$Q288*'Fish metrics'!H$207,$R288*'Fish metrics'!H$208,$S288*'Fish metrics'!H$209,$T288*'Fish metrics'!H$210,$U288*'Fish metrics'!H$211,$V288*'Fish metrics'!H$212,$W288*'Fish metrics'!H$213,$X288*'Fish metrics'!H$214,$Y288*'Fish metrics'!H$215)</f>
        <v>#VALUE!</v>
      </c>
      <c r="AH288" s="56" t="e">
        <f>SUM($P288*'Fish metrics'!I$206,$Q288*'Fish metrics'!I$207,$R288*'Fish metrics'!I$208,$S288*'Fish metrics'!I$209,$T288*'Fish metrics'!I$210,$U288*'Fish metrics'!I$211,$V288*'Fish metrics'!I$212,$W288*'Fish metrics'!I$213,$X288*'Fish metrics'!I$214,$Y288*'Fish metrics'!I$215)</f>
        <v>#VALUE!</v>
      </c>
      <c r="AI288" s="56" t="e">
        <f>SUM($P288*'Fish metrics'!J$206,$Q288*'Fish metrics'!J$207,$R288*'Fish metrics'!J$208,$S288*'Fish metrics'!J$209,$T288*'Fish metrics'!J$210,$U288*'Fish metrics'!J$211,$V288*'Fish metrics'!J$212,$W288*'Fish metrics'!J$213,$X288*'Fish metrics'!J$214,$Y288*'Fish metrics'!J$215)</f>
        <v>#VALUE!</v>
      </c>
      <c r="AJ288" s="56" t="e">
        <f>SUM($P288*'Fish metrics'!K$206,$Q288*'Fish metrics'!K$207,$R288*'Fish metrics'!K$208,$S288*'Fish metrics'!K$209,$T288*'Fish metrics'!K$210,$U288*'Fish metrics'!K$211,$V288*'Fish metrics'!K$212,$W288*'Fish metrics'!K$213,$X288*'Fish metrics'!K$214,$Y288*'Fish metrics'!K$215)</f>
        <v>#VALUE!</v>
      </c>
      <c r="AK288" s="56" t="e">
        <f>SUM($P288*'Fish metrics'!L$206,$Q288*'Fish metrics'!L$207,$R288*'Fish metrics'!L$208,$S288*'Fish metrics'!L$209,$T288*'Fish metrics'!L$210,$U288*'Fish metrics'!L$211,$V288*'Fish metrics'!L$212,$W288*'Fish metrics'!L$213,$X288*'Fish metrics'!L$214,$Y288*'Fish metrics'!L$215)</f>
        <v>#VALUE!</v>
      </c>
      <c r="AL288" s="56" t="e">
        <f>SUM($P288*'Fish metrics'!M$206,$Q288*'Fish metrics'!M$207,$R288*'Fish metrics'!M$208,$S288*'Fish metrics'!M$209,$T288*'Fish metrics'!M$210,$U288*'Fish metrics'!M$211,$V288*'Fish metrics'!M$212,$W288*'Fish metrics'!M$213,$X288*'Fish metrics'!M$214,$Y288*'Fish metrics'!M$215)</f>
        <v>#VALUE!</v>
      </c>
      <c r="AM288" s="56" t="e">
        <f>SUM($P288*'Fish metrics'!N$206,$Q288*'Fish metrics'!N$207,$R288*'Fish metrics'!N$208,$S288*'Fish metrics'!N$209,$T288*'Fish metrics'!N$210,$U288*'Fish metrics'!N$211,$V288*'Fish metrics'!N$212,$W288*'Fish metrics'!N$213,$X288*'Fish metrics'!N$214,$Y288*'Fish metrics'!N$215)</f>
        <v>#VALUE!</v>
      </c>
      <c r="AN288" s="56" t="e">
        <f>SUM($P288*'Fish metrics'!O$206,$Q288*'Fish metrics'!O$207,$R288*'Fish metrics'!O$208,$S288*'Fish metrics'!O$209,$T288*'Fish metrics'!O$210,$U288*'Fish metrics'!O$211,$V288*'Fish metrics'!O$212,$W288*'Fish metrics'!O$213,$X288*'Fish metrics'!O$214,$Y288*'Fish metrics'!O$215)</f>
        <v>#VALUE!</v>
      </c>
      <c r="AO288" s="39" t="e">
        <f t="shared" si="277"/>
        <v>#VALUE!</v>
      </c>
    </row>
    <row r="289" spans="1:41" x14ac:dyDescent="0.25">
      <c r="A289" s="64"/>
      <c r="B289" s="324"/>
      <c r="C289" s="337"/>
      <c r="D289" s="330"/>
      <c r="E289" s="330"/>
      <c r="F289" s="331"/>
      <c r="G289" s="337"/>
      <c r="H289" s="330"/>
      <c r="I289" s="330"/>
      <c r="J289" s="330"/>
      <c r="K289" s="330"/>
      <c r="L289" s="331"/>
      <c r="N289" s="64"/>
      <c r="O289" s="44"/>
      <c r="P289" s="67"/>
      <c r="Q289" s="68"/>
      <c r="R289" s="68"/>
      <c r="S289" s="69"/>
      <c r="T289" s="67"/>
      <c r="U289" s="68"/>
      <c r="V289" s="68"/>
      <c r="W289" s="68"/>
      <c r="X289" s="68"/>
      <c r="Y289" s="69"/>
      <c r="Z289" s="39"/>
      <c r="AB289" s="70"/>
      <c r="AC289" s="59"/>
      <c r="AD289" s="59"/>
      <c r="AE289" s="59"/>
      <c r="AF289" s="59"/>
      <c r="AG289" s="59"/>
      <c r="AH289" s="59"/>
      <c r="AI289" s="59"/>
      <c r="AJ289" s="59"/>
      <c r="AK289" s="59"/>
      <c r="AL289" s="59"/>
      <c r="AM289" s="59"/>
      <c r="AN289" s="59"/>
      <c r="AO289" s="39"/>
    </row>
    <row r="290" spans="1:41" x14ac:dyDescent="0.25">
      <c r="A290" s="79" t="s">
        <v>190</v>
      </c>
      <c r="B290" s="324"/>
      <c r="C290" s="337"/>
      <c r="D290" s="330"/>
      <c r="E290" s="330"/>
      <c r="F290" s="331"/>
      <c r="G290" s="337"/>
      <c r="H290" s="330"/>
      <c r="I290" s="330"/>
      <c r="J290" s="330"/>
      <c r="K290" s="330"/>
      <c r="L290" s="331"/>
      <c r="N290" s="79" t="s">
        <v>190</v>
      </c>
      <c r="O290" s="44" t="str">
        <f>IF(B290&gt;0,0,IF($N$253&lt;=$B$4,0,""))</f>
        <v/>
      </c>
      <c r="P290" s="67"/>
      <c r="Q290" s="68"/>
      <c r="R290" s="68"/>
      <c r="S290" s="69"/>
      <c r="T290" s="67" t="str">
        <f>IF(G290&gt;0,G290*'Fish metrics'!H$40/$B$5,IF($N$253&lt;=$B$4,0,""))</f>
        <v/>
      </c>
      <c r="U290" s="68" t="str">
        <f>IF(H290&gt;0,H290*'Fish metrics'!I$40/$B$5,IF($N$253&lt;=$B$4,0,""))</f>
        <v/>
      </c>
      <c r="V290" s="68" t="str">
        <f>IF(I290&gt;0,I290*'Fish metrics'!J$40/$B$5,IF($N$253&lt;=$B$4,0,""))</f>
        <v/>
      </c>
      <c r="W290" s="68" t="str">
        <f>IF(J290&gt;0,J290*'Fish metrics'!K$40/$B$5,IF($N$253&lt;=$B$4,0,""))</f>
        <v/>
      </c>
      <c r="X290" s="68" t="str">
        <f>IF(K290&gt;0,K290*'Fish metrics'!L$40/$B$5,IF($N$253&lt;=$B$4,0,""))</f>
        <v/>
      </c>
      <c r="Y290" s="69" t="str">
        <f>IF(L290&gt;0,L290*'Fish metrics'!M$40/$B$5,IF($N$253&lt;=$B$4,0,""))</f>
        <v/>
      </c>
      <c r="Z290" s="39"/>
      <c r="AB290" s="80" t="s">
        <v>190</v>
      </c>
      <c r="AC290" s="41" t="str">
        <f>IFERROR(SUM(AC291:AC292),"")</f>
        <v/>
      </c>
      <c r="AD290" s="41" t="str">
        <f t="shared" ref="AD290" si="279">IFERROR(SUM(AD291:AD292),"")</f>
        <v/>
      </c>
      <c r="AE290" s="41" t="str">
        <f t="shared" ref="AE290" si="280">IFERROR(SUM(AE291:AE292),"")</f>
        <v/>
      </c>
      <c r="AF290" s="41" t="str">
        <f t="shared" ref="AF290" si="281">IFERROR(SUM(AF291:AF292),"")</f>
        <v/>
      </c>
      <c r="AG290" s="41" t="str">
        <f t="shared" ref="AG290" si="282">IFERROR(SUM(AG291:AG292),"")</f>
        <v/>
      </c>
      <c r="AH290" s="41" t="str">
        <f t="shared" ref="AH290" si="283">IFERROR(SUM(AH291:AH292),"")</f>
        <v/>
      </c>
      <c r="AI290" s="41" t="str">
        <f t="shared" ref="AI290" si="284">IFERROR(SUM(AI291:AI292),"")</f>
        <v/>
      </c>
      <c r="AJ290" s="41" t="str">
        <f t="shared" ref="AJ290" si="285">IFERROR(SUM(AJ291:AJ292),"")</f>
        <v/>
      </c>
      <c r="AK290" s="41" t="str">
        <f t="shared" ref="AK290" si="286">IFERROR(SUM(AK291:AK292),"")</f>
        <v/>
      </c>
      <c r="AL290" s="41" t="str">
        <f t="shared" ref="AL290" si="287">IFERROR(SUM(AL291:AL292),"")</f>
        <v/>
      </c>
      <c r="AM290" s="41" t="str">
        <f t="shared" ref="AM290" si="288">IFERROR(SUM(AM291:AM292),"")</f>
        <v/>
      </c>
      <c r="AN290" s="41" t="str">
        <f t="shared" ref="AN290" si="289">IFERROR(SUM(AN291:AN292),"")</f>
        <v/>
      </c>
      <c r="AO290" s="42">
        <f>SUM(AC290:AN290)</f>
        <v>0</v>
      </c>
    </row>
    <row r="291" spans="1:41" x14ac:dyDescent="0.25">
      <c r="A291" s="81" t="s">
        <v>134</v>
      </c>
      <c r="B291" s="315"/>
      <c r="C291" s="337"/>
      <c r="D291" s="330"/>
      <c r="E291" s="330"/>
      <c r="F291" s="331"/>
      <c r="G291" s="328"/>
      <c r="H291" s="329"/>
      <c r="I291" s="329"/>
      <c r="J291" s="329"/>
      <c r="K291" s="330"/>
      <c r="L291" s="331"/>
      <c r="N291" s="81" t="s">
        <v>134</v>
      </c>
      <c r="O291" s="44" t="str">
        <f>IF(B291&gt;0,0,IF($N$253&lt;=$B$4,0,""))</f>
        <v/>
      </c>
      <c r="P291" s="67"/>
      <c r="Q291" s="68"/>
      <c r="R291" s="68"/>
      <c r="S291" s="69"/>
      <c r="T291" s="67" t="str">
        <f>IF(G291&gt;0,G291*'Fish metrics'!H$41/$B$5,IF($N$253&lt;=$B$4,0,""))</f>
        <v/>
      </c>
      <c r="U291" s="68" t="str">
        <f>IF(H291&gt;0,H291*'Fish metrics'!I$41/$B$5,IF($N$253&lt;=$B$4,0,""))</f>
        <v/>
      </c>
      <c r="V291" s="68" t="str">
        <f>IF(I291&gt;0,I291*'Fish metrics'!J$41/$B$5,IF($N$253&lt;=$B$4,0,""))</f>
        <v/>
      </c>
      <c r="W291" s="68" t="str">
        <f>IF(J291&gt;0,J291*'Fish metrics'!K$41/$B$5,IF($N$253&lt;=$B$4,0,""))</f>
        <v/>
      </c>
      <c r="X291" s="68" t="str">
        <f>IF(K291&gt;0,K291*'Fish metrics'!L$41/$B$5,IF($N$253&lt;=$B$4,0,""))</f>
        <v/>
      </c>
      <c r="Y291" s="69" t="str">
        <f>IF(L291&gt;0,L291*'Fish metrics'!M$41/$B$5,IF($N$253&lt;=$B$4,0,""))</f>
        <v/>
      </c>
      <c r="Z291" s="39">
        <f>SUM(O291:Y291)</f>
        <v>0</v>
      </c>
      <c r="AB291" s="82" t="s">
        <v>134</v>
      </c>
      <c r="AC291" s="49" t="e">
        <f>SUM($T291*'Fish metrics'!D$231,$U291*'Fish metrics'!D$232,$V291*'Fish metrics'!D$233,$W291*'Fish metrics'!D$234,$X291*'Fish metrics'!D$235,$Y291*'Fish metrics'!D$236)</f>
        <v>#VALUE!</v>
      </c>
      <c r="AD291" s="49" t="e">
        <f>SUM($T291*'Fish metrics'!E$231,$U291*'Fish metrics'!E$232,$V291*'Fish metrics'!E$233,$W291*'Fish metrics'!E$234,$X291*'Fish metrics'!E$235,$Y291*'Fish metrics'!E$236)</f>
        <v>#VALUE!</v>
      </c>
      <c r="AE291" s="49" t="e">
        <f>SUM($T291*'Fish metrics'!F$231,$U291*'Fish metrics'!F$232,$V291*'Fish metrics'!F$233,$W291*'Fish metrics'!F$234,$X291*'Fish metrics'!F$235,$Y291*'Fish metrics'!F$236)</f>
        <v>#VALUE!</v>
      </c>
      <c r="AF291" s="49" t="e">
        <f>SUM($T291*'Fish metrics'!G$231,$U291*'Fish metrics'!G$232,$V291*'Fish metrics'!G$233,$W291*'Fish metrics'!G$234,$X291*'Fish metrics'!G$235,$Y291*'Fish metrics'!G$236)</f>
        <v>#VALUE!</v>
      </c>
      <c r="AG291" s="49" t="e">
        <f>SUM($T291*'Fish metrics'!H$231,$U291*'Fish metrics'!H$232,$V291*'Fish metrics'!H$233,$W291*'Fish metrics'!H$234,$X291*'Fish metrics'!H$235,$Y291*'Fish metrics'!H$236)</f>
        <v>#VALUE!</v>
      </c>
      <c r="AH291" s="49" t="e">
        <f>SUM($T291*'Fish metrics'!I$231,$U291*'Fish metrics'!I$232,$V291*'Fish metrics'!I$233,$W291*'Fish metrics'!I$234,$X291*'Fish metrics'!I$235,$Y291*'Fish metrics'!I$236)</f>
        <v>#VALUE!</v>
      </c>
      <c r="AI291" s="49" t="e">
        <f>SUM($T291*'Fish metrics'!J$231,$U291*'Fish metrics'!J$232,$V291*'Fish metrics'!J$233,$W291*'Fish metrics'!J$234,$X291*'Fish metrics'!J$235,$Y291*'Fish metrics'!J$236)</f>
        <v>#VALUE!</v>
      </c>
      <c r="AJ291" s="49" t="e">
        <f>SUM($T291*'Fish metrics'!K$231,$U291*'Fish metrics'!K$232,$V291*'Fish metrics'!K$233,$W291*'Fish metrics'!K$234,$X291*'Fish metrics'!K$235,$Y291*'Fish metrics'!K$236)</f>
        <v>#VALUE!</v>
      </c>
      <c r="AK291" s="49" t="e">
        <f>SUM($T291*'Fish metrics'!L$231,$U291*'Fish metrics'!L$232,$V291*'Fish metrics'!L$233,$W291*'Fish metrics'!L$234,$X291*'Fish metrics'!L$235,$Y291*'Fish metrics'!L$236)</f>
        <v>#VALUE!</v>
      </c>
      <c r="AL291" s="49" t="e">
        <f>SUM($T291*'Fish metrics'!M$231,$U291*'Fish metrics'!M$232,$V291*'Fish metrics'!M$233,$W291*'Fish metrics'!M$234,$X291*'Fish metrics'!M$235,$Y291*'Fish metrics'!M$236)</f>
        <v>#VALUE!</v>
      </c>
      <c r="AM291" s="49" t="e">
        <f>SUM($T291*'Fish metrics'!N$231,$U291*'Fish metrics'!N$232,$V291*'Fish metrics'!N$233,$W291*'Fish metrics'!N$234,$X291*'Fish metrics'!N$235,$Y291*'Fish metrics'!N$236)</f>
        <v>#VALUE!</v>
      </c>
      <c r="AN291" s="49" t="e">
        <f>SUM($T291*'Fish metrics'!O$231,$U291*'Fish metrics'!O$232,$V291*'Fish metrics'!O$233,$W291*'Fish metrics'!O$234,$X291*'Fish metrics'!O$235,$Y291*'Fish metrics'!O$236)</f>
        <v>#VALUE!</v>
      </c>
      <c r="AO291" s="39" t="e">
        <f t="shared" ref="AO291:AO292" si="290">SUM(AC291:AN291)</f>
        <v>#VALUE!</v>
      </c>
    </row>
    <row r="292" spans="1:41" x14ac:dyDescent="0.25">
      <c r="A292" s="83" t="s">
        <v>135</v>
      </c>
      <c r="B292" s="319"/>
      <c r="C292" s="340"/>
      <c r="D292" s="338"/>
      <c r="E292" s="338"/>
      <c r="F292" s="339"/>
      <c r="G292" s="334"/>
      <c r="H292" s="335"/>
      <c r="I292" s="335"/>
      <c r="J292" s="335"/>
      <c r="K292" s="338"/>
      <c r="L292" s="339"/>
      <c r="N292" s="83" t="s">
        <v>135</v>
      </c>
      <c r="O292" s="51" t="str">
        <f>IF(B292&gt;0,0,IF($N$253&lt;=$B$4,0,""))</f>
        <v/>
      </c>
      <c r="P292" s="72"/>
      <c r="Q292" s="73"/>
      <c r="R292" s="73"/>
      <c r="S292" s="74"/>
      <c r="T292" s="72" t="str">
        <f>IF(G292&gt;0,G292*'Fish metrics'!H$42/$B$5,IF($N$253&lt;=$B$4,0,""))</f>
        <v/>
      </c>
      <c r="U292" s="73" t="str">
        <f>IF(H292&gt;0,H292*'Fish metrics'!I$42/$B$5,IF($N$253&lt;=$B$4,0,""))</f>
        <v/>
      </c>
      <c r="V292" s="73" t="str">
        <f>IF(I292&gt;0,I292*'Fish metrics'!J$42/$B$5,IF($N$253&lt;=$B$4,0,""))</f>
        <v/>
      </c>
      <c r="W292" s="73" t="str">
        <f>IF(J292&gt;0,J292*'Fish metrics'!K$42/$B$5,IF($N$253&lt;=$B$4,0,""))</f>
        <v/>
      </c>
      <c r="X292" s="73" t="str">
        <f>IF(K292&gt;0,K292*'Fish metrics'!L$42/$B$5,IF($N$253&lt;=$B$4,0,""))</f>
        <v/>
      </c>
      <c r="Y292" s="74" t="str">
        <f>IF(L292&gt;0,L292*'Fish metrics'!M$42/$B$5,IF($N$253&lt;=$B$4,0,""))</f>
        <v/>
      </c>
      <c r="Z292" s="39">
        <f>SUM(O292:Y292)</f>
        <v>0</v>
      </c>
      <c r="AB292" s="84" t="s">
        <v>135</v>
      </c>
      <c r="AC292" s="56" t="e">
        <f>SUM($T292*'Fish metrics'!D$238,$U292*'Fish metrics'!D$239,$V292*'Fish metrics'!D$240,$W292*'Fish metrics'!D$241,$X292*'Fish metrics'!D$242,$Y292*'Fish metrics'!D$243)</f>
        <v>#VALUE!</v>
      </c>
      <c r="AD292" s="56" t="e">
        <f>SUM($T292*'Fish metrics'!E$238,$U292*'Fish metrics'!E$239,$V292*'Fish metrics'!E$240,$W292*'Fish metrics'!E$241,$X292*'Fish metrics'!E$242,$Y292*'Fish metrics'!E$243)</f>
        <v>#VALUE!</v>
      </c>
      <c r="AE292" s="56" t="e">
        <f>SUM($T292*'Fish metrics'!F$238,$U292*'Fish metrics'!F$239,$V292*'Fish metrics'!F$240,$W292*'Fish metrics'!F$241,$X292*'Fish metrics'!F$242,$Y292*'Fish metrics'!F$243)</f>
        <v>#VALUE!</v>
      </c>
      <c r="AF292" s="56" t="e">
        <f>SUM($T292*'Fish metrics'!G$238,$U292*'Fish metrics'!G$239,$V292*'Fish metrics'!G$240,$W292*'Fish metrics'!G$241,$X292*'Fish metrics'!G$242,$Y292*'Fish metrics'!G$243)</f>
        <v>#VALUE!</v>
      </c>
      <c r="AG292" s="56" t="e">
        <f>SUM($T292*'Fish metrics'!H$238,$U292*'Fish metrics'!H$239,$V292*'Fish metrics'!H$240,$W292*'Fish metrics'!H$241,$X292*'Fish metrics'!H$242,$Y292*'Fish metrics'!H$243)</f>
        <v>#VALUE!</v>
      </c>
      <c r="AH292" s="56" t="e">
        <f>SUM($T292*'Fish metrics'!I$238,$U292*'Fish metrics'!I$239,$V292*'Fish metrics'!I$240,$W292*'Fish metrics'!I$241,$X292*'Fish metrics'!I$242,$Y292*'Fish metrics'!I$243)</f>
        <v>#VALUE!</v>
      </c>
      <c r="AI292" s="56" t="e">
        <f>SUM($T292*'Fish metrics'!J$238,$U292*'Fish metrics'!J$239,$V292*'Fish metrics'!J$240,$W292*'Fish metrics'!J$241,$X292*'Fish metrics'!J$242,$Y292*'Fish metrics'!J$243)</f>
        <v>#VALUE!</v>
      </c>
      <c r="AJ292" s="56" t="e">
        <f>SUM($T292*'Fish metrics'!K$238,$U292*'Fish metrics'!K$239,$V292*'Fish metrics'!K$240,$W292*'Fish metrics'!K$241,$X292*'Fish metrics'!K$242,$Y292*'Fish metrics'!K$243)</f>
        <v>#VALUE!</v>
      </c>
      <c r="AK292" s="56" t="e">
        <f>SUM($T292*'Fish metrics'!L$238,$U292*'Fish metrics'!L$239,$V292*'Fish metrics'!L$240,$W292*'Fish metrics'!L$241,$X292*'Fish metrics'!L$242,$Y292*'Fish metrics'!L$243)</f>
        <v>#VALUE!</v>
      </c>
      <c r="AL292" s="56" t="e">
        <f>SUM($T292*'Fish metrics'!M$238,$U292*'Fish metrics'!M$239,$V292*'Fish metrics'!M$240,$W292*'Fish metrics'!M$241,$X292*'Fish metrics'!M$242,$Y292*'Fish metrics'!M$243)</f>
        <v>#VALUE!</v>
      </c>
      <c r="AM292" s="56" t="e">
        <f>SUM($T292*'Fish metrics'!N$238,$U292*'Fish metrics'!N$239,$V292*'Fish metrics'!N$240,$W292*'Fish metrics'!N$241,$X292*'Fish metrics'!N$242,$Y292*'Fish metrics'!N$243)</f>
        <v>#VALUE!</v>
      </c>
      <c r="AN292" s="56" t="e">
        <f>SUM($T292*'Fish metrics'!O$238,$U292*'Fish metrics'!O$239,$V292*'Fish metrics'!O$240,$W292*'Fish metrics'!O$241,$X292*'Fish metrics'!O$242,$Y292*'Fish metrics'!O$243)</f>
        <v>#VALUE!</v>
      </c>
      <c r="AO292" s="39" t="e">
        <f t="shared" si="290"/>
        <v>#VALUE!</v>
      </c>
    </row>
    <row r="293" spans="1:41" x14ac:dyDescent="0.25">
      <c r="A293" s="85"/>
      <c r="B293" s="324"/>
      <c r="C293" s="337"/>
      <c r="D293" s="330"/>
      <c r="E293" s="330"/>
      <c r="F293" s="331"/>
      <c r="G293" s="337"/>
      <c r="H293" s="330"/>
      <c r="I293" s="330"/>
      <c r="J293" s="330"/>
      <c r="K293" s="330"/>
      <c r="L293" s="331"/>
      <c r="N293" s="85"/>
      <c r="O293" s="44"/>
      <c r="P293" s="67"/>
      <c r="Q293" s="68"/>
      <c r="R293" s="68"/>
      <c r="S293" s="69"/>
      <c r="T293" s="67"/>
      <c r="U293" s="68"/>
      <c r="V293" s="68"/>
      <c r="W293" s="68"/>
      <c r="X293" s="68"/>
      <c r="Y293" s="69"/>
      <c r="Z293" s="39"/>
      <c r="AB293" s="86"/>
      <c r="AC293" s="59"/>
      <c r="AD293" s="59"/>
      <c r="AE293" s="59"/>
      <c r="AF293" s="59"/>
      <c r="AG293" s="59"/>
      <c r="AH293" s="59"/>
      <c r="AI293" s="59"/>
      <c r="AJ293" s="59"/>
      <c r="AK293" s="59"/>
      <c r="AL293" s="59"/>
      <c r="AM293" s="59"/>
      <c r="AN293" s="59"/>
      <c r="AO293" s="39"/>
    </row>
    <row r="294" spans="1:41" x14ac:dyDescent="0.25">
      <c r="A294" s="87" t="s">
        <v>191</v>
      </c>
      <c r="B294" s="324"/>
      <c r="C294" s="337"/>
      <c r="D294" s="330"/>
      <c r="E294" s="330"/>
      <c r="F294" s="331"/>
      <c r="G294" s="337"/>
      <c r="H294" s="330"/>
      <c r="I294" s="330"/>
      <c r="J294" s="330"/>
      <c r="K294" s="330"/>
      <c r="L294" s="331"/>
      <c r="N294" s="87" t="s">
        <v>191</v>
      </c>
      <c r="O294" s="44" t="str">
        <f>IF(B294&gt;0,0,IF($N$253&lt;=$B$4,0,""))</f>
        <v/>
      </c>
      <c r="P294" s="67"/>
      <c r="Q294" s="68"/>
      <c r="R294" s="68"/>
      <c r="S294" s="69"/>
      <c r="T294" s="67" t="str">
        <f>IF(G294&gt;0,G294*'Fish metrics'!H$44/$B$5,IF($N$253&lt;=$B$4,0,""))</f>
        <v/>
      </c>
      <c r="U294" s="68" t="str">
        <f>IF(H294&gt;0,H294*'Fish metrics'!I$44/$B$5,IF($N$253&lt;=$B$4,0,""))</f>
        <v/>
      </c>
      <c r="V294" s="68" t="str">
        <f>IF(I294&gt;0,I294*'Fish metrics'!J$44/$B$5,IF($N$253&lt;=$B$4,0,""))</f>
        <v/>
      </c>
      <c r="W294" s="68" t="str">
        <f>IF(J294&gt;0,J294*'Fish metrics'!K$44/$B$5,IF($N$253&lt;=$B$4,0,""))</f>
        <v/>
      </c>
      <c r="X294" s="68" t="str">
        <f>IF(K294&gt;0,K294*'Fish metrics'!L$44/$B$5,IF($N$253&lt;=$B$4,0,""))</f>
        <v/>
      </c>
      <c r="Y294" s="69" t="str">
        <f>IF(L294&gt;0,L294*'Fish metrics'!M$44/$B$5,IF($N$253&lt;=$B$4,0,""))</f>
        <v/>
      </c>
      <c r="Z294" s="39"/>
      <c r="AB294" s="88" t="s">
        <v>191</v>
      </c>
      <c r="AC294" s="41" t="str">
        <f>IFERROR(SUM(AC295:AC298),"")</f>
        <v/>
      </c>
      <c r="AD294" s="41" t="str">
        <f t="shared" ref="AD294" si="291">IFERROR(SUM(AD295:AD298),"")</f>
        <v/>
      </c>
      <c r="AE294" s="41" t="str">
        <f t="shared" ref="AE294" si="292">IFERROR(SUM(AE295:AE298),"")</f>
        <v/>
      </c>
      <c r="AF294" s="41" t="str">
        <f t="shared" ref="AF294" si="293">IFERROR(SUM(AF295:AF298),"")</f>
        <v/>
      </c>
      <c r="AG294" s="41" t="str">
        <f t="shared" ref="AG294" si="294">IFERROR(SUM(AG295:AG298),"")</f>
        <v/>
      </c>
      <c r="AH294" s="41" t="str">
        <f t="shared" ref="AH294" si="295">IFERROR(SUM(AH295:AH298),"")</f>
        <v/>
      </c>
      <c r="AI294" s="41" t="str">
        <f t="shared" ref="AI294" si="296">IFERROR(SUM(AI295:AI298),"")</f>
        <v/>
      </c>
      <c r="AJ294" s="41" t="str">
        <f t="shared" ref="AJ294" si="297">IFERROR(SUM(AJ295:AJ298),"")</f>
        <v/>
      </c>
      <c r="AK294" s="41" t="str">
        <f t="shared" ref="AK294" si="298">IFERROR(SUM(AK295:AK298),"")</f>
        <v/>
      </c>
      <c r="AL294" s="41" t="str">
        <f t="shared" ref="AL294" si="299">IFERROR(SUM(AL295:AL298),"")</f>
        <v/>
      </c>
      <c r="AM294" s="41" t="str">
        <f t="shared" ref="AM294" si="300">IFERROR(SUM(AM295:AM298),"")</f>
        <v/>
      </c>
      <c r="AN294" s="41" t="str">
        <f t="shared" ref="AN294" si="301">IFERROR(SUM(AN295:AN298),"")</f>
        <v/>
      </c>
      <c r="AO294" s="42">
        <f t="shared" ref="AO294:AO298" si="302">SUM(AC294:AN294)</f>
        <v>0</v>
      </c>
    </row>
    <row r="295" spans="1:41" x14ac:dyDescent="0.25">
      <c r="A295" s="81" t="s">
        <v>136</v>
      </c>
      <c r="B295" s="315"/>
      <c r="C295" s="337"/>
      <c r="D295" s="330"/>
      <c r="E295" s="330"/>
      <c r="F295" s="331"/>
      <c r="G295" s="328"/>
      <c r="H295" s="329"/>
      <c r="I295" s="329"/>
      <c r="J295" s="330"/>
      <c r="K295" s="330"/>
      <c r="L295" s="331"/>
      <c r="N295" s="81" t="s">
        <v>136</v>
      </c>
      <c r="O295" s="44" t="str">
        <f>IF(B295&gt;0,0,IF($N$253&lt;=$B$4,0,""))</f>
        <v/>
      </c>
      <c r="P295" s="67"/>
      <c r="Q295" s="68"/>
      <c r="R295" s="68"/>
      <c r="S295" s="69"/>
      <c r="T295" s="67" t="str">
        <f>IF(G295&gt;0,G295*'Fish metrics'!H$45/$B$5,IF($N$253&lt;=$B$4,0,""))</f>
        <v/>
      </c>
      <c r="U295" s="68" t="str">
        <f>IF(H295&gt;0,H295*'Fish metrics'!I$45/$B$5,IF($N$253&lt;=$B$4,0,""))</f>
        <v/>
      </c>
      <c r="V295" s="68" t="str">
        <f>IF(I295&gt;0,I295*'Fish metrics'!J$45/$B$5,IF($N$253&lt;=$B$4,0,""))</f>
        <v/>
      </c>
      <c r="W295" s="68" t="str">
        <f>IF(J295&gt;0,J295*'Fish metrics'!K$45/$B$5,IF($N$253&lt;=$B$4,0,""))</f>
        <v/>
      </c>
      <c r="X295" s="68" t="str">
        <f>IF(K295&gt;0,K295*'Fish metrics'!L$45/$B$5,IF($N$253&lt;=$B$4,0,""))</f>
        <v/>
      </c>
      <c r="Y295" s="69" t="str">
        <f>IF(L295&gt;0,L295*'Fish metrics'!M$45/$B$5,IF($N$253&lt;=$B$4,0,""))</f>
        <v/>
      </c>
      <c r="Z295" s="39">
        <f>SUM(O295:Y295)</f>
        <v>0</v>
      </c>
      <c r="AB295" s="82" t="s">
        <v>136</v>
      </c>
      <c r="AC295" s="49" t="e">
        <f>SUM($T295*'Fish metrics'!D$245,$U295*'Fish metrics'!D$246,$V295*'Fish metrics'!D$247,$W295*'Fish metrics'!D$248,$X295*'Fish metrics'!D$249,$Y295*'Fish metrics'!D$250)</f>
        <v>#VALUE!</v>
      </c>
      <c r="AD295" s="49" t="e">
        <f>SUM($T295*'Fish metrics'!E$245,$U295*'Fish metrics'!E$246,$V295*'Fish metrics'!E$247,$W295*'Fish metrics'!E$248,$X295*'Fish metrics'!E$249,$Y295*'Fish metrics'!E$250)</f>
        <v>#VALUE!</v>
      </c>
      <c r="AE295" s="49" t="e">
        <f>SUM($T295*'Fish metrics'!F$245,$U295*'Fish metrics'!F$246,$V295*'Fish metrics'!F$247,$W295*'Fish metrics'!F$248,$X295*'Fish metrics'!F$249,$Y295*'Fish metrics'!F$250)</f>
        <v>#VALUE!</v>
      </c>
      <c r="AF295" s="49" t="e">
        <f>SUM($T295*'Fish metrics'!G$245,$U295*'Fish metrics'!G$246,$V295*'Fish metrics'!G$247,$W295*'Fish metrics'!G$248,$X295*'Fish metrics'!G$249,$Y295*'Fish metrics'!G$250)</f>
        <v>#VALUE!</v>
      </c>
      <c r="AG295" s="49" t="e">
        <f>SUM($T295*'Fish metrics'!H$245,$U295*'Fish metrics'!H$246,$V295*'Fish metrics'!H$247,$W295*'Fish metrics'!H$248,$X295*'Fish metrics'!H$249,$Y295*'Fish metrics'!H$250)</f>
        <v>#VALUE!</v>
      </c>
      <c r="AH295" s="49" t="e">
        <f>SUM($T295*'Fish metrics'!I$245,$U295*'Fish metrics'!I$246,$V295*'Fish metrics'!I$247,$W295*'Fish metrics'!I$248,$X295*'Fish metrics'!I$249,$Y295*'Fish metrics'!I$250)</f>
        <v>#VALUE!</v>
      </c>
      <c r="AI295" s="49" t="e">
        <f>SUM($T295*'Fish metrics'!J$245,$U295*'Fish metrics'!J$246,$V295*'Fish metrics'!J$247,$W295*'Fish metrics'!J$248,$X295*'Fish metrics'!J$249,$Y295*'Fish metrics'!J$250)</f>
        <v>#VALUE!</v>
      </c>
      <c r="AJ295" s="49" t="e">
        <f>SUM($T295*'Fish metrics'!K$245,$U295*'Fish metrics'!K$246,$V295*'Fish metrics'!K$247,$W295*'Fish metrics'!K$248,$X295*'Fish metrics'!K$249,$Y295*'Fish metrics'!K$250)</f>
        <v>#VALUE!</v>
      </c>
      <c r="AK295" s="49" t="e">
        <f>SUM($T295*'Fish metrics'!L$245,$U295*'Fish metrics'!L$246,$V295*'Fish metrics'!L$247,$W295*'Fish metrics'!L$248,$X295*'Fish metrics'!L$249,$Y295*'Fish metrics'!L$250)</f>
        <v>#VALUE!</v>
      </c>
      <c r="AL295" s="49" t="e">
        <f>SUM($T295*'Fish metrics'!M$245,$U295*'Fish metrics'!M$246,$V295*'Fish metrics'!M$247,$W295*'Fish metrics'!M$248,$X295*'Fish metrics'!M$249,$Y295*'Fish metrics'!M$250)</f>
        <v>#VALUE!</v>
      </c>
      <c r="AM295" s="49" t="e">
        <f>SUM($T295*'Fish metrics'!N$245,$U295*'Fish metrics'!N$246,$V295*'Fish metrics'!N$247,$W295*'Fish metrics'!N$248,$X295*'Fish metrics'!N$249,$Y295*'Fish metrics'!N$250)</f>
        <v>#VALUE!</v>
      </c>
      <c r="AN295" s="49" t="e">
        <f>SUM($T295*'Fish metrics'!O$245,$U295*'Fish metrics'!O$246,$V295*'Fish metrics'!O$247,$W295*'Fish metrics'!O$248,$X295*'Fish metrics'!O$249,$Y295*'Fish metrics'!O$250)</f>
        <v>#VALUE!</v>
      </c>
      <c r="AO295" s="39" t="e">
        <f t="shared" si="302"/>
        <v>#VALUE!</v>
      </c>
    </row>
    <row r="296" spans="1:41" x14ac:dyDescent="0.25">
      <c r="A296" s="81" t="s">
        <v>137</v>
      </c>
      <c r="B296" s="315"/>
      <c r="C296" s="337"/>
      <c r="D296" s="330"/>
      <c r="E296" s="330"/>
      <c r="F296" s="331"/>
      <c r="G296" s="328"/>
      <c r="H296" s="329"/>
      <c r="I296" s="329"/>
      <c r="J296" s="329"/>
      <c r="K296" s="329"/>
      <c r="L296" s="332"/>
      <c r="N296" s="81" t="s">
        <v>137</v>
      </c>
      <c r="O296" s="44" t="str">
        <f>IF(B296&gt;0,0,IF($N$253&lt;=$B$4,0,""))</f>
        <v/>
      </c>
      <c r="P296" s="67"/>
      <c r="Q296" s="68"/>
      <c r="R296" s="68"/>
      <c r="S296" s="69"/>
      <c r="T296" s="67" t="str">
        <f>IF(G296&gt;0,G296*'Fish metrics'!H$46/$B$5,IF($N$253&lt;=$B$4,0,""))</f>
        <v/>
      </c>
      <c r="U296" s="68" t="str">
        <f>IF(H296&gt;0,H296*'Fish metrics'!I$46/$B$5,IF($N$253&lt;=$B$4,0,""))</f>
        <v/>
      </c>
      <c r="V296" s="68" t="str">
        <f>IF(I296&gt;0,I296*'Fish metrics'!J$46/$B$5,IF($N$253&lt;=$B$4,0,""))</f>
        <v/>
      </c>
      <c r="W296" s="68" t="str">
        <f>IF(J296&gt;0,J296*'Fish metrics'!K$46/$B$5,IF($N$253&lt;=$B$4,0,""))</f>
        <v/>
      </c>
      <c r="X296" s="68" t="str">
        <f>IF(K296&gt;0,K296*'Fish metrics'!L$46/$B$5,IF($N$253&lt;=$B$4,0,""))</f>
        <v/>
      </c>
      <c r="Y296" s="69" t="str">
        <f>IF(L296&gt;0,L296*'Fish metrics'!M$46/$B$5,IF($N$253&lt;=$B$4,0,""))</f>
        <v/>
      </c>
      <c r="Z296" s="39">
        <f t="shared" ref="Z296:Z298" si="303">SUM(O296:Y296)</f>
        <v>0</v>
      </c>
      <c r="AB296" s="82" t="s">
        <v>137</v>
      </c>
      <c r="AC296" s="49" t="e">
        <f>SUM($T296*'Fish metrics'!D$252,$U296*'Fish metrics'!D$253,$V296*'Fish metrics'!D$254,$W296*'Fish metrics'!D$255,$X296*'Fish metrics'!D$256,$Y296*'Fish metrics'!D$257)</f>
        <v>#VALUE!</v>
      </c>
      <c r="AD296" s="49" t="e">
        <f>SUM($T296*'Fish metrics'!E$252,$U296*'Fish metrics'!E$253,$V296*'Fish metrics'!E$254,$W296*'Fish metrics'!E$255,$X296*'Fish metrics'!E$256,$Y296*'Fish metrics'!E$257)</f>
        <v>#VALUE!</v>
      </c>
      <c r="AE296" s="49" t="e">
        <f>SUM($T296*'Fish metrics'!F$252,$U296*'Fish metrics'!F$253,$V296*'Fish metrics'!F$254,$W296*'Fish metrics'!F$255,$X296*'Fish metrics'!F$256,$Y296*'Fish metrics'!F$257)</f>
        <v>#VALUE!</v>
      </c>
      <c r="AF296" s="49" t="e">
        <f>SUM($T296*'Fish metrics'!G$252,$U296*'Fish metrics'!G$253,$V296*'Fish metrics'!G$254,$W296*'Fish metrics'!G$255,$X296*'Fish metrics'!G$256,$Y296*'Fish metrics'!G$257)</f>
        <v>#VALUE!</v>
      </c>
      <c r="AG296" s="49" t="e">
        <f>SUM($T296*'Fish metrics'!H$252,$U296*'Fish metrics'!H$253,$V296*'Fish metrics'!H$254,$W296*'Fish metrics'!H$255,$X296*'Fish metrics'!H$256,$Y296*'Fish metrics'!H$257)</f>
        <v>#VALUE!</v>
      </c>
      <c r="AH296" s="49" t="e">
        <f>SUM($T296*'Fish metrics'!I$252,$U296*'Fish metrics'!I$253,$V296*'Fish metrics'!I$254,$W296*'Fish metrics'!I$255,$X296*'Fish metrics'!I$256,$Y296*'Fish metrics'!I$257)</f>
        <v>#VALUE!</v>
      </c>
      <c r="AI296" s="49" t="e">
        <f>SUM($T296*'Fish metrics'!J$252,$U296*'Fish metrics'!J$253,$V296*'Fish metrics'!J$254,$W296*'Fish metrics'!J$255,$X296*'Fish metrics'!J$256,$Y296*'Fish metrics'!J$257)</f>
        <v>#VALUE!</v>
      </c>
      <c r="AJ296" s="49" t="e">
        <f>SUM($T296*'Fish metrics'!K$252,$U296*'Fish metrics'!K$253,$V296*'Fish metrics'!K$254,$W296*'Fish metrics'!K$255,$X296*'Fish metrics'!K$256,$Y296*'Fish metrics'!K$257)</f>
        <v>#VALUE!</v>
      </c>
      <c r="AK296" s="49" t="e">
        <f>SUM($T296*'Fish metrics'!L$252,$U296*'Fish metrics'!L$253,$V296*'Fish metrics'!L$254,$W296*'Fish metrics'!L$255,$X296*'Fish metrics'!L$256,$Y296*'Fish metrics'!L$257)</f>
        <v>#VALUE!</v>
      </c>
      <c r="AL296" s="49" t="e">
        <f>SUM($T296*'Fish metrics'!M$252,$U296*'Fish metrics'!M$253,$V296*'Fish metrics'!M$254,$W296*'Fish metrics'!M$255,$X296*'Fish metrics'!M$256,$Y296*'Fish metrics'!M$257)</f>
        <v>#VALUE!</v>
      </c>
      <c r="AM296" s="49" t="e">
        <f>SUM($T296*'Fish metrics'!N$252,$U296*'Fish metrics'!N$253,$V296*'Fish metrics'!N$254,$W296*'Fish metrics'!N$255,$X296*'Fish metrics'!N$256,$Y296*'Fish metrics'!N$257)</f>
        <v>#VALUE!</v>
      </c>
      <c r="AN296" s="49" t="e">
        <f>SUM($T296*'Fish metrics'!O$252,$U296*'Fish metrics'!O$253,$V296*'Fish metrics'!O$254,$W296*'Fish metrics'!O$255,$X296*'Fish metrics'!O$256,$Y296*'Fish metrics'!O$257)</f>
        <v>#VALUE!</v>
      </c>
      <c r="AO296" s="39" t="e">
        <f t="shared" si="302"/>
        <v>#VALUE!</v>
      </c>
    </row>
    <row r="297" spans="1:41" x14ac:dyDescent="0.25">
      <c r="A297" s="81" t="s">
        <v>138</v>
      </c>
      <c r="B297" s="315"/>
      <c r="C297" s="337"/>
      <c r="D297" s="330"/>
      <c r="E297" s="330"/>
      <c r="F297" s="331"/>
      <c r="G297" s="328"/>
      <c r="H297" s="329"/>
      <c r="I297" s="329"/>
      <c r="J297" s="329"/>
      <c r="K297" s="330"/>
      <c r="L297" s="331"/>
      <c r="N297" s="81" t="s">
        <v>138</v>
      </c>
      <c r="O297" s="44" t="str">
        <f>IF(B297&gt;0,0,IF($N$253&lt;=$B$4,0,""))</f>
        <v/>
      </c>
      <c r="P297" s="67"/>
      <c r="Q297" s="68"/>
      <c r="R297" s="68"/>
      <c r="S297" s="69"/>
      <c r="T297" s="67" t="str">
        <f>IF(G297&gt;0,G297*'Fish metrics'!H$47/$B$5,IF($N$253&lt;=$B$4,0,""))</f>
        <v/>
      </c>
      <c r="U297" s="68" t="str">
        <f>IF(H297&gt;0,H297*'Fish metrics'!I$47/$B$5,IF($N$253&lt;=$B$4,0,""))</f>
        <v/>
      </c>
      <c r="V297" s="68" t="str">
        <f>IF(I297&gt;0,I297*'Fish metrics'!J$47/$B$5,IF($N$253&lt;=$B$4,0,""))</f>
        <v/>
      </c>
      <c r="W297" s="68" t="str">
        <f>IF(J297&gt;0,J297*'Fish metrics'!K$47/$B$5,IF($N$253&lt;=$B$4,0,""))</f>
        <v/>
      </c>
      <c r="X297" s="68" t="str">
        <f>IF(K297&gt;0,K297*'Fish metrics'!L$47/$B$5,IF($N$253&lt;=$B$4,0,""))</f>
        <v/>
      </c>
      <c r="Y297" s="69" t="str">
        <f>IF(L297&gt;0,L297*'Fish metrics'!M$47/$B$5,IF($N$253&lt;=$B$4,0,""))</f>
        <v/>
      </c>
      <c r="Z297" s="39">
        <f t="shared" si="303"/>
        <v>0</v>
      </c>
      <c r="AB297" s="82" t="s">
        <v>138</v>
      </c>
      <c r="AC297" s="49" t="e">
        <f>SUM($T297*'Fish metrics'!D$259,$U297*'Fish metrics'!D$260,$V297*'Fish metrics'!D$261,$W297*'Fish metrics'!D$262,$X297*'Fish metrics'!D$263,$Y297*'Fish metrics'!D$264)</f>
        <v>#VALUE!</v>
      </c>
      <c r="AD297" s="49" t="e">
        <f>SUM($T297*'Fish metrics'!E$259,$U297*'Fish metrics'!E$260,$V297*'Fish metrics'!E$261,$W297*'Fish metrics'!E$262,$X297*'Fish metrics'!E$263,$Y297*'Fish metrics'!E$264)</f>
        <v>#VALUE!</v>
      </c>
      <c r="AE297" s="49" t="e">
        <f>SUM($T297*'Fish metrics'!F$259,$U297*'Fish metrics'!F$260,$V297*'Fish metrics'!F$261,$W297*'Fish metrics'!F$262,$X297*'Fish metrics'!F$263,$Y297*'Fish metrics'!F$264)</f>
        <v>#VALUE!</v>
      </c>
      <c r="AF297" s="49" t="e">
        <f>SUM($T297*'Fish metrics'!G$259,$U297*'Fish metrics'!G$260,$V297*'Fish metrics'!G$261,$W297*'Fish metrics'!G$262,$X297*'Fish metrics'!G$263,$Y297*'Fish metrics'!G$264)</f>
        <v>#VALUE!</v>
      </c>
      <c r="AG297" s="49" t="e">
        <f>SUM($T297*'Fish metrics'!H$259,$U297*'Fish metrics'!H$260,$V297*'Fish metrics'!H$261,$W297*'Fish metrics'!H$262,$X297*'Fish metrics'!H$263,$Y297*'Fish metrics'!H$264)</f>
        <v>#VALUE!</v>
      </c>
      <c r="AH297" s="49" t="e">
        <f>SUM($T297*'Fish metrics'!I$259,$U297*'Fish metrics'!I$260,$V297*'Fish metrics'!I$261,$W297*'Fish metrics'!I$262,$X297*'Fish metrics'!I$263,$Y297*'Fish metrics'!I$264)</f>
        <v>#VALUE!</v>
      </c>
      <c r="AI297" s="49" t="e">
        <f>SUM($T297*'Fish metrics'!J$259,$U297*'Fish metrics'!J$260,$V297*'Fish metrics'!J$261,$W297*'Fish metrics'!J$262,$X297*'Fish metrics'!J$263,$Y297*'Fish metrics'!J$264)</f>
        <v>#VALUE!</v>
      </c>
      <c r="AJ297" s="49" t="e">
        <f>SUM($T297*'Fish metrics'!K$259,$U297*'Fish metrics'!K$260,$V297*'Fish metrics'!K$261,$W297*'Fish metrics'!K$262,$X297*'Fish metrics'!K$263,$Y297*'Fish metrics'!K$264)</f>
        <v>#VALUE!</v>
      </c>
      <c r="AK297" s="49" t="e">
        <f>SUM($T297*'Fish metrics'!L$259,$U297*'Fish metrics'!L$260,$V297*'Fish metrics'!L$261,$W297*'Fish metrics'!L$262,$X297*'Fish metrics'!L$263,$Y297*'Fish metrics'!L$264)</f>
        <v>#VALUE!</v>
      </c>
      <c r="AL297" s="49" t="e">
        <f>SUM($T297*'Fish metrics'!M$259,$U297*'Fish metrics'!M$260,$V297*'Fish metrics'!M$261,$W297*'Fish metrics'!M$262,$X297*'Fish metrics'!M$263,$Y297*'Fish metrics'!M$264)</f>
        <v>#VALUE!</v>
      </c>
      <c r="AM297" s="49" t="e">
        <f>SUM($T297*'Fish metrics'!N$259,$U297*'Fish metrics'!N$260,$V297*'Fish metrics'!N$261,$W297*'Fish metrics'!N$262,$X297*'Fish metrics'!N$263,$Y297*'Fish metrics'!N$264)</f>
        <v>#VALUE!</v>
      </c>
      <c r="AN297" s="49" t="e">
        <f>SUM($T297*'Fish metrics'!O$259,$U297*'Fish metrics'!O$260,$V297*'Fish metrics'!O$261,$W297*'Fish metrics'!O$262,$X297*'Fish metrics'!O$263,$Y297*'Fish metrics'!O$264)</f>
        <v>#VALUE!</v>
      </c>
      <c r="AO297" s="39" t="e">
        <f t="shared" si="302"/>
        <v>#VALUE!</v>
      </c>
    </row>
    <row r="298" spans="1:41" ht="14.4" thickBot="1" x14ac:dyDescent="0.3">
      <c r="A298" s="89" t="s">
        <v>139</v>
      </c>
      <c r="B298" s="341"/>
      <c r="C298" s="342"/>
      <c r="D298" s="343"/>
      <c r="E298" s="343"/>
      <c r="F298" s="344"/>
      <c r="G298" s="345"/>
      <c r="H298" s="346"/>
      <c r="I298" s="346"/>
      <c r="J298" s="346"/>
      <c r="K298" s="343"/>
      <c r="L298" s="344"/>
      <c r="N298" s="92" t="s">
        <v>139</v>
      </c>
      <c r="O298" s="44" t="str">
        <f>IF(B298&gt;0,0,IF($N$253&lt;=$B$4,0,""))</f>
        <v/>
      </c>
      <c r="P298" s="67"/>
      <c r="Q298" s="68"/>
      <c r="R298" s="68"/>
      <c r="S298" s="69"/>
      <c r="T298" s="67" t="str">
        <f>IF(G298&gt;0,G298*'Fish metrics'!H$48/$B$5,IF($N$253&lt;=$B$4,0,""))</f>
        <v/>
      </c>
      <c r="U298" s="68" t="str">
        <f>IF(H298&gt;0,H298*'Fish metrics'!I$48/$B$5,IF($N$253&lt;=$B$4,0,""))</f>
        <v/>
      </c>
      <c r="V298" s="68" t="str">
        <f>IF(I298&gt;0,I298*'Fish metrics'!J$48/$B$5,IF($N$253&lt;=$B$4,0,""))</f>
        <v/>
      </c>
      <c r="W298" s="68" t="str">
        <f>IF(J298&gt;0,J298*'Fish metrics'!K$48/$B$5,IF($N$253&lt;=$B$4,0,""))</f>
        <v/>
      </c>
      <c r="X298" s="68" t="str">
        <f>IF(K298&gt;0,K298*'Fish metrics'!L$48/$B$5,IF($N$253&lt;=$B$4,0,""))</f>
        <v/>
      </c>
      <c r="Y298" s="69" t="str">
        <f>IF(L298&gt;0,L298*'Fish metrics'!M$48/$B$5,IF($N$253&lt;=$B$4,0,""))</f>
        <v/>
      </c>
      <c r="Z298" s="39">
        <f t="shared" si="303"/>
        <v>0</v>
      </c>
      <c r="AB298" s="93" t="s">
        <v>139</v>
      </c>
      <c r="AC298" s="49" t="e">
        <f>SUM($T298*'Fish metrics'!D$266,$U298*'Fish metrics'!D$267,$V298*'Fish metrics'!D$268,$W298*'Fish metrics'!D$269,$X298*'Fish metrics'!D$270,$Y298*'Fish metrics'!D$271)</f>
        <v>#VALUE!</v>
      </c>
      <c r="AD298" s="49" t="e">
        <f>SUM($T298*'Fish metrics'!E$266,$U298*'Fish metrics'!E$267,$V298*'Fish metrics'!E$268,$W298*'Fish metrics'!E$269,$X298*'Fish metrics'!E$270,$Y298*'Fish metrics'!E$271)</f>
        <v>#VALUE!</v>
      </c>
      <c r="AE298" s="49" t="e">
        <f>SUM($T298*'Fish metrics'!F$266,$U298*'Fish metrics'!F$267,$V298*'Fish metrics'!F$268,$W298*'Fish metrics'!F$269,$X298*'Fish metrics'!F$270,$Y298*'Fish metrics'!F$271)</f>
        <v>#VALUE!</v>
      </c>
      <c r="AF298" s="49" t="e">
        <f>SUM($T298*'Fish metrics'!G$266,$U298*'Fish metrics'!G$267,$V298*'Fish metrics'!G$268,$W298*'Fish metrics'!G$269,$X298*'Fish metrics'!G$270,$Y298*'Fish metrics'!G$271)</f>
        <v>#VALUE!</v>
      </c>
      <c r="AG298" s="49" t="e">
        <f>SUM($T298*'Fish metrics'!H$266,$U298*'Fish metrics'!H$267,$V298*'Fish metrics'!H$268,$W298*'Fish metrics'!H$269,$X298*'Fish metrics'!H$270,$Y298*'Fish metrics'!H$271)</f>
        <v>#VALUE!</v>
      </c>
      <c r="AH298" s="49" t="e">
        <f>SUM($T298*'Fish metrics'!I$266,$U298*'Fish metrics'!I$267,$V298*'Fish metrics'!I$268,$W298*'Fish metrics'!I$269,$X298*'Fish metrics'!I$270,$Y298*'Fish metrics'!I$271)</f>
        <v>#VALUE!</v>
      </c>
      <c r="AI298" s="49" t="e">
        <f>SUM($T298*'Fish metrics'!J$266,$U298*'Fish metrics'!J$267,$V298*'Fish metrics'!J$268,$W298*'Fish metrics'!J$269,$X298*'Fish metrics'!J$270,$Y298*'Fish metrics'!J$271)</f>
        <v>#VALUE!</v>
      </c>
      <c r="AJ298" s="49" t="e">
        <f>SUM($T298*'Fish metrics'!K$266,$U298*'Fish metrics'!K$267,$V298*'Fish metrics'!K$268,$W298*'Fish metrics'!K$269,$X298*'Fish metrics'!K$270,$Y298*'Fish metrics'!K$271)</f>
        <v>#VALUE!</v>
      </c>
      <c r="AK298" s="49" t="e">
        <f>SUM($T298*'Fish metrics'!L$266,$U298*'Fish metrics'!L$267,$V298*'Fish metrics'!L$268,$W298*'Fish metrics'!L$269,$X298*'Fish metrics'!L$270,$Y298*'Fish metrics'!L$271)</f>
        <v>#VALUE!</v>
      </c>
      <c r="AL298" s="49" t="e">
        <f>SUM($T298*'Fish metrics'!M$266,$U298*'Fish metrics'!M$267,$V298*'Fish metrics'!M$268,$W298*'Fish metrics'!M$269,$X298*'Fish metrics'!M$270,$Y298*'Fish metrics'!M$271)</f>
        <v>#VALUE!</v>
      </c>
      <c r="AM298" s="49" t="e">
        <f>SUM($T298*'Fish metrics'!N$266,$U298*'Fish metrics'!N$267,$V298*'Fish metrics'!N$268,$W298*'Fish metrics'!N$269,$X298*'Fish metrics'!N$270,$Y298*'Fish metrics'!N$271)</f>
        <v>#VALUE!</v>
      </c>
      <c r="AN298" s="49" t="e">
        <f>SUM($T298*'Fish metrics'!O$266,$U298*'Fish metrics'!O$267,$V298*'Fish metrics'!O$268,$W298*'Fish metrics'!O$269,$X298*'Fish metrics'!O$270,$Y298*'Fish metrics'!O$271)</f>
        <v>#VALUE!</v>
      </c>
      <c r="AO298" s="39" t="e">
        <f t="shared" si="302"/>
        <v>#VALUE!</v>
      </c>
    </row>
    <row r="299" spans="1:41" ht="16.8" thickBot="1" x14ac:dyDescent="0.3">
      <c r="N299" s="95" t="s">
        <v>243</v>
      </c>
      <c r="O299" s="96">
        <f>SUM(O256:O298)</f>
        <v>0</v>
      </c>
      <c r="P299" s="97">
        <f t="shared" ref="P299" si="304">SUM(P256:P298)</f>
        <v>0</v>
      </c>
      <c r="Q299" s="98">
        <f t="shared" ref="Q299" si="305">SUM(Q256:Q298)</f>
        <v>0</v>
      </c>
      <c r="R299" s="98">
        <f t="shared" ref="R299" si="306">SUM(R256:R298)</f>
        <v>0</v>
      </c>
      <c r="S299" s="99">
        <f t="shared" ref="S299" si="307">SUM(S256:S298)</f>
        <v>0</v>
      </c>
      <c r="T299" s="97">
        <f t="shared" ref="T299" si="308">SUM(T256:T298)</f>
        <v>0</v>
      </c>
      <c r="U299" s="98">
        <f t="shared" ref="U299" si="309">SUM(U256:U298)</f>
        <v>0</v>
      </c>
      <c r="V299" s="98">
        <f t="shared" ref="V299" si="310">SUM(V256:V298)</f>
        <v>0</v>
      </c>
      <c r="W299" s="98">
        <f t="shared" ref="W299" si="311">SUM(W256:W298)</f>
        <v>0</v>
      </c>
      <c r="X299" s="98">
        <f t="shared" ref="X299" si="312">SUM(X256:X298)</f>
        <v>0</v>
      </c>
      <c r="Y299" s="99">
        <f t="shared" ref="Y299" si="313">SUM(Y256:Y298)</f>
        <v>0</v>
      </c>
      <c r="Z299" s="100">
        <f>SUM(Z255:Z298)</f>
        <v>0</v>
      </c>
      <c r="AB299" s="95" t="s">
        <v>244</v>
      </c>
      <c r="AC299" s="98" t="e">
        <f>SUM(AC256:AC257,AC259:AC266,AC268:AC288,AC291:AC292,AC295:AC298)</f>
        <v>#VALUE!</v>
      </c>
      <c r="AD299" s="98" t="e">
        <f t="shared" ref="AD299" si="314">SUM(AD256:AD257,AD259:AD266,AD268:AD288,AD291:AD292,AD295:AD298)</f>
        <v>#VALUE!</v>
      </c>
      <c r="AE299" s="98" t="e">
        <f>SUM(AE256:AE257,AE259:AE266,AE268:AE288,AE291:AE292,AE295:AE298)</f>
        <v>#VALUE!</v>
      </c>
      <c r="AF299" s="98" t="e">
        <f t="shared" ref="AF299" si="315">SUM(AF256:AF257,AF259:AF266,AF268:AF288,AF291:AF292,AF295:AF298)</f>
        <v>#VALUE!</v>
      </c>
      <c r="AG299" s="98" t="e">
        <f t="shared" ref="AG299" si="316">SUM(AG256:AG257,AG259:AG266,AG268:AG288,AG291:AG292,AG295:AG298)</f>
        <v>#VALUE!</v>
      </c>
      <c r="AH299" s="98" t="e">
        <f t="shared" ref="AH299" si="317">SUM(AH256:AH257,AH259:AH266,AH268:AH288,AH291:AH292,AH295:AH298)</f>
        <v>#VALUE!</v>
      </c>
      <c r="AI299" s="98" t="e">
        <f t="shared" ref="AI299" si="318">SUM(AI256:AI257,AI259:AI266,AI268:AI288,AI291:AI292,AI295:AI298)</f>
        <v>#VALUE!</v>
      </c>
      <c r="AJ299" s="98" t="e">
        <f t="shared" ref="AJ299" si="319">SUM(AJ256:AJ257,AJ259:AJ266,AJ268:AJ288,AJ291:AJ292,AJ295:AJ298)</f>
        <v>#VALUE!</v>
      </c>
      <c r="AK299" s="98" t="e">
        <f t="shared" ref="AK299" si="320">SUM(AK256:AK257,AK259:AK266,AK268:AK288,AK291:AK292,AK295:AK298)</f>
        <v>#VALUE!</v>
      </c>
      <c r="AL299" s="98" t="e">
        <f t="shared" ref="AL299" si="321">SUM(AL256:AL257,AL259:AL266,AL268:AL288,AL291:AL292,AL295:AL298)</f>
        <v>#VALUE!</v>
      </c>
      <c r="AM299" s="98" t="e">
        <f t="shared" ref="AM299" si="322">SUM(AM256:AM257,AM259:AM266,AM268:AM288,AM291:AM292,AM295:AM298)</f>
        <v>#VALUE!</v>
      </c>
      <c r="AN299" s="98" t="e">
        <f t="shared" ref="AN299" si="323">SUM(AN256:AN257,AN259:AN266,AN268:AN288,AN291:AN292,AN295:AN298)</f>
        <v>#VALUE!</v>
      </c>
      <c r="AO299" s="100" t="e">
        <f>SUM(AO256:AO257,AO259:AO266,AO268:AO288,AO291:AO292,AO295:AO298)</f>
        <v>#VALUE!</v>
      </c>
    </row>
  </sheetData>
  <sheetProtection algorithmName="SHA-512" hashValue="lDI15kh2IMboz2sGX8Fr8LHJu9PUgHXrLNpimYOdD+e74rerNuhDfc+KpOyglvAx7hA54OtgmbxSLJAPlFTICA==" saltValue="vUVtf/YBpxmBcd//VMZDcg==" spinCount="100000" sheet="1" objects="1" scenarios="1"/>
  <protectedRanges>
    <protectedRange sqref="C60:L102 C109:L151 C158:L200 C207:L249 C256:L298 P11:Y53 P60:Y102 P109:Y151 P158:Y200 P207:Y249 P256:Y298 C11:L53" name="Range1_1"/>
  </protectedRanges>
  <mergeCells count="40">
    <mergeCell ref="Z252:Z253"/>
    <mergeCell ref="N3:P3"/>
    <mergeCell ref="Z7:Z8"/>
    <mergeCell ref="P155:S155"/>
    <mergeCell ref="T155:Y155"/>
    <mergeCell ref="P253:S253"/>
    <mergeCell ref="T253:Y253"/>
    <mergeCell ref="P8:S8"/>
    <mergeCell ref="P57:S57"/>
    <mergeCell ref="P106:S106"/>
    <mergeCell ref="AB3:AE3"/>
    <mergeCell ref="Z56:Z57"/>
    <mergeCell ref="Z105:Z106"/>
    <mergeCell ref="Z154:Z155"/>
    <mergeCell ref="T204:Y204"/>
    <mergeCell ref="T8:Y8"/>
    <mergeCell ref="T57:Y57"/>
    <mergeCell ref="T106:Y106"/>
    <mergeCell ref="Z203:Z204"/>
    <mergeCell ref="AO7:AO8"/>
    <mergeCell ref="E1:L3"/>
    <mergeCell ref="A3:B3"/>
    <mergeCell ref="C253:F253"/>
    <mergeCell ref="G253:L253"/>
    <mergeCell ref="C204:F204"/>
    <mergeCell ref="G204:L204"/>
    <mergeCell ref="C8:F8"/>
    <mergeCell ref="G8:L8"/>
    <mergeCell ref="C57:F57"/>
    <mergeCell ref="G57:L57"/>
    <mergeCell ref="C106:F106"/>
    <mergeCell ref="G106:L106"/>
    <mergeCell ref="C155:F155"/>
    <mergeCell ref="G155:L155"/>
    <mergeCell ref="P204:S204"/>
    <mergeCell ref="AO56:AO57"/>
    <mergeCell ref="AO203:AO204"/>
    <mergeCell ref="AO252:AO253"/>
    <mergeCell ref="AO105:AO106"/>
    <mergeCell ref="AO154:AO155"/>
  </mergeCells>
  <pageMargins left="0.7" right="0.7" top="0.75" bottom="0.75" header="0.3" footer="0.3"/>
  <pageSetup paperSize="9" orientation="portrait" r:id="rId1"/>
  <ignoredErrors>
    <ignoredError sqref="AC35:AN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BFBA-D6B3-4384-A031-08FFE73625C7}">
  <dimension ref="A1:AV273"/>
  <sheetViews>
    <sheetView topLeftCell="A15" zoomScale="85" zoomScaleNormal="85" workbookViewId="0">
      <selection activeCell="K37" sqref="K37"/>
    </sheetView>
  </sheetViews>
  <sheetFormatPr defaultRowHeight="13.8" x14ac:dyDescent="0.25"/>
  <cols>
    <col min="1" max="1" width="3.77734375" style="1" customWidth="1"/>
    <col min="2" max="2" width="2.77734375" style="1" customWidth="1"/>
    <col min="3" max="3" width="47.77734375" style="1" customWidth="1"/>
    <col min="4" max="13" width="10.77734375" style="1" customWidth="1"/>
    <col min="14" max="14" width="11.6640625" style="1" customWidth="1"/>
    <col min="15" max="15" width="15.44140625" style="1" customWidth="1"/>
    <col min="16" max="16" width="9.44140625" style="1" bestFit="1" customWidth="1"/>
    <col min="17" max="19" width="9.33203125" style="1" bestFit="1" customWidth="1"/>
    <col min="20" max="20" width="8.77734375" style="1" bestFit="1" customWidth="1"/>
    <col min="21" max="23" width="9.33203125" style="1" bestFit="1" customWidth="1"/>
    <col min="24" max="24" width="9.33203125" style="1" customWidth="1"/>
    <col min="25" max="25" width="10.33203125" style="1" bestFit="1" customWidth="1"/>
    <col min="26" max="26" width="8.88671875" style="1"/>
    <col min="27" max="27" width="14.21875" style="1" customWidth="1"/>
    <col min="28" max="28" width="12" style="1" bestFit="1" customWidth="1"/>
    <col min="29" max="29" width="18.5546875" style="1" bestFit="1" customWidth="1"/>
    <col min="30" max="30" width="16.44140625" style="1" bestFit="1" customWidth="1"/>
    <col min="31" max="31" width="20.44140625" style="1" bestFit="1" customWidth="1"/>
    <col min="32" max="16384" width="8.88671875" style="1"/>
  </cols>
  <sheetData>
    <row r="1" spans="1:26" ht="14.4" thickBot="1" x14ac:dyDescent="0.3">
      <c r="A1" s="101"/>
      <c r="B1" s="102"/>
      <c r="C1" s="102"/>
      <c r="D1" s="102"/>
      <c r="E1" s="102"/>
      <c r="F1" s="102"/>
      <c r="G1" s="102"/>
      <c r="H1" s="102"/>
      <c r="I1" s="102"/>
      <c r="J1" s="102"/>
      <c r="K1" s="102"/>
      <c r="L1" s="102"/>
      <c r="M1" s="102"/>
      <c r="N1" s="102"/>
      <c r="O1" s="102"/>
      <c r="P1" s="102"/>
      <c r="Q1" s="102"/>
      <c r="R1" s="102"/>
      <c r="S1" s="102"/>
      <c r="T1" s="102"/>
      <c r="U1" s="102"/>
      <c r="V1" s="102"/>
      <c r="W1" s="102"/>
      <c r="X1" s="102"/>
      <c r="Y1" s="102"/>
      <c r="Z1" s="103"/>
    </row>
    <row r="2" spans="1:26" ht="16.8" thickBot="1" x14ac:dyDescent="0.3">
      <c r="A2" s="104"/>
      <c r="B2" s="105" t="s">
        <v>210</v>
      </c>
      <c r="C2" s="106" t="s">
        <v>245</v>
      </c>
      <c r="D2" s="107" t="s">
        <v>196</v>
      </c>
      <c r="E2" s="107"/>
      <c r="F2" s="107"/>
      <c r="G2" s="107"/>
      <c r="H2" s="107"/>
      <c r="I2" s="107"/>
      <c r="J2" s="107"/>
      <c r="K2" s="107"/>
      <c r="L2" s="107"/>
      <c r="M2" s="107"/>
      <c r="N2" s="107"/>
      <c r="O2" s="107"/>
      <c r="P2" s="107"/>
      <c r="Q2" s="107"/>
      <c r="R2" s="107"/>
      <c r="S2" s="107"/>
      <c r="T2" s="107"/>
      <c r="U2" s="107"/>
      <c r="V2" s="108"/>
      <c r="W2" s="108"/>
      <c r="X2" s="108"/>
      <c r="Y2" s="108"/>
      <c r="Z2" s="109"/>
    </row>
    <row r="3" spans="1:26" ht="15" customHeight="1" x14ac:dyDescent="0.3">
      <c r="A3" s="104"/>
      <c r="B3" s="108"/>
      <c r="C3" s="110"/>
      <c r="D3" s="380" t="s">
        <v>2</v>
      </c>
      <c r="E3" s="380"/>
      <c r="F3" s="380"/>
      <c r="G3" s="381"/>
      <c r="H3" s="382" t="s">
        <v>3</v>
      </c>
      <c r="I3" s="380"/>
      <c r="J3" s="380"/>
      <c r="K3" s="380"/>
      <c r="L3" s="380"/>
      <c r="M3" s="381"/>
      <c r="N3" s="383" t="s">
        <v>200</v>
      </c>
      <c r="O3" s="384"/>
      <c r="P3" s="384"/>
      <c r="Q3" s="384"/>
      <c r="R3" s="384"/>
      <c r="S3" s="384"/>
      <c r="T3" s="384"/>
      <c r="U3" s="385"/>
      <c r="V3" s="413" t="s">
        <v>225</v>
      </c>
      <c r="W3" s="414"/>
      <c r="X3" s="414"/>
      <c r="Y3" s="415"/>
      <c r="Z3" s="109"/>
    </row>
    <row r="4" spans="1:26" x14ac:dyDescent="0.25">
      <c r="A4" s="104"/>
      <c r="B4" s="108"/>
      <c r="C4" s="111" t="s">
        <v>161</v>
      </c>
      <c r="D4" s="112" t="s">
        <v>4</v>
      </c>
      <c r="E4" s="113" t="s">
        <v>5</v>
      </c>
      <c r="F4" s="113" t="s">
        <v>6</v>
      </c>
      <c r="G4" s="114" t="s">
        <v>7</v>
      </c>
      <c r="H4" s="115" t="s">
        <v>4</v>
      </c>
      <c r="I4" s="113" t="s">
        <v>5</v>
      </c>
      <c r="J4" s="113" t="s">
        <v>6</v>
      </c>
      <c r="K4" s="113" t="s">
        <v>7</v>
      </c>
      <c r="L4" s="113" t="s">
        <v>8</v>
      </c>
      <c r="M4" s="114" t="s">
        <v>182</v>
      </c>
      <c r="N4" s="386"/>
      <c r="O4" s="387"/>
      <c r="P4" s="387"/>
      <c r="Q4" s="387"/>
      <c r="R4" s="387"/>
      <c r="S4" s="387"/>
      <c r="T4" s="387"/>
      <c r="U4" s="388"/>
      <c r="V4" s="416"/>
      <c r="W4" s="417"/>
      <c r="X4" s="417"/>
      <c r="Y4" s="418"/>
      <c r="Z4" s="109"/>
    </row>
    <row r="5" spans="1:26" x14ac:dyDescent="0.25">
      <c r="A5" s="104"/>
      <c r="B5" s="108"/>
      <c r="C5" s="116" t="s">
        <v>187</v>
      </c>
      <c r="D5" s="33"/>
      <c r="E5" s="33"/>
      <c r="F5" s="33"/>
      <c r="G5" s="34"/>
      <c r="H5" s="32"/>
      <c r="I5" s="33"/>
      <c r="J5" s="33"/>
      <c r="K5" s="33"/>
      <c r="L5" s="33"/>
      <c r="M5" s="34"/>
      <c r="N5" s="374"/>
      <c r="O5" s="375"/>
      <c r="P5" s="375"/>
      <c r="Q5" s="375"/>
      <c r="R5" s="375"/>
      <c r="S5" s="375"/>
      <c r="T5" s="375"/>
      <c r="U5" s="376"/>
      <c r="V5" s="419"/>
      <c r="W5" s="420"/>
      <c r="X5" s="420"/>
      <c r="Y5" s="421"/>
      <c r="Z5" s="109"/>
    </row>
    <row r="6" spans="1:26" x14ac:dyDescent="0.25">
      <c r="A6" s="104"/>
      <c r="B6" s="108"/>
      <c r="C6" s="118" t="s">
        <v>10</v>
      </c>
      <c r="D6" s="119">
        <v>0</v>
      </c>
      <c r="E6" s="119">
        <v>0</v>
      </c>
      <c r="F6" s="119">
        <v>0</v>
      </c>
      <c r="G6" s="120">
        <v>0</v>
      </c>
      <c r="H6" s="121">
        <v>0</v>
      </c>
      <c r="I6" s="119">
        <v>0</v>
      </c>
      <c r="J6" s="119">
        <v>0</v>
      </c>
      <c r="K6" s="119">
        <v>0</v>
      </c>
      <c r="L6" s="119">
        <v>0</v>
      </c>
      <c r="M6" s="120">
        <v>0</v>
      </c>
      <c r="N6" s="377" t="s">
        <v>192</v>
      </c>
      <c r="O6" s="378" t="s">
        <v>192</v>
      </c>
      <c r="P6" s="378" t="s">
        <v>192</v>
      </c>
      <c r="Q6" s="378" t="s">
        <v>192</v>
      </c>
      <c r="R6" s="378" t="s">
        <v>192</v>
      </c>
      <c r="S6" s="378" t="s">
        <v>192</v>
      </c>
      <c r="T6" s="378" t="s">
        <v>192</v>
      </c>
      <c r="U6" s="379" t="s">
        <v>192</v>
      </c>
      <c r="V6" s="422"/>
      <c r="W6" s="423"/>
      <c r="X6" s="423"/>
      <c r="Y6" s="424"/>
      <c r="Z6" s="109"/>
    </row>
    <row r="7" spans="1:26" x14ac:dyDescent="0.25">
      <c r="A7" s="104"/>
      <c r="B7" s="108"/>
      <c r="C7" s="118" t="s">
        <v>154</v>
      </c>
      <c r="D7" s="119">
        <v>0</v>
      </c>
      <c r="E7" s="119">
        <v>0</v>
      </c>
      <c r="F7" s="119">
        <v>0</v>
      </c>
      <c r="G7" s="47"/>
      <c r="H7" s="121">
        <v>0</v>
      </c>
      <c r="I7" s="119">
        <v>0</v>
      </c>
      <c r="J7" s="119">
        <v>0</v>
      </c>
      <c r="K7" s="46"/>
      <c r="L7" s="46"/>
      <c r="M7" s="47"/>
      <c r="N7" s="377" t="s">
        <v>192</v>
      </c>
      <c r="O7" s="378" t="s">
        <v>192</v>
      </c>
      <c r="P7" s="378" t="s">
        <v>192</v>
      </c>
      <c r="Q7" s="378" t="s">
        <v>192</v>
      </c>
      <c r="R7" s="378" t="s">
        <v>192</v>
      </c>
      <c r="S7" s="378" t="s">
        <v>192</v>
      </c>
      <c r="T7" s="378" t="s">
        <v>192</v>
      </c>
      <c r="U7" s="379" t="s">
        <v>192</v>
      </c>
      <c r="V7" s="422"/>
      <c r="W7" s="423"/>
      <c r="X7" s="423"/>
      <c r="Y7" s="424"/>
      <c r="Z7" s="109"/>
    </row>
    <row r="8" spans="1:26" x14ac:dyDescent="0.25">
      <c r="A8" s="104"/>
      <c r="B8" s="108"/>
      <c r="C8" s="122" t="s">
        <v>188</v>
      </c>
      <c r="D8" s="46"/>
      <c r="E8" s="46"/>
      <c r="F8" s="46"/>
      <c r="G8" s="47"/>
      <c r="H8" s="45"/>
      <c r="I8" s="46"/>
      <c r="J8" s="46"/>
      <c r="K8" s="46"/>
      <c r="L8" s="46"/>
      <c r="M8" s="47"/>
      <c r="N8" s="374"/>
      <c r="O8" s="375"/>
      <c r="P8" s="375"/>
      <c r="Q8" s="375"/>
      <c r="R8" s="375"/>
      <c r="S8" s="375"/>
      <c r="T8" s="375"/>
      <c r="U8" s="376"/>
      <c r="V8" s="104"/>
      <c r="W8" s="108"/>
      <c r="X8" s="108"/>
      <c r="Y8" s="109"/>
      <c r="Z8" s="109"/>
    </row>
    <row r="9" spans="1:26" x14ac:dyDescent="0.25">
      <c r="A9" s="104"/>
      <c r="B9" s="108"/>
      <c r="C9" s="123" t="s">
        <v>130</v>
      </c>
      <c r="D9" s="119">
        <f>P115</f>
        <v>17.564240898620096</v>
      </c>
      <c r="E9" s="119">
        <f t="shared" ref="E9:L9" si="0">Q115</f>
        <v>76.514674817075871</v>
      </c>
      <c r="F9" s="119">
        <f t="shared" si="0"/>
        <v>176.03854240065564</v>
      </c>
      <c r="G9" s="120">
        <f t="shared" si="0"/>
        <v>305.29328685054111</v>
      </c>
      <c r="H9" s="121">
        <f t="shared" si="0"/>
        <v>14.58697638453239</v>
      </c>
      <c r="I9" s="119">
        <f t="shared" si="0"/>
        <v>69.883438845521965</v>
      </c>
      <c r="J9" s="119">
        <f t="shared" si="0"/>
        <v>179.03896920604069</v>
      </c>
      <c r="K9" s="119">
        <f t="shared" si="0"/>
        <v>270.31038698563185</v>
      </c>
      <c r="L9" s="119">
        <f t="shared" si="0"/>
        <v>477.54531811826223</v>
      </c>
      <c r="M9" s="120">
        <f>Y115</f>
        <v>664.37737681685746</v>
      </c>
      <c r="N9" s="377"/>
      <c r="O9" s="378"/>
      <c r="P9" s="378"/>
      <c r="Q9" s="378"/>
      <c r="R9" s="378"/>
      <c r="S9" s="378"/>
      <c r="T9" s="378"/>
      <c r="U9" s="379"/>
      <c r="V9" s="368" t="s">
        <v>246</v>
      </c>
      <c r="W9" s="369"/>
      <c r="X9" s="369"/>
      <c r="Y9" s="370"/>
      <c r="Z9" s="109"/>
    </row>
    <row r="10" spans="1:26" x14ac:dyDescent="0.25">
      <c r="A10" s="104"/>
      <c r="B10" s="108"/>
      <c r="C10" s="124" t="s">
        <v>12</v>
      </c>
      <c r="D10" s="119">
        <f>P118</f>
        <v>5.2222726369557986</v>
      </c>
      <c r="E10" s="119">
        <f t="shared" ref="E10:J10" si="1">Q118</f>
        <v>13.818302339560377</v>
      </c>
      <c r="F10" s="119">
        <f t="shared" si="1"/>
        <v>44.606630967507741</v>
      </c>
      <c r="G10" s="47"/>
      <c r="H10" s="125">
        <f t="shared" si="1"/>
        <v>5.0568996063103491</v>
      </c>
      <c r="I10" s="126">
        <f t="shared" si="1"/>
        <v>13.472702631222031</v>
      </c>
      <c r="J10" s="126">
        <f t="shared" si="1"/>
        <v>44.606630967507741</v>
      </c>
      <c r="K10" s="68"/>
      <c r="L10" s="68"/>
      <c r="M10" s="69"/>
      <c r="N10" s="377"/>
      <c r="O10" s="378"/>
      <c r="P10" s="378"/>
      <c r="Q10" s="378"/>
      <c r="R10" s="378"/>
      <c r="S10" s="378"/>
      <c r="T10" s="378"/>
      <c r="U10" s="379"/>
      <c r="V10" s="368" t="s">
        <v>247</v>
      </c>
      <c r="W10" s="369"/>
      <c r="X10" s="369"/>
      <c r="Y10" s="370"/>
      <c r="Z10" s="109"/>
    </row>
    <row r="11" spans="1:26" x14ac:dyDescent="0.25">
      <c r="A11" s="104"/>
      <c r="B11" s="108"/>
      <c r="C11" s="118" t="s">
        <v>13</v>
      </c>
      <c r="D11" s="119">
        <f>P118</f>
        <v>5.2222726369557986</v>
      </c>
      <c r="E11" s="119">
        <f t="shared" ref="E11:F11" si="2">Q118</f>
        <v>13.818302339560377</v>
      </c>
      <c r="F11" s="119">
        <f t="shared" si="2"/>
        <v>44.606630967507741</v>
      </c>
      <c r="G11" s="47"/>
      <c r="H11" s="125">
        <f>T118</f>
        <v>5.0568996063103491</v>
      </c>
      <c r="I11" s="126">
        <f t="shared" ref="I11:J11" si="3">U118</f>
        <v>13.472702631222031</v>
      </c>
      <c r="J11" s="126">
        <f t="shared" si="3"/>
        <v>44.606630967507741</v>
      </c>
      <c r="K11" s="68"/>
      <c r="L11" s="68"/>
      <c r="M11" s="69"/>
      <c r="N11" s="377"/>
      <c r="O11" s="378"/>
      <c r="P11" s="378"/>
      <c r="Q11" s="378"/>
      <c r="R11" s="378"/>
      <c r="S11" s="378"/>
      <c r="T11" s="378"/>
      <c r="U11" s="379"/>
      <c r="V11" s="368" t="s">
        <v>248</v>
      </c>
      <c r="W11" s="369"/>
      <c r="X11" s="369"/>
      <c r="Y11" s="370"/>
      <c r="Z11" s="109"/>
    </row>
    <row r="12" spans="1:26" x14ac:dyDescent="0.25">
      <c r="A12" s="104"/>
      <c r="B12" s="108"/>
      <c r="C12" s="124" t="s">
        <v>14</v>
      </c>
      <c r="D12" s="126">
        <f>D$11</f>
        <v>5.2222726369557986</v>
      </c>
      <c r="E12" s="126">
        <f t="shared" ref="E12:J12" si="4">E$11</f>
        <v>13.818302339560377</v>
      </c>
      <c r="F12" s="126">
        <f t="shared" si="4"/>
        <v>44.606630967507741</v>
      </c>
      <c r="G12" s="127">
        <f>G$34</f>
        <v>99.252243736456961</v>
      </c>
      <c r="H12" s="125">
        <f t="shared" si="4"/>
        <v>5.0568996063103491</v>
      </c>
      <c r="I12" s="126">
        <f t="shared" si="4"/>
        <v>13.472702631222031</v>
      </c>
      <c r="J12" s="126">
        <f t="shared" si="4"/>
        <v>44.606630967507741</v>
      </c>
      <c r="K12" s="126">
        <f>K$34</f>
        <v>93.067792967516354</v>
      </c>
      <c r="L12" s="68"/>
      <c r="M12" s="69"/>
      <c r="N12" s="377" t="s">
        <v>249</v>
      </c>
      <c r="O12" s="378"/>
      <c r="P12" s="378"/>
      <c r="Q12" s="378"/>
      <c r="R12" s="378"/>
      <c r="S12" s="378"/>
      <c r="T12" s="378"/>
      <c r="U12" s="379"/>
      <c r="V12" s="368" t="s">
        <v>218</v>
      </c>
      <c r="W12" s="369"/>
      <c r="X12" s="369"/>
      <c r="Y12" s="370"/>
      <c r="Z12" s="109"/>
    </row>
    <row r="13" spans="1:26" x14ac:dyDescent="0.25">
      <c r="A13" s="104"/>
      <c r="B13" s="108"/>
      <c r="C13" s="124" t="s">
        <v>15</v>
      </c>
      <c r="D13" s="126">
        <f t="shared" ref="D13:J14" si="5">D$11</f>
        <v>5.2222726369557986</v>
      </c>
      <c r="E13" s="126">
        <f t="shared" si="5"/>
        <v>13.818302339560377</v>
      </c>
      <c r="F13" s="126">
        <f t="shared" si="5"/>
        <v>44.606630967507741</v>
      </c>
      <c r="G13" s="127">
        <f t="shared" ref="G13:G14" si="6">G$34</f>
        <v>99.252243736456961</v>
      </c>
      <c r="H13" s="125">
        <f t="shared" si="5"/>
        <v>5.0568996063103491</v>
      </c>
      <c r="I13" s="126">
        <f t="shared" si="5"/>
        <v>13.472702631222031</v>
      </c>
      <c r="J13" s="126">
        <f t="shared" si="5"/>
        <v>44.606630967507741</v>
      </c>
      <c r="K13" s="126">
        <f t="shared" ref="K13:K14" si="7">K$34</f>
        <v>93.067792967516354</v>
      </c>
      <c r="L13" s="68"/>
      <c r="M13" s="69"/>
      <c r="N13" s="377"/>
      <c r="O13" s="378"/>
      <c r="P13" s="378"/>
      <c r="Q13" s="378"/>
      <c r="R13" s="378"/>
      <c r="S13" s="378"/>
      <c r="T13" s="378"/>
      <c r="U13" s="379"/>
      <c r="V13" s="368" t="s">
        <v>218</v>
      </c>
      <c r="W13" s="369"/>
      <c r="X13" s="369"/>
      <c r="Y13" s="370"/>
      <c r="Z13" s="109"/>
    </row>
    <row r="14" spans="1:26" x14ac:dyDescent="0.25">
      <c r="A14" s="104"/>
      <c r="B14" s="108"/>
      <c r="C14" s="124" t="s">
        <v>18</v>
      </c>
      <c r="D14" s="126">
        <f t="shared" si="5"/>
        <v>5.2222726369557986</v>
      </c>
      <c r="E14" s="126">
        <f t="shared" si="5"/>
        <v>13.818302339560377</v>
      </c>
      <c r="F14" s="126">
        <f t="shared" si="5"/>
        <v>44.606630967507741</v>
      </c>
      <c r="G14" s="127">
        <f t="shared" si="6"/>
        <v>99.252243736456961</v>
      </c>
      <c r="H14" s="125">
        <f t="shared" si="5"/>
        <v>5.0568996063103491</v>
      </c>
      <c r="I14" s="126">
        <f t="shared" si="5"/>
        <v>13.472702631222031</v>
      </c>
      <c r="J14" s="126">
        <f t="shared" si="5"/>
        <v>44.606630967507741</v>
      </c>
      <c r="K14" s="126">
        <f t="shared" si="7"/>
        <v>93.067792967516354</v>
      </c>
      <c r="L14" s="68"/>
      <c r="M14" s="69"/>
      <c r="N14" s="377"/>
      <c r="O14" s="378"/>
      <c r="P14" s="378"/>
      <c r="Q14" s="378"/>
      <c r="R14" s="378"/>
      <c r="S14" s="378"/>
      <c r="T14" s="378"/>
      <c r="U14" s="379"/>
      <c r="V14" s="368" t="s">
        <v>218</v>
      </c>
      <c r="W14" s="369"/>
      <c r="X14" s="369"/>
      <c r="Y14" s="370"/>
      <c r="Z14" s="109"/>
    </row>
    <row r="15" spans="1:26" x14ac:dyDescent="0.25">
      <c r="A15" s="104"/>
      <c r="B15" s="108"/>
      <c r="C15" s="124" t="s">
        <v>19</v>
      </c>
      <c r="D15" s="119">
        <f>P117</f>
        <v>3.43538497306483</v>
      </c>
      <c r="E15" s="119">
        <f t="shared" ref="E15:J15" si="8">Q117</f>
        <v>14.385544545506065</v>
      </c>
      <c r="F15" s="119">
        <f t="shared" si="8"/>
        <v>32.769464679731115</v>
      </c>
      <c r="G15" s="47"/>
      <c r="H15" s="125">
        <f t="shared" si="8"/>
        <v>2.9227559436511603</v>
      </c>
      <c r="I15" s="126">
        <f t="shared" si="8"/>
        <v>12.681958481774519</v>
      </c>
      <c r="J15" s="126">
        <f t="shared" si="8"/>
        <v>32.769464679731115</v>
      </c>
      <c r="K15" s="68"/>
      <c r="L15" s="68"/>
      <c r="M15" s="69"/>
      <c r="N15" s="377"/>
      <c r="O15" s="378"/>
      <c r="P15" s="378"/>
      <c r="Q15" s="378"/>
      <c r="R15" s="378"/>
      <c r="S15" s="378"/>
      <c r="T15" s="378"/>
      <c r="U15" s="379"/>
      <c r="V15" s="368"/>
      <c r="W15" s="369"/>
      <c r="X15" s="369"/>
      <c r="Y15" s="370"/>
      <c r="Z15" s="109"/>
    </row>
    <row r="16" spans="1:26" x14ac:dyDescent="0.25">
      <c r="A16" s="104"/>
      <c r="B16" s="108"/>
      <c r="C16" s="124" t="s">
        <v>20</v>
      </c>
      <c r="D16" s="119">
        <f>P116</f>
        <v>14.984762289950389</v>
      </c>
      <c r="E16" s="119">
        <f t="shared" ref="E16:M16" si="9">Q116</f>
        <v>72.089202024045875</v>
      </c>
      <c r="F16" s="119">
        <f t="shared" si="9"/>
        <v>279.86354459723441</v>
      </c>
      <c r="G16" s="120">
        <f t="shared" si="9"/>
        <v>455.32267436861497</v>
      </c>
      <c r="H16" s="125">
        <f t="shared" si="9"/>
        <v>14.870434616723756</v>
      </c>
      <c r="I16" s="126">
        <f t="shared" si="9"/>
        <v>73.148814599010649</v>
      </c>
      <c r="J16" s="126">
        <f t="shared" si="9"/>
        <v>263.03749057826144</v>
      </c>
      <c r="K16" s="126">
        <f t="shared" si="9"/>
        <v>415.01044083284944</v>
      </c>
      <c r="L16" s="126">
        <f t="shared" si="9"/>
        <v>559.71437213370814</v>
      </c>
      <c r="M16" s="127">
        <f t="shared" si="9"/>
        <v>657.29676357813116</v>
      </c>
      <c r="N16" s="377"/>
      <c r="O16" s="378"/>
      <c r="P16" s="378"/>
      <c r="Q16" s="378"/>
      <c r="R16" s="378"/>
      <c r="S16" s="378"/>
      <c r="T16" s="378"/>
      <c r="U16" s="379"/>
      <c r="V16" s="432"/>
      <c r="W16" s="433"/>
      <c r="X16" s="433"/>
      <c r="Y16" s="434"/>
      <c r="Z16" s="109"/>
    </row>
    <row r="17" spans="1:26" x14ac:dyDescent="0.25">
      <c r="A17" s="104"/>
      <c r="B17" s="108"/>
      <c r="C17" s="122" t="s">
        <v>189</v>
      </c>
      <c r="D17" s="46"/>
      <c r="E17" s="46"/>
      <c r="F17" s="46"/>
      <c r="G17" s="47"/>
      <c r="H17" s="67"/>
      <c r="I17" s="68"/>
      <c r="J17" s="68"/>
      <c r="K17" s="68"/>
      <c r="L17" s="68"/>
      <c r="M17" s="69"/>
      <c r="N17" s="374" t="s">
        <v>237</v>
      </c>
      <c r="O17" s="375"/>
      <c r="P17" s="375"/>
      <c r="Q17" s="375"/>
      <c r="R17" s="375"/>
      <c r="S17" s="375"/>
      <c r="T17" s="375"/>
      <c r="U17" s="376"/>
      <c r="V17" s="435"/>
      <c r="W17" s="436"/>
      <c r="X17" s="436"/>
      <c r="Y17" s="437"/>
      <c r="Z17" s="109"/>
    </row>
    <row r="18" spans="1:26" x14ac:dyDescent="0.25">
      <c r="A18" s="104"/>
      <c r="B18" s="108"/>
      <c r="C18" s="118" t="s">
        <v>11</v>
      </c>
      <c r="D18" s="119">
        <f>P122</f>
        <v>1.0126522768680821</v>
      </c>
      <c r="E18" s="119">
        <f t="shared" ref="E18:M18" si="10">Q122</f>
        <v>2.4245638900191615</v>
      </c>
      <c r="F18" s="119">
        <f t="shared" si="10"/>
        <v>3.4318754376460139</v>
      </c>
      <c r="G18" s="120">
        <f t="shared" si="10"/>
        <v>4.3601044990191822</v>
      </c>
      <c r="H18" s="121">
        <f t="shared" si="10"/>
        <v>1.0126522768680821</v>
      </c>
      <c r="I18" s="119">
        <f t="shared" si="10"/>
        <v>2.1462655371591457</v>
      </c>
      <c r="J18" s="119">
        <f t="shared" si="10"/>
        <v>3.4318754376460139</v>
      </c>
      <c r="K18" s="119">
        <f t="shared" si="10"/>
        <v>4.3601044990191822</v>
      </c>
      <c r="L18" s="119">
        <f t="shared" si="10"/>
        <v>5.7551758613414563</v>
      </c>
      <c r="M18" s="120">
        <f t="shared" si="10"/>
        <v>6.1930921618571082</v>
      </c>
      <c r="N18" s="377"/>
      <c r="O18" s="378"/>
      <c r="P18" s="378"/>
      <c r="Q18" s="378"/>
      <c r="R18" s="378"/>
      <c r="S18" s="378"/>
      <c r="T18" s="378"/>
      <c r="U18" s="379"/>
      <c r="V18" s="368" t="s">
        <v>205</v>
      </c>
      <c r="W18" s="369"/>
      <c r="X18" s="369"/>
      <c r="Y18" s="370"/>
      <c r="Z18" s="109"/>
    </row>
    <row r="19" spans="1:26" x14ac:dyDescent="0.25">
      <c r="A19" s="104"/>
      <c r="B19" s="108"/>
      <c r="C19" s="124" t="s">
        <v>183</v>
      </c>
      <c r="D19" s="126">
        <f>D35</f>
        <v>1.2649492640917115</v>
      </c>
      <c r="E19" s="126">
        <f t="shared" ref="E19:K19" si="11">E35</f>
        <v>4.6226882817460693</v>
      </c>
      <c r="F19" s="126">
        <f t="shared" si="11"/>
        <v>6.2073334161106439</v>
      </c>
      <c r="G19" s="127">
        <f t="shared" si="11"/>
        <v>20.935591289917376</v>
      </c>
      <c r="H19" s="125">
        <f t="shared" si="11"/>
        <v>1.1720084670502102</v>
      </c>
      <c r="I19" s="126">
        <f t="shared" si="11"/>
        <v>4.4676025941961175</v>
      </c>
      <c r="J19" s="126">
        <f t="shared" si="11"/>
        <v>6.2073334161106439</v>
      </c>
      <c r="K19" s="126">
        <f t="shared" si="11"/>
        <v>20.935591289917376</v>
      </c>
      <c r="L19" s="68"/>
      <c r="M19" s="69"/>
      <c r="N19" s="377" t="s">
        <v>250</v>
      </c>
      <c r="O19" s="378"/>
      <c r="P19" s="378"/>
      <c r="Q19" s="378"/>
      <c r="R19" s="378"/>
      <c r="S19" s="378"/>
      <c r="T19" s="378"/>
      <c r="U19" s="379"/>
      <c r="V19" s="368" t="s">
        <v>207</v>
      </c>
      <c r="W19" s="369"/>
      <c r="X19" s="369"/>
      <c r="Y19" s="370"/>
      <c r="Z19" s="109"/>
    </row>
    <row r="20" spans="1:26" x14ac:dyDescent="0.25">
      <c r="A20" s="104"/>
      <c r="B20" s="108"/>
      <c r="C20" s="124" t="s">
        <v>184</v>
      </c>
      <c r="D20" s="126">
        <f>D35</f>
        <v>1.2649492640917115</v>
      </c>
      <c r="E20" s="126">
        <f t="shared" ref="E20:J20" si="12">E35</f>
        <v>4.6226882817460693</v>
      </c>
      <c r="F20" s="126">
        <f t="shared" si="12"/>
        <v>6.2073334161106439</v>
      </c>
      <c r="G20" s="69"/>
      <c r="H20" s="125">
        <f t="shared" si="12"/>
        <v>1.1720084670502102</v>
      </c>
      <c r="I20" s="126">
        <f t="shared" si="12"/>
        <v>4.4676025941961175</v>
      </c>
      <c r="J20" s="126">
        <f t="shared" si="12"/>
        <v>6.2073334161106439</v>
      </c>
      <c r="K20" s="68"/>
      <c r="L20" s="68"/>
      <c r="M20" s="69"/>
      <c r="N20" s="377" t="s">
        <v>251</v>
      </c>
      <c r="O20" s="378"/>
      <c r="P20" s="378"/>
      <c r="Q20" s="378"/>
      <c r="R20" s="378"/>
      <c r="S20" s="378"/>
      <c r="T20" s="378"/>
      <c r="U20" s="379"/>
      <c r="V20" s="368" t="s">
        <v>207</v>
      </c>
      <c r="W20" s="369"/>
      <c r="X20" s="369"/>
      <c r="Y20" s="370"/>
      <c r="Z20" s="109"/>
    </row>
    <row r="21" spans="1:26" x14ac:dyDescent="0.25">
      <c r="A21" s="104"/>
      <c r="B21" s="108"/>
      <c r="C21" s="124" t="s">
        <v>131</v>
      </c>
      <c r="D21" s="126">
        <f>P132</f>
        <v>1.3304779299374898</v>
      </c>
      <c r="E21" s="126">
        <f t="shared" ref="E21" si="13">Q132</f>
        <v>3.9371676615821416</v>
      </c>
      <c r="F21" s="126">
        <f>F22</f>
        <v>16.663852699047769</v>
      </c>
      <c r="G21" s="127">
        <f>G22</f>
        <v>40.53966275686124</v>
      </c>
      <c r="H21" s="125">
        <f>T132</f>
        <v>1.2511219151577937</v>
      </c>
      <c r="I21" s="126">
        <f t="shared" ref="I21" si="14">U132</f>
        <v>4.2683420003807546</v>
      </c>
      <c r="J21" s="126">
        <f>J22</f>
        <v>16.814793802354192</v>
      </c>
      <c r="K21" s="126">
        <f>K22</f>
        <v>38.840525612575789</v>
      </c>
      <c r="L21" s="68"/>
      <c r="M21" s="69"/>
      <c r="N21" s="377" t="s">
        <v>318</v>
      </c>
      <c r="O21" s="378"/>
      <c r="P21" s="378"/>
      <c r="Q21" s="378"/>
      <c r="R21" s="378"/>
      <c r="S21" s="378"/>
      <c r="T21" s="378"/>
      <c r="U21" s="379"/>
      <c r="V21" s="368" t="s">
        <v>207</v>
      </c>
      <c r="W21" s="369"/>
      <c r="X21" s="369"/>
      <c r="Y21" s="370"/>
      <c r="Z21" s="109"/>
    </row>
    <row r="22" spans="1:26" x14ac:dyDescent="0.25">
      <c r="A22" s="104"/>
      <c r="B22" s="108"/>
      <c r="C22" s="124" t="s">
        <v>21</v>
      </c>
      <c r="D22" s="126">
        <f>P124</f>
        <v>2.0532020270767362</v>
      </c>
      <c r="E22" s="126">
        <f t="shared" ref="E22:L22" si="15">Q124</f>
        <v>9.5819624640987922</v>
      </c>
      <c r="F22" s="126">
        <f t="shared" si="15"/>
        <v>16.663852699047769</v>
      </c>
      <c r="G22" s="127">
        <f t="shared" si="15"/>
        <v>40.53966275686124</v>
      </c>
      <c r="H22" s="125">
        <f t="shared" si="15"/>
        <v>2.7879592249102334</v>
      </c>
      <c r="I22" s="126">
        <f t="shared" si="15"/>
        <v>8.7662728862642627</v>
      </c>
      <c r="J22" s="126">
        <f t="shared" si="15"/>
        <v>16.814793802354192</v>
      </c>
      <c r="K22" s="126">
        <f t="shared" si="15"/>
        <v>38.840525612575789</v>
      </c>
      <c r="L22" s="126">
        <f t="shared" si="15"/>
        <v>51.268049996874019</v>
      </c>
      <c r="M22" s="69"/>
      <c r="N22" s="377"/>
      <c r="O22" s="378"/>
      <c r="P22" s="378"/>
      <c r="Q22" s="378"/>
      <c r="R22" s="378"/>
      <c r="S22" s="378"/>
      <c r="T22" s="378"/>
      <c r="U22" s="379"/>
      <c r="V22" s="368" t="s">
        <v>252</v>
      </c>
      <c r="W22" s="369"/>
      <c r="X22" s="369"/>
      <c r="Y22" s="370"/>
      <c r="Z22" s="109"/>
    </row>
    <row r="23" spans="1:26" x14ac:dyDescent="0.25">
      <c r="A23" s="104"/>
      <c r="B23" s="108"/>
      <c r="C23" s="124" t="s">
        <v>185</v>
      </c>
      <c r="D23" s="126">
        <f>P126</f>
        <v>0.41333883711359204</v>
      </c>
      <c r="E23" s="126">
        <f t="shared" ref="E23:J23" si="16">Q126</f>
        <v>4.2996154121040222</v>
      </c>
      <c r="F23" s="126">
        <f t="shared" si="16"/>
        <v>36.769525668489152</v>
      </c>
      <c r="G23" s="69"/>
      <c r="H23" s="125">
        <f t="shared" si="16"/>
        <v>0.41333883711359204</v>
      </c>
      <c r="I23" s="126">
        <f t="shared" si="16"/>
        <v>4.2996154121040222</v>
      </c>
      <c r="J23" s="126">
        <f t="shared" si="16"/>
        <v>36.769525668489152</v>
      </c>
      <c r="K23" s="68"/>
      <c r="L23" s="68"/>
      <c r="M23" s="69"/>
      <c r="N23" s="377"/>
      <c r="O23" s="378"/>
      <c r="P23" s="378"/>
      <c r="Q23" s="378"/>
      <c r="R23" s="378"/>
      <c r="S23" s="378"/>
      <c r="T23" s="378"/>
      <c r="U23" s="379"/>
      <c r="V23" s="368" t="s">
        <v>253</v>
      </c>
      <c r="W23" s="369"/>
      <c r="X23" s="369"/>
      <c r="Y23" s="370"/>
      <c r="Z23" s="109"/>
    </row>
    <row r="24" spans="1:26" x14ac:dyDescent="0.25">
      <c r="A24" s="104"/>
      <c r="B24" s="108"/>
      <c r="C24" s="124" t="s">
        <v>22</v>
      </c>
      <c r="D24" s="126">
        <f>P129</f>
        <v>5.1746007258349458</v>
      </c>
      <c r="E24" s="126">
        <f t="shared" ref="E24:J24" si="17">Q129</f>
        <v>5.511245927304814</v>
      </c>
      <c r="F24" s="126">
        <f t="shared" si="17"/>
        <v>13.671846265999191</v>
      </c>
      <c r="G24" s="127">
        <f>G25</f>
        <v>20.935591289917376</v>
      </c>
      <c r="H24" s="125">
        <f t="shared" si="17"/>
        <v>4.8892222227654178</v>
      </c>
      <c r="I24" s="126">
        <f t="shared" si="17"/>
        <v>6.550211198916883</v>
      </c>
      <c r="J24" s="126">
        <f t="shared" si="17"/>
        <v>13.671846265999191</v>
      </c>
      <c r="K24" s="126">
        <f>K25</f>
        <v>20.935591289917376</v>
      </c>
      <c r="L24" s="68"/>
      <c r="M24" s="69"/>
      <c r="N24" s="377" t="s">
        <v>254</v>
      </c>
      <c r="O24" s="378"/>
      <c r="P24" s="378"/>
      <c r="Q24" s="378"/>
      <c r="R24" s="378"/>
      <c r="S24" s="378"/>
      <c r="T24" s="378"/>
      <c r="U24" s="379"/>
      <c r="V24" s="368" t="s">
        <v>207</v>
      </c>
      <c r="W24" s="369"/>
      <c r="X24" s="369"/>
      <c r="Y24" s="370"/>
      <c r="Z24" s="109"/>
    </row>
    <row r="25" spans="1:26" x14ac:dyDescent="0.25">
      <c r="A25" s="104"/>
      <c r="B25" s="108"/>
      <c r="C25" s="124" t="s">
        <v>23</v>
      </c>
      <c r="D25" s="126">
        <f>P123</f>
        <v>1.590295106694156</v>
      </c>
      <c r="E25" s="126">
        <f t="shared" ref="E25:L25" si="18">Q123</f>
        <v>5.0866694542731592</v>
      </c>
      <c r="F25" s="126">
        <f t="shared" si="18"/>
        <v>9.1851582483612244</v>
      </c>
      <c r="G25" s="127">
        <f t="shared" si="18"/>
        <v>20.935591289917376</v>
      </c>
      <c r="H25" s="125">
        <f t="shared" si="18"/>
        <v>1.4348462403979243</v>
      </c>
      <c r="I25" s="126">
        <f t="shared" si="18"/>
        <v>4.4126059957028412</v>
      </c>
      <c r="J25" s="126">
        <f t="shared" si="18"/>
        <v>10.019857101275594</v>
      </c>
      <c r="K25" s="126">
        <f t="shared" si="18"/>
        <v>20.935591289917376</v>
      </c>
      <c r="L25" s="126">
        <f t="shared" si="18"/>
        <v>27.360324235433442</v>
      </c>
      <c r="M25" s="69"/>
      <c r="N25" s="377"/>
      <c r="O25" s="378"/>
      <c r="P25" s="378"/>
      <c r="Q25" s="378"/>
      <c r="R25" s="378"/>
      <c r="S25" s="378"/>
      <c r="T25" s="378"/>
      <c r="U25" s="379"/>
      <c r="V25" s="368"/>
      <c r="W25" s="369"/>
      <c r="X25" s="369"/>
      <c r="Y25" s="370"/>
      <c r="Z25" s="109"/>
    </row>
    <row r="26" spans="1:26" x14ac:dyDescent="0.25">
      <c r="A26" s="104"/>
      <c r="B26" s="108"/>
      <c r="C26" s="124" t="s">
        <v>133</v>
      </c>
      <c r="D26" s="126">
        <f>P128</f>
        <v>1.2649492640917115</v>
      </c>
      <c r="E26" s="126">
        <f t="shared" ref="E26:J26" si="19">Q128</f>
        <v>4.6226882817460693</v>
      </c>
      <c r="F26" s="126">
        <f t="shared" si="19"/>
        <v>6.2073334161106439</v>
      </c>
      <c r="G26" s="69"/>
      <c r="H26" s="125">
        <f t="shared" si="19"/>
        <v>1.1720084670502102</v>
      </c>
      <c r="I26" s="126">
        <f t="shared" si="19"/>
        <v>4.4676025941961175</v>
      </c>
      <c r="J26" s="126">
        <f t="shared" si="19"/>
        <v>6.2073334161106439</v>
      </c>
      <c r="K26" s="68"/>
      <c r="L26" s="68"/>
      <c r="M26" s="69"/>
      <c r="N26" s="377"/>
      <c r="O26" s="378"/>
      <c r="P26" s="378"/>
      <c r="Q26" s="378"/>
      <c r="R26" s="378"/>
      <c r="S26" s="378"/>
      <c r="T26" s="378"/>
      <c r="U26" s="379"/>
      <c r="V26" s="368" t="s">
        <v>255</v>
      </c>
      <c r="W26" s="369"/>
      <c r="X26" s="369"/>
      <c r="Y26" s="370"/>
      <c r="Z26" s="109"/>
    </row>
    <row r="27" spans="1:26" x14ac:dyDescent="0.25">
      <c r="A27" s="104"/>
      <c r="B27" s="108"/>
      <c r="C27" s="124" t="s">
        <v>24</v>
      </c>
      <c r="D27" s="126">
        <f>P121</f>
        <v>1.8969944736695388</v>
      </c>
      <c r="E27" s="126">
        <f t="shared" ref="E27:M27" si="20">Q121</f>
        <v>9.5423851417533161</v>
      </c>
      <c r="F27" s="126">
        <f t="shared" si="20"/>
        <v>35.981268471755698</v>
      </c>
      <c r="G27" s="127">
        <f t="shared" si="20"/>
        <v>89.087223246766811</v>
      </c>
      <c r="H27" s="125">
        <f t="shared" si="20"/>
        <v>1.7382349437575948</v>
      </c>
      <c r="I27" s="126">
        <f t="shared" si="20"/>
        <v>9.8598242403651764</v>
      </c>
      <c r="J27" s="126">
        <f t="shared" si="20"/>
        <v>39.166482178341248</v>
      </c>
      <c r="K27" s="126">
        <f t="shared" si="20"/>
        <v>90.086349425787006</v>
      </c>
      <c r="L27" s="126">
        <f t="shared" si="20"/>
        <v>199.28604507115554</v>
      </c>
      <c r="M27" s="127">
        <f t="shared" si="20"/>
        <v>335.96687103385307</v>
      </c>
      <c r="N27" s="377"/>
      <c r="O27" s="378"/>
      <c r="P27" s="378"/>
      <c r="Q27" s="378"/>
      <c r="R27" s="378"/>
      <c r="S27" s="378"/>
      <c r="T27" s="378"/>
      <c r="U27" s="379"/>
      <c r="V27" s="368" t="s">
        <v>256</v>
      </c>
      <c r="W27" s="369"/>
      <c r="X27" s="369"/>
      <c r="Y27" s="370"/>
      <c r="Z27" s="109"/>
    </row>
    <row r="28" spans="1:26" x14ac:dyDescent="0.25">
      <c r="A28" s="104"/>
      <c r="B28" s="108"/>
      <c r="C28" s="124" t="s">
        <v>25</v>
      </c>
      <c r="D28" s="126">
        <f>P129</f>
        <v>5.1746007258349458</v>
      </c>
      <c r="E28" s="126">
        <f t="shared" ref="E28:J28" si="21">Q129</f>
        <v>5.511245927304814</v>
      </c>
      <c r="F28" s="126">
        <f t="shared" si="21"/>
        <v>13.671846265999191</v>
      </c>
      <c r="G28" s="127">
        <f>S123</f>
        <v>20.935591289917376</v>
      </c>
      <c r="H28" s="125">
        <f t="shared" si="21"/>
        <v>4.8892222227654178</v>
      </c>
      <c r="I28" s="126">
        <f t="shared" si="21"/>
        <v>6.550211198916883</v>
      </c>
      <c r="J28" s="126">
        <f t="shared" si="21"/>
        <v>13.671846265999191</v>
      </c>
      <c r="K28" s="126">
        <f>W123</f>
        <v>20.935591289917376</v>
      </c>
      <c r="L28" s="68"/>
      <c r="M28" s="69"/>
      <c r="N28" s="377" t="s">
        <v>254</v>
      </c>
      <c r="O28" s="378"/>
      <c r="P28" s="378"/>
      <c r="Q28" s="378"/>
      <c r="R28" s="378"/>
      <c r="S28" s="378"/>
      <c r="T28" s="378"/>
      <c r="U28" s="379"/>
      <c r="V28" s="368" t="s">
        <v>207</v>
      </c>
      <c r="W28" s="369"/>
      <c r="X28" s="369"/>
      <c r="Y28" s="370"/>
      <c r="Z28" s="109"/>
    </row>
    <row r="29" spans="1:26" x14ac:dyDescent="0.25">
      <c r="A29" s="104"/>
      <c r="B29" s="108"/>
      <c r="C29" s="124" t="s">
        <v>26</v>
      </c>
      <c r="D29" s="126">
        <f>P125</f>
        <v>2.0036468859354652</v>
      </c>
      <c r="E29" s="126">
        <f t="shared" ref="E29:K30" si="22">Q125</f>
        <v>8.2531008801695762</v>
      </c>
      <c r="F29" s="126">
        <f t="shared" si="22"/>
        <v>16.148953401409539</v>
      </c>
      <c r="G29" s="127">
        <f t="shared" si="22"/>
        <v>16.673541574639493</v>
      </c>
      <c r="H29" s="125">
        <f t="shared" si="22"/>
        <v>1.7450230572228518</v>
      </c>
      <c r="I29" s="126">
        <f t="shared" si="22"/>
        <v>7.2563860479111799</v>
      </c>
      <c r="J29" s="126">
        <f t="shared" si="22"/>
        <v>15.351093153804335</v>
      </c>
      <c r="K29" s="126">
        <f t="shared" si="22"/>
        <v>13.430063168259437</v>
      </c>
      <c r="L29" s="68"/>
      <c r="M29" s="69"/>
      <c r="N29" s="377"/>
      <c r="O29" s="378"/>
      <c r="P29" s="378"/>
      <c r="Q29" s="378"/>
      <c r="R29" s="378"/>
      <c r="S29" s="378"/>
      <c r="T29" s="378"/>
      <c r="U29" s="379"/>
      <c r="V29" s="368"/>
      <c r="W29" s="369"/>
      <c r="X29" s="369"/>
      <c r="Y29" s="370"/>
      <c r="Z29" s="109"/>
    </row>
    <row r="30" spans="1:26" x14ac:dyDescent="0.25">
      <c r="A30" s="104"/>
      <c r="B30" s="108"/>
      <c r="C30" s="124" t="s">
        <v>186</v>
      </c>
      <c r="D30" s="126">
        <f>P126</f>
        <v>0.41333883711359204</v>
      </c>
      <c r="E30" s="126">
        <f t="shared" si="22"/>
        <v>4.2996154121040222</v>
      </c>
      <c r="F30" s="126">
        <f t="shared" si="22"/>
        <v>36.769525668489152</v>
      </c>
      <c r="G30" s="69"/>
      <c r="H30" s="125">
        <f t="shared" si="22"/>
        <v>0.41333883711359204</v>
      </c>
      <c r="I30" s="126">
        <f t="shared" si="22"/>
        <v>4.2996154121040222</v>
      </c>
      <c r="J30" s="126">
        <f t="shared" si="22"/>
        <v>36.769525668489152</v>
      </c>
      <c r="K30" s="68"/>
      <c r="L30" s="68"/>
      <c r="M30" s="69"/>
      <c r="N30" s="377"/>
      <c r="O30" s="378"/>
      <c r="P30" s="378"/>
      <c r="Q30" s="378"/>
      <c r="R30" s="378"/>
      <c r="S30" s="378"/>
      <c r="T30" s="378"/>
      <c r="U30" s="379"/>
      <c r="V30" s="368" t="s">
        <v>253</v>
      </c>
      <c r="W30" s="369"/>
      <c r="X30" s="369"/>
      <c r="Y30" s="370"/>
      <c r="Z30" s="109"/>
    </row>
    <row r="31" spans="1:26" x14ac:dyDescent="0.25">
      <c r="A31" s="104"/>
      <c r="B31" s="108"/>
      <c r="C31" s="124" t="s">
        <v>132</v>
      </c>
      <c r="D31" s="126">
        <f>P124</f>
        <v>2.0532020270767362</v>
      </c>
      <c r="E31" s="126">
        <f t="shared" ref="E31:M31" si="23">Q124</f>
        <v>9.5819624640987922</v>
      </c>
      <c r="F31" s="126">
        <f t="shared" si="23"/>
        <v>16.663852699047769</v>
      </c>
      <c r="G31" s="127">
        <f t="shared" si="23"/>
        <v>40.53966275686124</v>
      </c>
      <c r="H31" s="125">
        <f t="shared" si="23"/>
        <v>2.7879592249102334</v>
      </c>
      <c r="I31" s="126">
        <f t="shared" si="23"/>
        <v>8.7662728862642627</v>
      </c>
      <c r="J31" s="126">
        <f t="shared" si="23"/>
        <v>16.814793802354192</v>
      </c>
      <c r="K31" s="126">
        <f t="shared" si="23"/>
        <v>38.840525612575789</v>
      </c>
      <c r="L31" s="126">
        <f t="shared" si="23"/>
        <v>51.268049996874019</v>
      </c>
      <c r="M31" s="127">
        <f t="shared" si="23"/>
        <v>55.169080187817571</v>
      </c>
      <c r="N31" s="377"/>
      <c r="O31" s="378"/>
      <c r="P31" s="378"/>
      <c r="Q31" s="378"/>
      <c r="R31" s="378"/>
      <c r="S31" s="378"/>
      <c r="T31" s="378"/>
      <c r="U31" s="379"/>
      <c r="V31" s="368" t="s">
        <v>252</v>
      </c>
      <c r="W31" s="369"/>
      <c r="X31" s="369"/>
      <c r="Y31" s="370"/>
      <c r="Z31" s="109"/>
    </row>
    <row r="32" spans="1:26" x14ac:dyDescent="0.25">
      <c r="A32" s="104"/>
      <c r="B32" s="108"/>
      <c r="C32" s="124" t="s">
        <v>27</v>
      </c>
      <c r="D32" s="126">
        <f>P131</f>
        <v>0.16662963955129317</v>
      </c>
      <c r="E32" s="126">
        <f t="shared" ref="E32" si="24">Q131</f>
        <v>1.3518666296650506</v>
      </c>
      <c r="F32" s="68"/>
      <c r="G32" s="69"/>
      <c r="H32" s="125">
        <f t="shared" ref="H32" si="25">T131</f>
        <v>0.15471800786051562</v>
      </c>
      <c r="I32" s="126">
        <f t="shared" ref="I32" si="26">U131</f>
        <v>1.2888230429403218</v>
      </c>
      <c r="J32" s="68"/>
      <c r="K32" s="68"/>
      <c r="L32" s="68"/>
      <c r="M32" s="69"/>
      <c r="N32" s="377"/>
      <c r="O32" s="378"/>
      <c r="P32" s="378"/>
      <c r="Q32" s="378"/>
      <c r="R32" s="378"/>
      <c r="S32" s="378"/>
      <c r="T32" s="378"/>
      <c r="U32" s="379"/>
      <c r="V32" s="368"/>
      <c r="W32" s="369"/>
      <c r="X32" s="369"/>
      <c r="Y32" s="370"/>
      <c r="Z32" s="109"/>
    </row>
    <row r="33" spans="1:26" x14ac:dyDescent="0.25">
      <c r="A33" s="104"/>
      <c r="B33" s="108"/>
      <c r="C33" s="124" t="s">
        <v>28</v>
      </c>
      <c r="D33" s="126">
        <f>D25</f>
        <v>1.590295106694156</v>
      </c>
      <c r="E33" s="126">
        <f t="shared" ref="E33:F33" si="27">E25</f>
        <v>5.0866694542731592</v>
      </c>
      <c r="F33" s="126">
        <f t="shared" si="27"/>
        <v>9.1851582483612244</v>
      </c>
      <c r="G33" s="69"/>
      <c r="H33" s="125">
        <f>H25</f>
        <v>1.4348462403979243</v>
      </c>
      <c r="I33" s="126">
        <f t="shared" ref="I33:J33" si="28">I25</f>
        <v>4.4126059957028412</v>
      </c>
      <c r="J33" s="126">
        <f t="shared" si="28"/>
        <v>10.019857101275594</v>
      </c>
      <c r="K33" s="68"/>
      <c r="L33" s="68"/>
      <c r="M33" s="69"/>
      <c r="N33" s="377" t="s">
        <v>257</v>
      </c>
      <c r="O33" s="378"/>
      <c r="P33" s="378"/>
      <c r="Q33" s="378"/>
      <c r="R33" s="378"/>
      <c r="S33" s="378"/>
      <c r="T33" s="378"/>
      <c r="U33" s="379"/>
      <c r="V33" s="368" t="s">
        <v>207</v>
      </c>
      <c r="W33" s="369"/>
      <c r="X33" s="369"/>
      <c r="Y33" s="370"/>
      <c r="Z33" s="109"/>
    </row>
    <row r="34" spans="1:26" x14ac:dyDescent="0.25">
      <c r="A34" s="104"/>
      <c r="B34" s="108"/>
      <c r="C34" s="124" t="s">
        <v>29</v>
      </c>
      <c r="D34" s="126">
        <f>P120</f>
        <v>2.594299442177348</v>
      </c>
      <c r="E34" s="126">
        <f t="shared" ref="E34:M34" si="29">Q120</f>
        <v>12.037893482608908</v>
      </c>
      <c r="F34" s="126">
        <f t="shared" si="29"/>
        <v>40.97472477276613</v>
      </c>
      <c r="G34" s="127">
        <f t="shared" si="29"/>
        <v>99.252243736456961</v>
      </c>
      <c r="H34" s="125">
        <f t="shared" si="29"/>
        <v>2.5353471745902345</v>
      </c>
      <c r="I34" s="126">
        <f t="shared" si="29"/>
        <v>12.161234007374153</v>
      </c>
      <c r="J34" s="126">
        <f t="shared" si="29"/>
        <v>43.10666075708162</v>
      </c>
      <c r="K34" s="126">
        <f t="shared" si="29"/>
        <v>93.067792967516354</v>
      </c>
      <c r="L34" s="126">
        <f t="shared" si="29"/>
        <v>170.66729056324894</v>
      </c>
      <c r="M34" s="127">
        <f t="shared" si="29"/>
        <v>297.6696257862028</v>
      </c>
      <c r="N34" s="377"/>
      <c r="O34" s="378"/>
      <c r="P34" s="378"/>
      <c r="Q34" s="378"/>
      <c r="R34" s="378"/>
      <c r="S34" s="378"/>
      <c r="T34" s="378"/>
      <c r="U34" s="379"/>
      <c r="V34" s="368"/>
      <c r="W34" s="369"/>
      <c r="X34" s="369"/>
      <c r="Y34" s="370"/>
      <c r="Z34" s="109"/>
    </row>
    <row r="35" spans="1:26" x14ac:dyDescent="0.25">
      <c r="A35" s="104"/>
      <c r="B35" s="108"/>
      <c r="C35" s="124" t="s">
        <v>155</v>
      </c>
      <c r="D35" s="126">
        <f>P128</f>
        <v>1.2649492640917115</v>
      </c>
      <c r="E35" s="126">
        <f t="shared" ref="E35:J35" si="30">Q128</f>
        <v>4.6226882817460693</v>
      </c>
      <c r="F35" s="126">
        <f t="shared" si="30"/>
        <v>6.2073334161106439</v>
      </c>
      <c r="G35" s="127">
        <f>G25</f>
        <v>20.935591289917376</v>
      </c>
      <c r="H35" s="125">
        <f t="shared" si="30"/>
        <v>1.1720084670502102</v>
      </c>
      <c r="I35" s="126">
        <f t="shared" si="30"/>
        <v>4.4676025941961175</v>
      </c>
      <c r="J35" s="126">
        <f t="shared" si="30"/>
        <v>6.2073334161106439</v>
      </c>
      <c r="K35" s="126">
        <f>K25</f>
        <v>20.935591289917376</v>
      </c>
      <c r="L35" s="68"/>
      <c r="M35" s="69"/>
      <c r="N35" s="377" t="s">
        <v>254</v>
      </c>
      <c r="O35" s="378"/>
      <c r="P35" s="378"/>
      <c r="Q35" s="378"/>
      <c r="R35" s="378"/>
      <c r="S35" s="378"/>
      <c r="T35" s="378"/>
      <c r="U35" s="379"/>
      <c r="V35" s="368" t="s">
        <v>255</v>
      </c>
      <c r="W35" s="369"/>
      <c r="X35" s="369"/>
      <c r="Y35" s="370"/>
      <c r="Z35" s="109"/>
    </row>
    <row r="36" spans="1:26" x14ac:dyDescent="0.25">
      <c r="A36" s="104"/>
      <c r="B36" s="108"/>
      <c r="C36" s="124" t="s">
        <v>30</v>
      </c>
      <c r="D36" s="126">
        <f>P130</f>
        <v>3.0566988192136972</v>
      </c>
      <c r="E36" s="126">
        <f t="shared" ref="E36:J36" si="31">Q130</f>
        <v>7.3254525673955309</v>
      </c>
      <c r="F36" s="126">
        <f t="shared" si="31"/>
        <v>25.829409542211561</v>
      </c>
      <c r="G36" s="69"/>
      <c r="H36" s="125">
        <f t="shared" si="31"/>
        <v>2.8828315962180708</v>
      </c>
      <c r="I36" s="126">
        <f t="shared" si="31"/>
        <v>6.3685682916303339</v>
      </c>
      <c r="J36" s="126">
        <f t="shared" si="31"/>
        <v>26.037603403686511</v>
      </c>
      <c r="K36" s="68"/>
      <c r="L36" s="68"/>
      <c r="M36" s="69"/>
      <c r="N36" s="377"/>
      <c r="O36" s="378"/>
      <c r="P36" s="378"/>
      <c r="Q36" s="378"/>
      <c r="R36" s="378"/>
      <c r="S36" s="378"/>
      <c r="T36" s="378"/>
      <c r="U36" s="379"/>
      <c r="V36" s="368" t="s">
        <v>258</v>
      </c>
      <c r="W36" s="369"/>
      <c r="X36" s="369"/>
      <c r="Y36" s="370"/>
      <c r="Z36" s="109"/>
    </row>
    <row r="37" spans="1:26" x14ac:dyDescent="0.25">
      <c r="A37" s="104"/>
      <c r="B37" s="108"/>
      <c r="C37" s="124" t="s">
        <v>31</v>
      </c>
      <c r="D37" s="126">
        <f>P127</f>
        <v>1.7213419096877978</v>
      </c>
      <c r="E37" s="126">
        <f t="shared" ref="E37:K37" si="32">Q127</f>
        <v>8.8609016318015499</v>
      </c>
      <c r="F37" s="126">
        <f t="shared" si="32"/>
        <v>16.549662584877364</v>
      </c>
      <c r="G37" s="126">
        <f t="shared" si="32"/>
        <v>20.072043574883491</v>
      </c>
      <c r="H37" s="125">
        <f t="shared" si="32"/>
        <v>1.7287189625432526</v>
      </c>
      <c r="I37" s="126">
        <f t="shared" si="32"/>
        <v>8.8769528487467682</v>
      </c>
      <c r="J37" s="126">
        <f t="shared" si="32"/>
        <v>16.220745618469461</v>
      </c>
      <c r="K37" s="126">
        <f t="shared" si="32"/>
        <v>19.648707519004279</v>
      </c>
      <c r="L37" s="68"/>
      <c r="M37" s="69"/>
      <c r="N37" s="377"/>
      <c r="O37" s="378"/>
      <c r="P37" s="378"/>
      <c r="Q37" s="378"/>
      <c r="R37" s="378"/>
      <c r="S37" s="378"/>
      <c r="T37" s="378"/>
      <c r="U37" s="379"/>
      <c r="V37" s="368" t="s">
        <v>252</v>
      </c>
      <c r="W37" s="369"/>
      <c r="X37" s="369"/>
      <c r="Y37" s="370"/>
      <c r="Z37" s="109"/>
    </row>
    <row r="38" spans="1:26" x14ac:dyDescent="0.25">
      <c r="A38" s="104"/>
      <c r="B38" s="108"/>
      <c r="C38" s="124" t="s">
        <v>32</v>
      </c>
      <c r="D38" s="126">
        <f>P132</f>
        <v>1.3304779299374898</v>
      </c>
      <c r="E38" s="126">
        <f t="shared" ref="E38:I38" si="33">Q132</f>
        <v>3.9371676615821416</v>
      </c>
      <c r="F38" s="126">
        <f>F25</f>
        <v>9.1851582483612244</v>
      </c>
      <c r="G38" s="127">
        <f>G25</f>
        <v>20.935591289917376</v>
      </c>
      <c r="H38" s="125">
        <f t="shared" si="33"/>
        <v>1.2511219151577937</v>
      </c>
      <c r="I38" s="126">
        <f t="shared" si="33"/>
        <v>4.2683420003807546</v>
      </c>
      <c r="J38" s="126">
        <f>J25</f>
        <v>10.019857101275594</v>
      </c>
      <c r="K38" s="126">
        <f>K25</f>
        <v>20.935591289917376</v>
      </c>
      <c r="L38" s="68"/>
      <c r="M38" s="69"/>
      <c r="N38" s="377" t="s">
        <v>259</v>
      </c>
      <c r="O38" s="378"/>
      <c r="P38" s="378"/>
      <c r="Q38" s="378"/>
      <c r="R38" s="378"/>
      <c r="S38" s="378"/>
      <c r="T38" s="378"/>
      <c r="U38" s="379"/>
      <c r="V38" s="368" t="s">
        <v>207</v>
      </c>
      <c r="W38" s="369"/>
      <c r="X38" s="369"/>
      <c r="Y38" s="370"/>
      <c r="Z38" s="109"/>
    </row>
    <row r="39" spans="1:26" x14ac:dyDescent="0.25">
      <c r="A39" s="104"/>
      <c r="B39" s="108"/>
      <c r="C39" s="124"/>
      <c r="D39" s="65"/>
      <c r="E39" s="65"/>
      <c r="F39" s="65"/>
      <c r="G39" s="66"/>
      <c r="H39" s="77"/>
      <c r="I39" s="65"/>
      <c r="J39" s="65"/>
      <c r="K39" s="65"/>
      <c r="L39" s="65"/>
      <c r="M39" s="66"/>
      <c r="N39" s="374"/>
      <c r="O39" s="375"/>
      <c r="P39" s="375"/>
      <c r="Q39" s="375"/>
      <c r="R39" s="375"/>
      <c r="S39" s="375"/>
      <c r="T39" s="375"/>
      <c r="U39" s="376"/>
      <c r="V39" s="374"/>
      <c r="W39" s="375"/>
      <c r="X39" s="375"/>
      <c r="Y39" s="376"/>
      <c r="Z39" s="109"/>
    </row>
    <row r="40" spans="1:26" x14ac:dyDescent="0.25">
      <c r="A40" s="104"/>
      <c r="B40" s="108"/>
      <c r="C40" s="128" t="s">
        <v>190</v>
      </c>
      <c r="D40" s="65"/>
      <c r="E40" s="65"/>
      <c r="F40" s="65"/>
      <c r="G40" s="66"/>
      <c r="H40" s="77"/>
      <c r="I40" s="65"/>
      <c r="J40" s="65"/>
      <c r="K40" s="65"/>
      <c r="L40" s="65"/>
      <c r="M40" s="66"/>
      <c r="N40" s="374" t="s">
        <v>314</v>
      </c>
      <c r="O40" s="375"/>
      <c r="P40" s="375"/>
      <c r="Q40" s="375"/>
      <c r="R40" s="375"/>
      <c r="S40" s="375"/>
      <c r="T40" s="375"/>
      <c r="U40" s="376"/>
      <c r="V40" s="374"/>
      <c r="W40" s="375"/>
      <c r="X40" s="375"/>
      <c r="Y40" s="376"/>
      <c r="Z40" s="109"/>
    </row>
    <row r="41" spans="1:26" x14ac:dyDescent="0.25">
      <c r="A41" s="104"/>
      <c r="B41" s="108"/>
      <c r="C41" s="129" t="s">
        <v>134</v>
      </c>
      <c r="D41" s="65"/>
      <c r="E41" s="65"/>
      <c r="F41" s="65"/>
      <c r="G41" s="66"/>
      <c r="H41" s="125">
        <v>21.4</v>
      </c>
      <c r="I41" s="126">
        <v>21.4</v>
      </c>
      <c r="J41" s="126">
        <v>21.4</v>
      </c>
      <c r="K41" s="126">
        <v>21.4</v>
      </c>
      <c r="L41" s="65"/>
      <c r="M41" s="66"/>
      <c r="N41" s="377" t="s">
        <v>313</v>
      </c>
      <c r="O41" s="378"/>
      <c r="P41" s="378"/>
      <c r="Q41" s="378"/>
      <c r="R41" s="378"/>
      <c r="S41" s="378"/>
      <c r="T41" s="378"/>
      <c r="U41" s="379"/>
      <c r="V41" s="368"/>
      <c r="W41" s="369"/>
      <c r="X41" s="369"/>
      <c r="Y41" s="370"/>
      <c r="Z41" s="109"/>
    </row>
    <row r="42" spans="1:26" x14ac:dyDescent="0.25">
      <c r="A42" s="104"/>
      <c r="B42" s="108"/>
      <c r="C42" s="129" t="s">
        <v>135</v>
      </c>
      <c r="D42" s="65"/>
      <c r="E42" s="65"/>
      <c r="F42" s="65"/>
      <c r="G42" s="66"/>
      <c r="H42" s="125">
        <v>10.7</v>
      </c>
      <c r="I42" s="126">
        <v>10.7</v>
      </c>
      <c r="J42" s="126">
        <v>10.7</v>
      </c>
      <c r="K42" s="126">
        <v>10.7</v>
      </c>
      <c r="L42" s="65"/>
      <c r="M42" s="66"/>
      <c r="N42" s="377" t="s">
        <v>316</v>
      </c>
      <c r="O42" s="378"/>
      <c r="P42" s="378"/>
      <c r="Q42" s="378"/>
      <c r="R42" s="378"/>
      <c r="S42" s="378"/>
      <c r="T42" s="378"/>
      <c r="U42" s="379"/>
      <c r="V42" s="368"/>
      <c r="W42" s="369"/>
      <c r="X42" s="369"/>
      <c r="Y42" s="370"/>
      <c r="Z42" s="109"/>
    </row>
    <row r="43" spans="1:26" x14ac:dyDescent="0.25">
      <c r="A43" s="104"/>
      <c r="B43" s="108"/>
      <c r="C43" s="130"/>
      <c r="D43" s="65"/>
      <c r="E43" s="65"/>
      <c r="F43" s="65"/>
      <c r="G43" s="66"/>
      <c r="H43" s="77"/>
      <c r="I43" s="65"/>
      <c r="J43" s="65"/>
      <c r="K43" s="65"/>
      <c r="L43" s="65"/>
      <c r="M43" s="66"/>
      <c r="N43" s="374"/>
      <c r="O43" s="375"/>
      <c r="P43" s="375"/>
      <c r="Q43" s="375"/>
      <c r="R43" s="375"/>
      <c r="S43" s="375"/>
      <c r="T43" s="375"/>
      <c r="U43" s="376"/>
      <c r="V43" s="374"/>
      <c r="W43" s="375"/>
      <c r="X43" s="375"/>
      <c r="Y43" s="376"/>
      <c r="Z43" s="109"/>
    </row>
    <row r="44" spans="1:26" x14ac:dyDescent="0.25">
      <c r="A44" s="104"/>
      <c r="B44" s="108"/>
      <c r="C44" s="131" t="s">
        <v>191</v>
      </c>
      <c r="D44" s="65"/>
      <c r="E44" s="65"/>
      <c r="F44" s="65"/>
      <c r="G44" s="66"/>
      <c r="H44" s="77"/>
      <c r="I44" s="65"/>
      <c r="J44" s="65"/>
      <c r="K44" s="65"/>
      <c r="L44" s="65"/>
      <c r="M44" s="66"/>
      <c r="N44" s="374" t="s">
        <v>315</v>
      </c>
      <c r="O44" s="375"/>
      <c r="P44" s="375"/>
      <c r="Q44" s="375"/>
      <c r="R44" s="375"/>
      <c r="S44" s="375"/>
      <c r="T44" s="375"/>
      <c r="U44" s="376"/>
      <c r="V44" s="374"/>
      <c r="W44" s="375"/>
      <c r="X44" s="375"/>
      <c r="Y44" s="376"/>
      <c r="Z44" s="109"/>
    </row>
    <row r="45" spans="1:26" x14ac:dyDescent="0.25">
      <c r="A45" s="104"/>
      <c r="B45" s="108"/>
      <c r="C45" s="129" t="s">
        <v>136</v>
      </c>
      <c r="D45" s="65"/>
      <c r="E45" s="65"/>
      <c r="F45" s="65"/>
      <c r="G45" s="66"/>
      <c r="H45" s="125">
        <v>41.9</v>
      </c>
      <c r="I45" s="126">
        <v>41.9</v>
      </c>
      <c r="J45" s="126">
        <v>41.9</v>
      </c>
      <c r="K45" s="68"/>
      <c r="L45" s="68"/>
      <c r="M45" s="69"/>
      <c r="N45" s="377"/>
      <c r="O45" s="378"/>
      <c r="P45" s="378"/>
      <c r="Q45" s="378"/>
      <c r="R45" s="378"/>
      <c r="S45" s="378"/>
      <c r="T45" s="378"/>
      <c r="U45" s="379"/>
      <c r="V45" s="368"/>
      <c r="W45" s="369"/>
      <c r="X45" s="369"/>
      <c r="Y45" s="370"/>
      <c r="Z45" s="109"/>
    </row>
    <row r="46" spans="1:26" x14ac:dyDescent="0.25">
      <c r="A46" s="104"/>
      <c r="B46" s="108"/>
      <c r="C46" s="129" t="s">
        <v>137</v>
      </c>
      <c r="D46" s="65"/>
      <c r="E46" s="65"/>
      <c r="F46" s="65"/>
      <c r="G46" s="66"/>
      <c r="H46" s="125">
        <v>206.7</v>
      </c>
      <c r="I46" s="126">
        <v>206.7</v>
      </c>
      <c r="J46" s="126">
        <v>206.7</v>
      </c>
      <c r="K46" s="126">
        <v>206.7</v>
      </c>
      <c r="L46" s="126">
        <v>206.7</v>
      </c>
      <c r="M46" s="127">
        <v>206.7</v>
      </c>
      <c r="N46" s="377"/>
      <c r="O46" s="378"/>
      <c r="P46" s="378"/>
      <c r="Q46" s="378"/>
      <c r="R46" s="378"/>
      <c r="S46" s="378"/>
      <c r="T46" s="378"/>
      <c r="U46" s="379"/>
      <c r="V46" s="368"/>
      <c r="W46" s="369"/>
      <c r="X46" s="369"/>
      <c r="Y46" s="370"/>
      <c r="Z46" s="109"/>
    </row>
    <row r="47" spans="1:26" x14ac:dyDescent="0.25">
      <c r="A47" s="104"/>
      <c r="B47" s="108"/>
      <c r="C47" s="129" t="s">
        <v>138</v>
      </c>
      <c r="D47" s="65"/>
      <c r="E47" s="65"/>
      <c r="F47" s="65"/>
      <c r="G47" s="66"/>
      <c r="H47" s="125">
        <v>206.7</v>
      </c>
      <c r="I47" s="126">
        <v>206.7</v>
      </c>
      <c r="J47" s="126">
        <v>206.7</v>
      </c>
      <c r="K47" s="126">
        <v>206.7</v>
      </c>
      <c r="L47" s="68"/>
      <c r="M47" s="69"/>
      <c r="N47" s="422" t="s">
        <v>260</v>
      </c>
      <c r="O47" s="423"/>
      <c r="P47" s="423"/>
      <c r="Q47" s="423"/>
      <c r="R47" s="423"/>
      <c r="S47" s="423"/>
      <c r="T47" s="423"/>
      <c r="U47" s="424"/>
      <c r="V47" s="368"/>
      <c r="W47" s="369"/>
      <c r="X47" s="369"/>
      <c r="Y47" s="370"/>
      <c r="Z47" s="109"/>
    </row>
    <row r="48" spans="1:26" ht="14.4" thickBot="1" x14ac:dyDescent="0.3">
      <c r="A48" s="104"/>
      <c r="B48" s="108"/>
      <c r="C48" s="132" t="s">
        <v>139</v>
      </c>
      <c r="D48" s="90"/>
      <c r="E48" s="90"/>
      <c r="F48" s="90"/>
      <c r="G48" s="91"/>
      <c r="H48" s="133">
        <v>0</v>
      </c>
      <c r="I48" s="134">
        <v>0</v>
      </c>
      <c r="J48" s="134">
        <v>0</v>
      </c>
      <c r="K48" s="134">
        <v>0</v>
      </c>
      <c r="L48" s="135"/>
      <c r="M48" s="136"/>
      <c r="N48" s="429" t="s">
        <v>140</v>
      </c>
      <c r="O48" s="430" t="s">
        <v>140</v>
      </c>
      <c r="P48" s="430" t="s">
        <v>140</v>
      </c>
      <c r="Q48" s="430" t="s">
        <v>140</v>
      </c>
      <c r="R48" s="430" t="s">
        <v>140</v>
      </c>
      <c r="S48" s="430" t="s">
        <v>140</v>
      </c>
      <c r="T48" s="430" t="s">
        <v>140</v>
      </c>
      <c r="U48" s="431" t="s">
        <v>140</v>
      </c>
      <c r="V48" s="371"/>
      <c r="W48" s="372"/>
      <c r="X48" s="372"/>
      <c r="Y48" s="373"/>
      <c r="Z48" s="109"/>
    </row>
    <row r="49" spans="1:48" ht="14.4" thickBot="1" x14ac:dyDescent="0.3">
      <c r="A49" s="104"/>
      <c r="B49" s="108"/>
      <c r="C49" s="117"/>
      <c r="D49" s="117"/>
      <c r="E49" s="117"/>
      <c r="F49" s="117"/>
      <c r="G49" s="117"/>
      <c r="H49" s="117"/>
      <c r="I49" s="117"/>
      <c r="J49" s="117"/>
      <c r="K49" s="117"/>
      <c r="L49" s="117"/>
      <c r="M49" s="117"/>
      <c r="N49" s="108"/>
      <c r="O49" s="108"/>
      <c r="P49" s="108"/>
      <c r="Q49" s="108"/>
      <c r="R49" s="108"/>
      <c r="S49" s="108"/>
      <c r="T49" s="108"/>
      <c r="U49" s="108"/>
      <c r="V49" s="108"/>
      <c r="W49" s="108"/>
      <c r="X49" s="108"/>
      <c r="Y49" s="108"/>
      <c r="Z49" s="109"/>
    </row>
    <row r="50" spans="1:48" x14ac:dyDescent="0.25">
      <c r="A50" s="104"/>
      <c r="B50" s="108"/>
      <c r="C50" s="395" t="s">
        <v>162</v>
      </c>
      <c r="D50" s="397" t="s">
        <v>2</v>
      </c>
      <c r="E50" s="397"/>
      <c r="F50" s="397"/>
      <c r="G50" s="398"/>
      <c r="H50" s="399" t="s">
        <v>3</v>
      </c>
      <c r="I50" s="399"/>
      <c r="J50" s="399"/>
      <c r="K50" s="399"/>
      <c r="L50" s="399"/>
      <c r="M50" s="400"/>
      <c r="N50" s="108"/>
      <c r="O50" s="108"/>
      <c r="P50" s="108"/>
      <c r="Q50" s="108"/>
      <c r="R50" s="108"/>
      <c r="S50" s="108"/>
      <c r="T50" s="108"/>
      <c r="U50" s="108"/>
      <c r="V50" s="108"/>
      <c r="W50" s="108"/>
      <c r="X50" s="108"/>
      <c r="Y50" s="108"/>
      <c r="Z50" s="109"/>
    </row>
    <row r="51" spans="1:48" x14ac:dyDescent="0.25">
      <c r="A51" s="104"/>
      <c r="B51" s="108"/>
      <c r="C51" s="396"/>
      <c r="D51" s="137" t="s">
        <v>4</v>
      </c>
      <c r="E51" s="137" t="s">
        <v>5</v>
      </c>
      <c r="F51" s="137" t="s">
        <v>6</v>
      </c>
      <c r="G51" s="138" t="s">
        <v>7</v>
      </c>
      <c r="H51" s="139" t="s">
        <v>4</v>
      </c>
      <c r="I51" s="139" t="s">
        <v>5</v>
      </c>
      <c r="J51" s="139" t="s">
        <v>6</v>
      </c>
      <c r="K51" s="139" t="s">
        <v>7</v>
      </c>
      <c r="L51" s="139" t="s">
        <v>8</v>
      </c>
      <c r="M51" s="140" t="s">
        <v>182</v>
      </c>
      <c r="N51" s="108"/>
      <c r="O51" s="108" t="s">
        <v>261</v>
      </c>
      <c r="P51" s="108"/>
      <c r="Q51" s="108"/>
      <c r="R51" s="108"/>
      <c r="S51" s="108"/>
      <c r="T51" s="108"/>
      <c r="U51" s="108"/>
      <c r="V51" s="108"/>
      <c r="W51" s="108"/>
      <c r="X51" s="108"/>
      <c r="Y51" s="108"/>
      <c r="Z51" s="109"/>
    </row>
    <row r="52" spans="1:48" ht="15.75" customHeight="1" x14ac:dyDescent="0.25">
      <c r="A52" s="141"/>
      <c r="B52" s="390" t="s">
        <v>163</v>
      </c>
      <c r="C52" s="142" t="s">
        <v>9</v>
      </c>
      <c r="D52" s="143">
        <v>0.41555446367490706</v>
      </c>
      <c r="E52" s="144">
        <v>0.62174922670804911</v>
      </c>
      <c r="F52" s="144">
        <v>0.75756624502020187</v>
      </c>
      <c r="G52" s="144">
        <v>0.8590093139957895</v>
      </c>
      <c r="H52" s="144">
        <v>0.41555446367490706</v>
      </c>
      <c r="I52" s="144">
        <v>0.62174922670804911</v>
      </c>
      <c r="J52" s="144">
        <v>0.75756624502020187</v>
      </c>
      <c r="K52" s="144">
        <v>0.8590093139957895</v>
      </c>
      <c r="L52" s="144">
        <v>0.98811696734375998</v>
      </c>
      <c r="M52" s="145">
        <v>1</v>
      </c>
      <c r="N52" s="108"/>
      <c r="O52" s="108" t="s">
        <v>319</v>
      </c>
      <c r="P52" s="108"/>
      <c r="Q52" s="108"/>
      <c r="R52" s="108"/>
      <c r="S52" s="108"/>
      <c r="T52" s="108"/>
      <c r="U52" s="108"/>
      <c r="V52" s="108"/>
      <c r="W52" s="108"/>
      <c r="X52" s="108"/>
      <c r="Y52" s="108"/>
      <c r="Z52" s="109"/>
    </row>
    <row r="53" spans="1:48" ht="14.55" customHeight="1" x14ac:dyDescent="0.25">
      <c r="A53" s="141"/>
      <c r="B53" s="390"/>
      <c r="C53" s="146" t="s">
        <v>164</v>
      </c>
      <c r="D53" s="147">
        <v>0.41555446367490706</v>
      </c>
      <c r="E53" s="126">
        <v>0.62174922670804911</v>
      </c>
      <c r="F53" s="126">
        <v>0.75756624502020187</v>
      </c>
      <c r="G53" s="126">
        <v>0.8590093139957895</v>
      </c>
      <c r="H53" s="126">
        <v>0.41555446367490706</v>
      </c>
      <c r="I53" s="126">
        <v>0.62174922670804911</v>
      </c>
      <c r="J53" s="126">
        <v>0.75756624502020187</v>
      </c>
      <c r="K53" s="126">
        <v>0.8590093139957895</v>
      </c>
      <c r="L53" s="126">
        <v>0.98811696734375998</v>
      </c>
      <c r="M53" s="127">
        <v>1</v>
      </c>
      <c r="N53" s="108"/>
      <c r="O53" s="108" t="s">
        <v>262</v>
      </c>
      <c r="P53" s="108"/>
      <c r="Q53" s="108"/>
      <c r="R53" s="108"/>
      <c r="S53" s="108"/>
      <c r="T53" s="108"/>
      <c r="U53" s="108"/>
      <c r="V53" s="108"/>
      <c r="W53" s="108"/>
      <c r="X53" s="108"/>
      <c r="Y53" s="108"/>
      <c r="Z53" s="109"/>
    </row>
    <row r="54" spans="1:48" ht="15" customHeight="1" x14ac:dyDescent="0.25">
      <c r="A54" s="108"/>
      <c r="B54" s="390"/>
      <c r="C54" s="146" t="s">
        <v>165</v>
      </c>
      <c r="D54" s="147">
        <v>0.35315017561585216</v>
      </c>
      <c r="E54" s="126">
        <v>0.59055176401805332</v>
      </c>
      <c r="F54" s="126">
        <v>0.78775284466391771</v>
      </c>
      <c r="G54" s="148"/>
      <c r="H54" s="126">
        <v>0.35315017561585216</v>
      </c>
      <c r="I54" s="126">
        <v>0.59055176401805332</v>
      </c>
      <c r="J54" s="126">
        <v>0.78775284466391771</v>
      </c>
      <c r="K54" s="148"/>
      <c r="L54" s="148"/>
      <c r="M54" s="149"/>
      <c r="N54" s="108"/>
      <c r="O54" s="408" t="s">
        <v>147</v>
      </c>
      <c r="P54" s="408"/>
      <c r="Q54" s="408"/>
      <c r="R54" s="408"/>
      <c r="S54" s="408"/>
      <c r="T54" s="408"/>
      <c r="U54" s="408"/>
      <c r="V54" s="408"/>
      <c r="W54" s="408"/>
      <c r="X54" s="408"/>
      <c r="Y54" s="408"/>
      <c r="Z54" s="409"/>
    </row>
    <row r="55" spans="1:48" x14ac:dyDescent="0.25">
      <c r="A55" s="412" t="s">
        <v>166</v>
      </c>
      <c r="B55" s="390"/>
      <c r="C55" s="146" t="s">
        <v>167</v>
      </c>
      <c r="D55" s="147">
        <v>0.35315017561585216</v>
      </c>
      <c r="E55" s="126">
        <v>0.59055176401805332</v>
      </c>
      <c r="F55" s="126">
        <v>0.78775284466391771</v>
      </c>
      <c r="G55" s="148"/>
      <c r="H55" s="126">
        <v>0.35315017561585216</v>
      </c>
      <c r="I55" s="126">
        <v>0.59055176401805332</v>
      </c>
      <c r="J55" s="126">
        <v>0.78775284466391771</v>
      </c>
      <c r="K55" s="148"/>
      <c r="L55" s="148"/>
      <c r="M55" s="149"/>
      <c r="N55" s="108"/>
      <c r="O55" s="408"/>
      <c r="P55" s="408"/>
      <c r="Q55" s="408"/>
      <c r="R55" s="408"/>
      <c r="S55" s="408"/>
      <c r="T55" s="408"/>
      <c r="U55" s="408"/>
      <c r="V55" s="408"/>
      <c r="W55" s="408"/>
      <c r="X55" s="408"/>
      <c r="Y55" s="408"/>
      <c r="Z55" s="409"/>
    </row>
    <row r="56" spans="1:48" ht="15.75" customHeight="1" x14ac:dyDescent="0.25">
      <c r="A56" s="412"/>
      <c r="B56" s="390"/>
      <c r="C56" s="146" t="s">
        <v>17</v>
      </c>
      <c r="D56" s="147">
        <v>0.20898312273291975</v>
      </c>
      <c r="E56" s="126">
        <v>0.45967220979940238</v>
      </c>
      <c r="F56" s="126">
        <v>0.62479689011581119</v>
      </c>
      <c r="G56" s="126">
        <v>0.74813014056613802</v>
      </c>
      <c r="H56" s="126">
        <v>0.20898312273291975</v>
      </c>
      <c r="I56" s="126">
        <v>0.45967220979940238</v>
      </c>
      <c r="J56" s="126">
        <v>0.62479689011581119</v>
      </c>
      <c r="K56" s="126">
        <v>0.74813014056613802</v>
      </c>
      <c r="L56" s="126">
        <v>0.8466098391284953</v>
      </c>
      <c r="M56" s="149"/>
      <c r="N56" s="107"/>
      <c r="O56" s="410" t="s">
        <v>144</v>
      </c>
      <c r="P56" s="410"/>
      <c r="Q56" s="410"/>
      <c r="R56" s="410"/>
      <c r="S56" s="410"/>
      <c r="T56" s="410"/>
      <c r="U56" s="410"/>
      <c r="V56" s="410"/>
      <c r="W56" s="410"/>
      <c r="X56" s="410"/>
      <c r="Y56" s="410"/>
      <c r="Z56" s="411"/>
      <c r="AK56" s="389"/>
      <c r="AL56" s="389"/>
      <c r="AM56" s="389"/>
      <c r="AN56" s="389"/>
      <c r="AO56" s="389"/>
      <c r="AP56" s="389"/>
      <c r="AQ56" s="389"/>
    </row>
    <row r="57" spans="1:48" x14ac:dyDescent="0.25">
      <c r="A57" s="412"/>
      <c r="B57" s="107"/>
      <c r="C57" s="142" t="s">
        <v>29</v>
      </c>
      <c r="D57" s="143">
        <v>0.24572770757763993</v>
      </c>
      <c r="E57" s="144">
        <v>0.40466497815952812</v>
      </c>
      <c r="F57" s="144">
        <v>0.59991164360620497</v>
      </c>
      <c r="G57" s="144">
        <v>0.76059125687638696</v>
      </c>
      <c r="H57" s="144">
        <v>0.24572770757763993</v>
      </c>
      <c r="I57" s="144">
        <v>0.40466497815952812</v>
      </c>
      <c r="J57" s="144">
        <v>0.59991164360620497</v>
      </c>
      <c r="K57" s="144">
        <v>0.76059125687638696</v>
      </c>
      <c r="L57" s="144">
        <v>0.90071368826416742</v>
      </c>
      <c r="M57" s="145">
        <v>0.97619736433547544</v>
      </c>
      <c r="N57" s="150"/>
      <c r="O57" s="410"/>
      <c r="P57" s="410"/>
      <c r="Q57" s="410"/>
      <c r="R57" s="410"/>
      <c r="S57" s="410"/>
      <c r="T57" s="410"/>
      <c r="U57" s="410"/>
      <c r="V57" s="410"/>
      <c r="W57" s="410"/>
      <c r="X57" s="410"/>
      <c r="Y57" s="410"/>
      <c r="Z57" s="411"/>
      <c r="AA57" s="389"/>
      <c r="AB57" s="389"/>
      <c r="AC57" s="389"/>
      <c r="AD57" s="389"/>
      <c r="AE57" s="389"/>
      <c r="AF57" s="389"/>
      <c r="AG57" s="389"/>
      <c r="AK57" s="151"/>
      <c r="AL57" s="152"/>
      <c r="AM57" s="152"/>
      <c r="AN57" s="152"/>
      <c r="AO57" s="152"/>
      <c r="AP57" s="152"/>
      <c r="AQ57" s="152"/>
      <c r="AS57" s="152"/>
      <c r="AT57" s="153"/>
      <c r="AU57" s="152"/>
      <c r="AV57" s="152"/>
    </row>
    <row r="58" spans="1:48" ht="15" customHeight="1" x14ac:dyDescent="0.25">
      <c r="A58" s="412"/>
      <c r="B58" s="108"/>
      <c r="C58" s="154" t="s">
        <v>24</v>
      </c>
      <c r="D58" s="155">
        <v>0.24572770757763993</v>
      </c>
      <c r="E58" s="156">
        <v>0.40466497815952812</v>
      </c>
      <c r="F58" s="156">
        <v>0.59991164360620497</v>
      </c>
      <c r="G58" s="156">
        <v>0.76059125687638696</v>
      </c>
      <c r="H58" s="156">
        <v>0.24572770757763993</v>
      </c>
      <c r="I58" s="156">
        <v>0.40466497815952812</v>
      </c>
      <c r="J58" s="156">
        <v>0.59991164360620497</v>
      </c>
      <c r="K58" s="156">
        <v>0.76059125687638696</v>
      </c>
      <c r="L58" s="156">
        <v>0.90071368826416742</v>
      </c>
      <c r="M58" s="157">
        <v>0.97619736433547544</v>
      </c>
      <c r="N58" s="158"/>
      <c r="O58" s="408" t="s">
        <v>146</v>
      </c>
      <c r="P58" s="408"/>
      <c r="Q58" s="408"/>
      <c r="R58" s="408"/>
      <c r="S58" s="408"/>
      <c r="T58" s="408"/>
      <c r="U58" s="408"/>
      <c r="V58" s="408"/>
      <c r="W58" s="408"/>
      <c r="X58" s="408"/>
      <c r="Y58" s="408"/>
      <c r="Z58" s="409"/>
      <c r="AA58" s="151"/>
      <c r="AB58" s="152"/>
      <c r="AC58" s="152"/>
      <c r="AD58" s="152"/>
      <c r="AE58" s="152"/>
      <c r="AF58" s="152"/>
      <c r="AJ58" s="151"/>
      <c r="AK58" s="159"/>
      <c r="AL58" s="159"/>
      <c r="AM58" s="159"/>
      <c r="AN58" s="159"/>
      <c r="AO58" s="159"/>
      <c r="AP58" s="159"/>
      <c r="AR58" s="160"/>
      <c r="AS58" s="160"/>
      <c r="AT58" s="160"/>
      <c r="AU58" s="160"/>
      <c r="AV58" s="160"/>
    </row>
    <row r="59" spans="1:48" x14ac:dyDescent="0.25">
      <c r="A59" s="412"/>
      <c r="B59" s="390" t="s">
        <v>168</v>
      </c>
      <c r="C59" s="142" t="s">
        <v>169</v>
      </c>
      <c r="D59" s="143">
        <v>0.28432697962158515</v>
      </c>
      <c r="E59" s="144">
        <v>0.46117481056937115</v>
      </c>
      <c r="F59" s="144">
        <v>0.57766149888763496</v>
      </c>
      <c r="G59" s="144">
        <v>0.66466655395848462</v>
      </c>
      <c r="H59" s="144">
        <v>0.28432697962158515</v>
      </c>
      <c r="I59" s="144">
        <v>0.46117481056937115</v>
      </c>
      <c r="J59" s="144">
        <v>0.57766149888763496</v>
      </c>
      <c r="K59" s="144">
        <v>0.66466655395848462</v>
      </c>
      <c r="L59" s="144">
        <v>0.73413874872748153</v>
      </c>
      <c r="M59" s="145">
        <v>0.79</v>
      </c>
      <c r="N59" s="161"/>
      <c r="O59" s="408"/>
      <c r="P59" s="408"/>
      <c r="Q59" s="408"/>
      <c r="R59" s="408"/>
      <c r="S59" s="408"/>
      <c r="T59" s="408"/>
      <c r="U59" s="408"/>
      <c r="V59" s="408"/>
      <c r="W59" s="408"/>
      <c r="X59" s="408"/>
      <c r="Y59" s="408"/>
      <c r="Z59" s="409"/>
      <c r="AA59" s="151"/>
      <c r="AB59" s="160"/>
      <c r="AC59" s="160"/>
      <c r="AD59" s="160"/>
      <c r="AE59" s="160"/>
      <c r="AF59" s="160"/>
      <c r="AJ59" s="151"/>
      <c r="AK59" s="162"/>
      <c r="AL59" s="162"/>
      <c r="AM59" s="163"/>
      <c r="AN59" s="164"/>
      <c r="AO59" s="164"/>
      <c r="AP59" s="163"/>
      <c r="AR59" s="13"/>
      <c r="AS59" s="13"/>
      <c r="AT59" s="13"/>
      <c r="AU59" s="13"/>
      <c r="AV59" s="13"/>
    </row>
    <row r="60" spans="1:48" x14ac:dyDescent="0.25">
      <c r="A60" s="412"/>
      <c r="B60" s="390"/>
      <c r="C60" s="146" t="s">
        <v>23</v>
      </c>
      <c r="D60" s="147">
        <v>0.28432697962158515</v>
      </c>
      <c r="E60" s="126">
        <v>0.46117481056937115</v>
      </c>
      <c r="F60" s="126">
        <v>0.57766149888763496</v>
      </c>
      <c r="G60" s="126">
        <v>0.66466655395848462</v>
      </c>
      <c r="H60" s="126">
        <v>0.28432697962158515</v>
      </c>
      <c r="I60" s="126">
        <v>0.46117481056937115</v>
      </c>
      <c r="J60" s="126">
        <v>0.57766149888763496</v>
      </c>
      <c r="K60" s="126">
        <v>0.66466655395848462</v>
      </c>
      <c r="L60" s="126">
        <v>0.73413874872748153</v>
      </c>
      <c r="M60" s="149"/>
      <c r="N60" s="158"/>
      <c r="O60" s="165" t="s">
        <v>263</v>
      </c>
      <c r="P60" s="166"/>
      <c r="Q60" s="166"/>
      <c r="R60" s="166"/>
      <c r="S60" s="166"/>
      <c r="T60" s="108"/>
      <c r="U60" s="108"/>
      <c r="V60" s="167"/>
      <c r="W60" s="167"/>
      <c r="X60" s="167"/>
      <c r="Y60" s="167"/>
      <c r="Z60" s="168"/>
      <c r="AA60" s="151"/>
      <c r="AB60" s="13"/>
      <c r="AC60" s="13"/>
      <c r="AD60" s="13"/>
      <c r="AE60" s="13"/>
      <c r="AF60" s="13"/>
      <c r="AJ60" s="151"/>
      <c r="AK60" s="159"/>
      <c r="AL60" s="159"/>
      <c r="AM60" s="159"/>
      <c r="AN60" s="159"/>
      <c r="AO60" s="159"/>
      <c r="AP60" s="159"/>
      <c r="AR60" s="160"/>
      <c r="AS60" s="13"/>
      <c r="AT60" s="13"/>
      <c r="AU60" s="13"/>
      <c r="AV60" s="13"/>
    </row>
    <row r="61" spans="1:48" ht="14.4" customHeight="1" x14ac:dyDescent="0.25">
      <c r="A61" s="141"/>
      <c r="B61" s="390"/>
      <c r="C61" s="146" t="s">
        <v>170</v>
      </c>
      <c r="D61" s="147">
        <v>0.28432697962158515</v>
      </c>
      <c r="E61" s="126">
        <v>0.46117481056937115</v>
      </c>
      <c r="F61" s="126">
        <v>0.57766149888763496</v>
      </c>
      <c r="G61" s="126">
        <v>0.66466655395848462</v>
      </c>
      <c r="H61" s="126">
        <v>0.28432697962158515</v>
      </c>
      <c r="I61" s="126">
        <v>0.46117481056937115</v>
      </c>
      <c r="J61" s="126">
        <v>0.57766149888763496</v>
      </c>
      <c r="K61" s="126">
        <v>0.66466655395848462</v>
      </c>
      <c r="L61" s="126">
        <v>0.73413874872748153</v>
      </c>
      <c r="M61" s="127">
        <v>0.79</v>
      </c>
      <c r="N61" s="158"/>
      <c r="O61" s="408" t="s">
        <v>145</v>
      </c>
      <c r="P61" s="408"/>
      <c r="Q61" s="408"/>
      <c r="R61" s="408"/>
      <c r="S61" s="408"/>
      <c r="T61" s="408"/>
      <c r="U61" s="408"/>
      <c r="V61" s="408"/>
      <c r="W61" s="408"/>
      <c r="X61" s="408"/>
      <c r="Y61" s="408"/>
      <c r="Z61" s="409"/>
      <c r="AB61" s="151"/>
      <c r="AC61" s="13"/>
      <c r="AD61" s="13"/>
      <c r="AE61" s="13"/>
      <c r="AF61" s="13"/>
      <c r="AG61" s="13"/>
      <c r="AK61" s="151"/>
      <c r="AL61" s="159"/>
      <c r="AM61" s="159"/>
      <c r="AN61" s="159"/>
      <c r="AO61" s="159"/>
      <c r="AP61" s="159"/>
      <c r="AQ61" s="159"/>
    </row>
    <row r="62" spans="1:48" ht="14.55" customHeight="1" x14ac:dyDescent="0.25">
      <c r="A62" s="141"/>
      <c r="B62" s="390"/>
      <c r="C62" s="146" t="s">
        <v>171</v>
      </c>
      <c r="D62" s="147">
        <v>0.46594938539372371</v>
      </c>
      <c r="E62" s="126">
        <v>0.54186002721648541</v>
      </c>
      <c r="F62" s="126">
        <v>0.593134762233682</v>
      </c>
      <c r="G62" s="126">
        <v>0.63214710010309527</v>
      </c>
      <c r="H62" s="126">
        <v>0.46594938539372371</v>
      </c>
      <c r="I62" s="126">
        <v>0.54186002721648541</v>
      </c>
      <c r="J62" s="126">
        <v>0.593134762233682</v>
      </c>
      <c r="K62" s="126">
        <v>0.63214710010309527</v>
      </c>
      <c r="L62" s="148"/>
      <c r="M62" s="149"/>
      <c r="N62" s="158"/>
      <c r="O62" s="408"/>
      <c r="P62" s="408"/>
      <c r="Q62" s="408"/>
      <c r="R62" s="408"/>
      <c r="S62" s="408"/>
      <c r="T62" s="408"/>
      <c r="U62" s="408"/>
      <c r="V62" s="408"/>
      <c r="W62" s="408"/>
      <c r="X62" s="408"/>
      <c r="Y62" s="408"/>
      <c r="Z62" s="409"/>
      <c r="AB62" s="151"/>
      <c r="AC62" s="13"/>
      <c r="AD62" s="13"/>
      <c r="AE62" s="13"/>
      <c r="AF62" s="13"/>
      <c r="AG62" s="13"/>
      <c r="AK62" s="151"/>
      <c r="AL62" s="159"/>
      <c r="AM62" s="159"/>
      <c r="AN62" s="159"/>
      <c r="AO62" s="159"/>
      <c r="AP62" s="159"/>
      <c r="AQ62" s="159"/>
    </row>
    <row r="63" spans="1:48" ht="14.55" customHeight="1" x14ac:dyDescent="0.25">
      <c r="A63" s="141"/>
      <c r="B63" s="390"/>
      <c r="C63" s="146" t="s">
        <v>172</v>
      </c>
      <c r="D63" s="147">
        <v>6.6828413388252905E-2</v>
      </c>
      <c r="E63" s="126">
        <v>0.32727344023610178</v>
      </c>
      <c r="F63" s="126">
        <v>0.93189922954548754</v>
      </c>
      <c r="G63" s="148"/>
      <c r="H63" s="126">
        <v>6.6828413388252905E-2</v>
      </c>
      <c r="I63" s="126">
        <v>0.32727344023610178</v>
      </c>
      <c r="J63" s="126">
        <v>0.93189922954548754</v>
      </c>
      <c r="K63" s="148"/>
      <c r="L63" s="148"/>
      <c r="M63" s="149"/>
      <c r="N63" s="158"/>
      <c r="O63" s="158"/>
      <c r="P63" s="166"/>
      <c r="Q63" s="166"/>
      <c r="R63" s="166"/>
      <c r="S63" s="166"/>
      <c r="T63" s="108"/>
      <c r="U63" s="108"/>
      <c r="V63" s="108"/>
      <c r="W63" s="108"/>
      <c r="X63" s="108"/>
      <c r="Y63" s="108"/>
      <c r="Z63" s="109"/>
      <c r="AB63" s="151"/>
      <c r="AC63" s="13"/>
      <c r="AD63" s="13"/>
      <c r="AE63" s="13"/>
      <c r="AF63" s="13"/>
      <c r="AG63" s="13"/>
      <c r="AK63" s="151"/>
      <c r="AL63" s="159"/>
      <c r="AM63" s="159"/>
      <c r="AN63" s="159"/>
      <c r="AO63" s="159"/>
      <c r="AP63" s="159"/>
      <c r="AQ63" s="159"/>
    </row>
    <row r="64" spans="1:48" x14ac:dyDescent="0.25">
      <c r="A64" s="141"/>
      <c r="B64" s="390"/>
      <c r="C64" s="146" t="s">
        <v>173</v>
      </c>
      <c r="D64" s="147">
        <v>0.25328307448226806</v>
      </c>
      <c r="E64" s="126">
        <v>0.56948413559341615</v>
      </c>
      <c r="F64" s="126">
        <v>0.77776045006194705</v>
      </c>
      <c r="G64" s="126">
        <v>0.93332408116782783</v>
      </c>
      <c r="H64" s="126">
        <v>0.25328307448226806</v>
      </c>
      <c r="I64" s="126">
        <v>0.56948413559341615</v>
      </c>
      <c r="J64" s="126">
        <v>0.77776045006194705</v>
      </c>
      <c r="K64" s="126">
        <v>0.93332408116782783</v>
      </c>
      <c r="L64" s="148"/>
      <c r="M64" s="149"/>
      <c r="N64" s="158"/>
      <c r="O64" s="158"/>
      <c r="P64" s="166"/>
      <c r="Q64" s="166"/>
      <c r="R64" s="166"/>
      <c r="S64" s="166"/>
      <c r="T64" s="108"/>
      <c r="U64" s="108"/>
      <c r="V64" s="108"/>
      <c r="W64" s="108"/>
      <c r="X64" s="108"/>
      <c r="Y64" s="108"/>
      <c r="Z64" s="109"/>
      <c r="AB64" s="151"/>
      <c r="AC64" s="13"/>
      <c r="AD64" s="13"/>
      <c r="AE64" s="13"/>
      <c r="AF64" s="13"/>
      <c r="AG64" s="13"/>
      <c r="AK64" s="151"/>
      <c r="AL64" s="159"/>
      <c r="AM64" s="159"/>
      <c r="AN64" s="159"/>
      <c r="AO64" s="159"/>
      <c r="AP64" s="159"/>
      <c r="AQ64" s="159"/>
    </row>
    <row r="65" spans="1:44" ht="14.4" thickBot="1" x14ac:dyDescent="0.3">
      <c r="A65" s="141"/>
      <c r="B65" s="390"/>
      <c r="C65" s="146" t="s">
        <v>174</v>
      </c>
      <c r="D65" s="147">
        <v>0.23580789766122368</v>
      </c>
      <c r="E65" s="126">
        <v>0.35687357049376345</v>
      </c>
      <c r="F65" s="126">
        <v>0.43661749057299093</v>
      </c>
      <c r="G65" s="148"/>
      <c r="H65" s="126">
        <v>0.23580789766122368</v>
      </c>
      <c r="I65" s="126">
        <v>0.35687357049376345</v>
      </c>
      <c r="J65" s="126">
        <v>0.43661749057299093</v>
      </c>
      <c r="K65" s="148"/>
      <c r="L65" s="148"/>
      <c r="M65" s="149"/>
      <c r="N65" s="158"/>
      <c r="O65" s="107" t="s">
        <v>264</v>
      </c>
      <c r="P65" s="107"/>
      <c r="Q65" s="107"/>
      <c r="R65" s="107"/>
      <c r="S65" s="169"/>
      <c r="T65" s="108"/>
      <c r="U65" s="108"/>
      <c r="V65" s="108"/>
      <c r="W65" s="108"/>
      <c r="X65" s="108"/>
      <c r="Y65" s="108"/>
      <c r="Z65" s="109"/>
      <c r="AB65" s="151"/>
      <c r="AC65" s="13"/>
      <c r="AD65" s="13"/>
      <c r="AE65" s="13"/>
      <c r="AF65" s="13"/>
      <c r="AG65" s="13"/>
      <c r="AK65" s="151"/>
      <c r="AL65" s="159"/>
      <c r="AM65" s="159"/>
      <c r="AN65" s="159"/>
      <c r="AO65" s="159"/>
      <c r="AP65" s="159"/>
      <c r="AQ65" s="159"/>
    </row>
    <row r="66" spans="1:44" x14ac:dyDescent="0.25">
      <c r="A66" s="141"/>
      <c r="B66" s="390"/>
      <c r="C66" s="146" t="s">
        <v>175</v>
      </c>
      <c r="D66" s="147">
        <v>0.23580789766122368</v>
      </c>
      <c r="E66" s="126">
        <v>0.35687357049376345</v>
      </c>
      <c r="F66" s="126">
        <v>0.43661749057299093</v>
      </c>
      <c r="G66" s="148"/>
      <c r="H66" s="126">
        <v>0.23580789766122368</v>
      </c>
      <c r="I66" s="126">
        <v>0.35687357049376345</v>
      </c>
      <c r="J66" s="126">
        <v>0.43661749057299093</v>
      </c>
      <c r="K66" s="148"/>
      <c r="L66" s="148"/>
      <c r="M66" s="149"/>
      <c r="N66" s="158"/>
      <c r="O66" s="391" t="s">
        <v>265</v>
      </c>
      <c r="P66" s="392"/>
      <c r="Q66" s="392"/>
      <c r="R66" s="392"/>
      <c r="S66" s="170">
        <v>83.25</v>
      </c>
      <c r="T66" s="108"/>
      <c r="U66" s="108"/>
      <c r="V66" s="108"/>
      <c r="W66" s="108"/>
      <c r="X66" s="108"/>
      <c r="Y66" s="108"/>
      <c r="Z66" s="109"/>
      <c r="AB66" s="151"/>
      <c r="AC66" s="13"/>
      <c r="AD66" s="13"/>
      <c r="AE66" s="13"/>
      <c r="AF66" s="13"/>
      <c r="AG66" s="13"/>
      <c r="AK66" s="151"/>
      <c r="AL66" s="159"/>
      <c r="AM66" s="159"/>
      <c r="AN66" s="159"/>
      <c r="AO66" s="159"/>
      <c r="AP66" s="159"/>
      <c r="AQ66" s="159"/>
    </row>
    <row r="67" spans="1:44" ht="14.4" thickBot="1" x14ac:dyDescent="0.3">
      <c r="A67" s="141"/>
      <c r="B67" s="390"/>
      <c r="C67" s="146" t="s">
        <v>176</v>
      </c>
      <c r="D67" s="147">
        <v>0.23580789766122368</v>
      </c>
      <c r="E67" s="126">
        <v>0.35687357049376345</v>
      </c>
      <c r="F67" s="126">
        <v>0.43661749057299093</v>
      </c>
      <c r="G67" s="148"/>
      <c r="H67" s="126">
        <v>0.23580789766122368</v>
      </c>
      <c r="I67" s="126">
        <v>0.35687357049376345</v>
      </c>
      <c r="J67" s="126">
        <v>0.43661749057299093</v>
      </c>
      <c r="K67" s="148"/>
      <c r="L67" s="148"/>
      <c r="M67" s="149"/>
      <c r="N67" s="158"/>
      <c r="O67" s="393" t="s">
        <v>266</v>
      </c>
      <c r="P67" s="394"/>
      <c r="Q67" s="394"/>
      <c r="R67" s="394"/>
      <c r="S67" s="171">
        <v>87.7</v>
      </c>
      <c r="T67" s="108"/>
      <c r="U67" s="108"/>
      <c r="V67" s="108"/>
      <c r="W67" s="108"/>
      <c r="X67" s="108"/>
      <c r="Y67" s="108"/>
      <c r="Z67" s="109"/>
      <c r="AB67" s="151"/>
      <c r="AC67" s="13"/>
      <c r="AD67" s="13"/>
      <c r="AE67" s="13"/>
      <c r="AF67" s="13"/>
      <c r="AG67" s="13"/>
      <c r="AK67" s="151"/>
      <c r="AL67" s="159"/>
      <c r="AM67" s="159"/>
      <c r="AN67" s="159"/>
      <c r="AO67" s="159"/>
      <c r="AP67" s="159"/>
      <c r="AQ67" s="159"/>
    </row>
    <row r="68" spans="1:44" x14ac:dyDescent="0.25">
      <c r="A68" s="141"/>
      <c r="B68" s="390"/>
      <c r="C68" s="146" t="s">
        <v>27</v>
      </c>
      <c r="D68" s="147">
        <v>5.3536333382966872E-2</v>
      </c>
      <c r="E68" s="126">
        <v>0.13833338692812125</v>
      </c>
      <c r="F68" s="148"/>
      <c r="G68" s="148"/>
      <c r="H68" s="126">
        <v>5.3536333382966872E-2</v>
      </c>
      <c r="I68" s="126">
        <v>0.13833338692812125</v>
      </c>
      <c r="J68" s="148"/>
      <c r="K68" s="148"/>
      <c r="L68" s="148"/>
      <c r="M68" s="149"/>
      <c r="N68" s="158"/>
      <c r="O68" s="158"/>
      <c r="P68" s="166"/>
      <c r="Q68" s="166"/>
      <c r="R68" s="166"/>
      <c r="S68" s="166"/>
      <c r="T68" s="108"/>
      <c r="U68" s="108"/>
      <c r="V68" s="108"/>
      <c r="W68" s="108"/>
      <c r="X68" s="108"/>
      <c r="Y68" s="108"/>
      <c r="Z68" s="109"/>
      <c r="AB68" s="151"/>
      <c r="AC68" s="13"/>
      <c r="AD68" s="13"/>
      <c r="AE68" s="13"/>
      <c r="AF68" s="13"/>
      <c r="AG68" s="13"/>
      <c r="AK68" s="151"/>
      <c r="AL68" s="159"/>
      <c r="AM68" s="159"/>
      <c r="AN68" s="159"/>
      <c r="AO68" s="159"/>
      <c r="AP68" s="159"/>
      <c r="AQ68" s="159"/>
    </row>
    <row r="69" spans="1:44" ht="14.4" thickBot="1" x14ac:dyDescent="0.3">
      <c r="A69" s="141"/>
      <c r="B69" s="390"/>
      <c r="C69" s="172" t="s">
        <v>177</v>
      </c>
      <c r="D69" s="173">
        <v>5.3536333382966872E-2</v>
      </c>
      <c r="E69" s="134">
        <v>0.13833338692812125</v>
      </c>
      <c r="F69" s="174"/>
      <c r="G69" s="174"/>
      <c r="H69" s="134">
        <v>5.3536333382966872E-2</v>
      </c>
      <c r="I69" s="134">
        <v>0.13833338692812125</v>
      </c>
      <c r="J69" s="174"/>
      <c r="K69" s="174"/>
      <c r="L69" s="174"/>
      <c r="M69" s="175"/>
      <c r="N69" s="158"/>
      <c r="O69" s="158"/>
      <c r="P69" s="166"/>
      <c r="Q69" s="166"/>
      <c r="R69" s="166"/>
      <c r="S69" s="166"/>
      <c r="T69" s="108"/>
      <c r="U69" s="108"/>
      <c r="V69" s="108"/>
      <c r="W69" s="108"/>
      <c r="X69" s="108"/>
      <c r="Y69" s="108"/>
      <c r="Z69" s="109"/>
      <c r="AB69" s="151"/>
      <c r="AC69" s="13"/>
      <c r="AD69" s="13"/>
      <c r="AE69" s="13"/>
      <c r="AF69" s="13"/>
      <c r="AG69" s="13"/>
      <c r="AK69" s="151"/>
      <c r="AL69" s="159"/>
      <c r="AM69" s="159"/>
      <c r="AN69" s="159"/>
      <c r="AO69" s="159"/>
      <c r="AP69" s="159"/>
      <c r="AQ69" s="159"/>
    </row>
    <row r="70" spans="1:44" ht="14.4" thickBot="1" x14ac:dyDescent="0.3">
      <c r="A70" s="104"/>
      <c r="B70" s="108"/>
      <c r="C70" s="117"/>
      <c r="D70" s="68"/>
      <c r="E70" s="68"/>
      <c r="F70" s="68"/>
      <c r="G70" s="68"/>
      <c r="H70" s="68"/>
      <c r="I70" s="68"/>
      <c r="J70" s="68"/>
      <c r="K70" s="68"/>
      <c r="L70" s="68"/>
      <c r="M70" s="68"/>
      <c r="N70" s="150"/>
      <c r="O70" s="150"/>
      <c r="P70" s="158"/>
      <c r="Q70" s="158"/>
      <c r="R70" s="158"/>
      <c r="S70" s="158"/>
      <c r="T70" s="158"/>
      <c r="U70" s="158"/>
      <c r="V70" s="108"/>
      <c r="W70" s="108"/>
      <c r="X70" s="108"/>
      <c r="Y70" s="108"/>
      <c r="Z70" s="109"/>
      <c r="AL70" s="151"/>
      <c r="AM70" s="159"/>
      <c r="AN70" s="159"/>
      <c r="AO70" s="159"/>
      <c r="AP70" s="159"/>
      <c r="AQ70" s="159"/>
      <c r="AR70" s="159"/>
    </row>
    <row r="71" spans="1:44" ht="16.8" thickBot="1" x14ac:dyDescent="0.3">
      <c r="A71" s="104"/>
      <c r="B71" s="108"/>
      <c r="C71" s="176" t="s">
        <v>267</v>
      </c>
      <c r="D71" s="177">
        <v>1.47</v>
      </c>
      <c r="E71" s="117"/>
      <c r="F71" s="117"/>
      <c r="G71" s="117"/>
      <c r="H71" s="117"/>
      <c r="I71" s="117"/>
      <c r="J71" s="117"/>
      <c r="K71" s="117"/>
      <c r="L71" s="117"/>
      <c r="M71" s="117"/>
      <c r="N71" s="108"/>
      <c r="O71" s="108"/>
      <c r="P71" s="108"/>
      <c r="Q71" s="108"/>
      <c r="R71" s="108"/>
      <c r="S71" s="108"/>
      <c r="T71" s="108"/>
      <c r="U71" s="108"/>
      <c r="V71" s="108"/>
      <c r="W71" s="108"/>
      <c r="X71" s="108"/>
      <c r="Y71" s="108"/>
      <c r="Z71" s="109"/>
      <c r="AB71" s="151"/>
    </row>
    <row r="72" spans="1:44" ht="14.4" thickBot="1" x14ac:dyDescent="0.3">
      <c r="A72" s="104"/>
      <c r="B72" s="108"/>
      <c r="C72" s="117"/>
      <c r="D72" s="117"/>
      <c r="E72" s="178"/>
      <c r="F72" s="178"/>
      <c r="G72" s="178"/>
      <c r="H72" s="179"/>
      <c r="I72" s="179"/>
      <c r="J72" s="179"/>
      <c r="K72" s="179"/>
      <c r="L72" s="179"/>
      <c r="M72" s="179"/>
      <c r="N72" s="108"/>
      <c r="O72" s="108"/>
      <c r="P72" s="108"/>
      <c r="Q72" s="108"/>
      <c r="R72" s="108"/>
      <c r="S72" s="108"/>
      <c r="T72" s="108"/>
      <c r="U72" s="108"/>
      <c r="V72" s="108"/>
      <c r="W72" s="108"/>
      <c r="X72" s="108"/>
      <c r="Y72" s="108"/>
      <c r="Z72" s="109"/>
    </row>
    <row r="73" spans="1:44" ht="15" customHeight="1" x14ac:dyDescent="0.25">
      <c r="A73" s="104"/>
      <c r="B73" s="108"/>
      <c r="C73" s="395" t="s">
        <v>268</v>
      </c>
      <c r="D73" s="397" t="s">
        <v>2</v>
      </c>
      <c r="E73" s="397"/>
      <c r="F73" s="397"/>
      <c r="G73" s="398"/>
      <c r="H73" s="399" t="s">
        <v>3</v>
      </c>
      <c r="I73" s="399"/>
      <c r="J73" s="399"/>
      <c r="K73" s="399"/>
      <c r="L73" s="399"/>
      <c r="M73" s="400"/>
      <c r="N73" s="401" t="s">
        <v>269</v>
      </c>
      <c r="O73" s="402"/>
      <c r="P73" s="405" t="s">
        <v>2</v>
      </c>
      <c r="Q73" s="406"/>
      <c r="R73" s="406"/>
      <c r="S73" s="407"/>
      <c r="T73" s="380" t="s">
        <v>3</v>
      </c>
      <c r="U73" s="380"/>
      <c r="V73" s="380"/>
      <c r="W73" s="380"/>
      <c r="X73" s="380"/>
      <c r="Y73" s="381"/>
      <c r="Z73" s="109"/>
    </row>
    <row r="74" spans="1:44" ht="18" customHeight="1" x14ac:dyDescent="0.25">
      <c r="A74" s="104"/>
      <c r="B74" s="108"/>
      <c r="C74" s="396"/>
      <c r="D74" s="137" t="s">
        <v>4</v>
      </c>
      <c r="E74" s="137" t="s">
        <v>5</v>
      </c>
      <c r="F74" s="137" t="s">
        <v>6</v>
      </c>
      <c r="G74" s="138" t="s">
        <v>7</v>
      </c>
      <c r="H74" s="139" t="s">
        <v>4</v>
      </c>
      <c r="I74" s="139" t="s">
        <v>5</v>
      </c>
      <c r="J74" s="139" t="s">
        <v>6</v>
      </c>
      <c r="K74" s="139" t="s">
        <v>7</v>
      </c>
      <c r="L74" s="139" t="s">
        <v>8</v>
      </c>
      <c r="M74" s="140" t="s">
        <v>182</v>
      </c>
      <c r="N74" s="403"/>
      <c r="O74" s="404"/>
      <c r="P74" s="180" t="s">
        <v>4</v>
      </c>
      <c r="Q74" s="181" t="s">
        <v>5</v>
      </c>
      <c r="R74" s="181" t="s">
        <v>6</v>
      </c>
      <c r="S74" s="112" t="s">
        <v>7</v>
      </c>
      <c r="T74" s="182" t="s">
        <v>4</v>
      </c>
      <c r="U74" s="182" t="s">
        <v>5</v>
      </c>
      <c r="V74" s="182" t="s">
        <v>6</v>
      </c>
      <c r="W74" s="182" t="s">
        <v>7</v>
      </c>
      <c r="X74" s="182" t="s">
        <v>8</v>
      </c>
      <c r="Y74" s="183" t="s">
        <v>182</v>
      </c>
      <c r="Z74" s="109"/>
    </row>
    <row r="75" spans="1:44" ht="14.55" customHeight="1" x14ac:dyDescent="0.25">
      <c r="A75" s="141"/>
      <c r="B75" s="390" t="s">
        <v>163</v>
      </c>
      <c r="C75" s="142" t="s">
        <v>9</v>
      </c>
      <c r="D75" s="143">
        <v>6.0710080535616271</v>
      </c>
      <c r="E75" s="144">
        <v>5.3925003228137314</v>
      </c>
      <c r="F75" s="144">
        <v>5.4509310331026484</v>
      </c>
      <c r="G75" s="144">
        <v>5.6939566515435551</v>
      </c>
      <c r="H75" s="144">
        <v>5.0419287470924399</v>
      </c>
      <c r="I75" s="144">
        <v>4.9251528211384299</v>
      </c>
      <c r="J75" s="144">
        <v>5.5438375032596374</v>
      </c>
      <c r="K75" s="144">
        <v>5.0414984287278086</v>
      </c>
      <c r="L75" s="144">
        <v>5.4304660568909497</v>
      </c>
      <c r="M75" s="145">
        <v>5.4091900597016709</v>
      </c>
      <c r="N75" s="184"/>
      <c r="O75" s="185"/>
      <c r="P75" s="186">
        <f>D75*D52</f>
        <v>2.5228344956638433</v>
      </c>
      <c r="Q75" s="187">
        <f t="shared" ref="P75:W76" si="34">E75*E52</f>
        <v>3.3527829057323428</v>
      </c>
      <c r="R75" s="187">
        <f t="shared" si="34"/>
        <v>4.1294413546116626</v>
      </c>
      <c r="S75" s="187">
        <f t="shared" si="34"/>
        <v>4.8911617971641919</v>
      </c>
      <c r="T75" s="187">
        <f t="shared" si="34"/>
        <v>2.0951959963850948</v>
      </c>
      <c r="U75" s="187">
        <f t="shared" si="34"/>
        <v>3.0622099579617852</v>
      </c>
      <c r="V75" s="187">
        <f t="shared" si="34"/>
        <v>4.1998241603465747</v>
      </c>
      <c r="W75" s="187">
        <f t="shared" si="34"/>
        <v>4.3306941067723255</v>
      </c>
      <c r="X75" s="187">
        <f t="shared" ref="X75:Y84" si="35">L75*L52</f>
        <v>5.3659356513983116</v>
      </c>
      <c r="Y75" s="188">
        <f t="shared" si="35"/>
        <v>5.4091900597016709</v>
      </c>
      <c r="Z75" s="109"/>
    </row>
    <row r="76" spans="1:44" x14ac:dyDescent="0.25">
      <c r="A76" s="141"/>
      <c r="B76" s="390"/>
      <c r="C76" s="146" t="s">
        <v>164</v>
      </c>
      <c r="D76" s="147">
        <v>10.261122803290599</v>
      </c>
      <c r="E76" s="126">
        <v>9.2397849812415576</v>
      </c>
      <c r="F76" s="126">
        <v>8.6188854548711671</v>
      </c>
      <c r="G76" s="126">
        <v>8.0909868507014497</v>
      </c>
      <c r="H76" s="126">
        <v>10.182834588096172</v>
      </c>
      <c r="I76" s="126">
        <v>9.3755971706014645</v>
      </c>
      <c r="J76" s="126">
        <v>8.1006978057591308</v>
      </c>
      <c r="K76" s="126">
        <v>7.3746470551650871</v>
      </c>
      <c r="L76" s="126">
        <v>7.0073664274277245</v>
      </c>
      <c r="M76" s="127">
        <v>6.5517456358270572</v>
      </c>
      <c r="N76" s="189"/>
      <c r="O76" s="190"/>
      <c r="P76" s="191">
        <f t="shared" si="34"/>
        <v>4.2640553832237833</v>
      </c>
      <c r="Q76" s="192">
        <f t="shared" si="34"/>
        <v>5.7448291670355847</v>
      </c>
      <c r="R76" s="192">
        <f t="shared" si="34"/>
        <v>6.5293766903059849</v>
      </c>
      <c r="S76" s="192">
        <f t="shared" si="34"/>
        <v>6.9502330641700061</v>
      </c>
      <c r="T76" s="192">
        <f t="shared" si="34"/>
        <v>4.2315223659465984</v>
      </c>
      <c r="U76" s="192">
        <f t="shared" si="34"/>
        <v>5.8292702907476333</v>
      </c>
      <c r="V76" s="192">
        <f t="shared" si="34"/>
        <v>6.136815218752333</v>
      </c>
      <c r="W76" s="192">
        <f t="shared" si="34"/>
        <v>6.3348905078184305</v>
      </c>
      <c r="X76" s="192">
        <f t="shared" si="35"/>
        <v>6.9240976633363607</v>
      </c>
      <c r="Y76" s="193">
        <f t="shared" si="35"/>
        <v>6.5517456358270572</v>
      </c>
      <c r="Z76" s="109"/>
    </row>
    <row r="77" spans="1:44" ht="14.55" customHeight="1" x14ac:dyDescent="0.25">
      <c r="A77" s="108"/>
      <c r="B77" s="390"/>
      <c r="C77" s="146" t="s">
        <v>165</v>
      </c>
      <c r="D77" s="147">
        <v>17.908115433558979</v>
      </c>
      <c r="E77" s="126">
        <v>15.102009625774052</v>
      </c>
      <c r="F77" s="126">
        <v>15.919478431963023</v>
      </c>
      <c r="G77" s="148"/>
      <c r="H77" s="126">
        <v>15.235861841804081</v>
      </c>
      <c r="I77" s="126">
        <v>13.313577283055025</v>
      </c>
      <c r="J77" s="126">
        <v>15.919478431963023</v>
      </c>
      <c r="K77" s="148"/>
      <c r="L77" s="148"/>
      <c r="M77" s="149"/>
      <c r="N77" s="189"/>
      <c r="O77" s="190"/>
      <c r="P77" s="191">
        <f t="shared" ref="P77:P90" si="36">D77*D54</f>
        <v>6.3242541103103056</v>
      </c>
      <c r="Q77" s="192">
        <f t="shared" ref="Q77:Q90" si="37">E77*E54</f>
        <v>8.9185184247184868</v>
      </c>
      <c r="R77" s="192">
        <f t="shared" ref="R77:S90" si="38">F77*F54</f>
        <v>12.540614420344756</v>
      </c>
      <c r="S77" s="194"/>
      <c r="T77" s="192">
        <f t="shared" ref="T77:V84" si="39">H77*H54</f>
        <v>5.3805472850919713</v>
      </c>
      <c r="U77" s="192">
        <f t="shared" si="39"/>
        <v>7.862356549898827</v>
      </c>
      <c r="V77" s="192">
        <f t="shared" si="39"/>
        <v>12.540614420344756</v>
      </c>
      <c r="W77" s="194"/>
      <c r="X77" s="194"/>
      <c r="Y77" s="195"/>
      <c r="Z77" s="109"/>
    </row>
    <row r="78" spans="1:44" x14ac:dyDescent="0.25">
      <c r="A78" s="412" t="s">
        <v>166</v>
      </c>
      <c r="B78" s="390"/>
      <c r="C78" s="146" t="s">
        <v>167</v>
      </c>
      <c r="D78" s="147">
        <v>27.222876603750002</v>
      </c>
      <c r="E78" s="126">
        <v>14.506516196433331</v>
      </c>
      <c r="F78" s="126">
        <v>21.67</v>
      </c>
      <c r="G78" s="148"/>
      <c r="H78" s="126">
        <v>26.360813299166669</v>
      </c>
      <c r="I78" s="126">
        <v>14.143704061968748</v>
      </c>
      <c r="J78" s="126">
        <v>21.67</v>
      </c>
      <c r="K78" s="148"/>
      <c r="L78" s="148"/>
      <c r="M78" s="149"/>
      <c r="N78" s="189"/>
      <c r="O78" s="190"/>
      <c r="P78" s="191">
        <f t="shared" si="36"/>
        <v>9.6137636533829856</v>
      </c>
      <c r="Q78" s="192">
        <f t="shared" si="37"/>
        <v>8.5668487295601654</v>
      </c>
      <c r="R78" s="192">
        <f t="shared" si="38"/>
        <v>17.070604143867097</v>
      </c>
      <c r="S78" s="194"/>
      <c r="T78" s="192">
        <f t="shared" si="39"/>
        <v>9.3093258459773995</v>
      </c>
      <c r="U78" s="192">
        <f t="shared" si="39"/>
        <v>8.3525893835449505</v>
      </c>
      <c r="V78" s="192">
        <f t="shared" si="39"/>
        <v>17.070604143867097</v>
      </c>
      <c r="W78" s="194"/>
      <c r="X78" s="194"/>
      <c r="Y78" s="195"/>
      <c r="Z78" s="109"/>
    </row>
    <row r="79" spans="1:44" x14ac:dyDescent="0.25">
      <c r="A79" s="412"/>
      <c r="B79" s="390"/>
      <c r="C79" s="146" t="s">
        <v>178</v>
      </c>
      <c r="D79" s="147">
        <v>16.818333333333332</v>
      </c>
      <c r="E79" s="126">
        <v>16.818333333333332</v>
      </c>
      <c r="F79" s="126">
        <v>15.528333333333334</v>
      </c>
      <c r="G79" s="126">
        <v>15.023333333333333</v>
      </c>
      <c r="H79" s="126">
        <v>16.818333333333332</v>
      </c>
      <c r="I79" s="126">
        <v>16.818333333333332</v>
      </c>
      <c r="J79" s="126">
        <v>15.528333333333334</v>
      </c>
      <c r="K79" s="126">
        <v>15.023333333333333</v>
      </c>
      <c r="L79" s="126">
        <v>7.0073664274277245</v>
      </c>
      <c r="M79" s="149"/>
      <c r="N79" s="189"/>
      <c r="O79" s="190"/>
      <c r="P79" s="191">
        <f t="shared" si="36"/>
        <v>3.5147478191631549</v>
      </c>
      <c r="Q79" s="192">
        <f t="shared" si="37"/>
        <v>7.7309204484762812</v>
      </c>
      <c r="R79" s="192">
        <f t="shared" si="38"/>
        <v>9.7020543753483555</v>
      </c>
      <c r="S79" s="192">
        <f t="shared" ref="S79:S84" si="40">G79*G56</f>
        <v>11.239408478438614</v>
      </c>
      <c r="T79" s="192">
        <f t="shared" si="39"/>
        <v>3.5147478191631549</v>
      </c>
      <c r="U79" s="192">
        <f t="shared" si="39"/>
        <v>7.7309204484762812</v>
      </c>
      <c r="V79" s="192">
        <f t="shared" si="39"/>
        <v>9.7020543753483555</v>
      </c>
      <c r="W79" s="192">
        <f t="shared" ref="W79:W84" si="41">K79*K56</f>
        <v>11.239408478438614</v>
      </c>
      <c r="X79" s="192">
        <f t="shared" si="35"/>
        <v>5.9325053638390051</v>
      </c>
      <c r="Y79" s="195"/>
      <c r="Z79" s="109"/>
    </row>
    <row r="80" spans="1:44" x14ac:dyDescent="0.25">
      <c r="A80" s="412"/>
      <c r="B80" s="107"/>
      <c r="C80" s="142" t="s">
        <v>29</v>
      </c>
      <c r="D80" s="143">
        <v>18.2233111253129</v>
      </c>
      <c r="E80" s="144">
        <v>13.898077453930677</v>
      </c>
      <c r="F80" s="144">
        <v>12.77371266577873</v>
      </c>
      <c r="G80" s="144">
        <v>12.031062514026845</v>
      </c>
      <c r="H80" s="144">
        <v>17.809208768307794</v>
      </c>
      <c r="I80" s="144">
        <v>14.040477465101432</v>
      </c>
      <c r="J80" s="144">
        <v>13.438335499403729</v>
      </c>
      <c r="K80" s="144">
        <v>11.281401740476841</v>
      </c>
      <c r="L80" s="144">
        <v>9.8060214936725849</v>
      </c>
      <c r="M80" s="145">
        <v>9.6752167961757163</v>
      </c>
      <c r="N80" s="189"/>
      <c r="O80" s="190"/>
      <c r="P80" s="186">
        <f t="shared" si="36"/>
        <v>4.4779724672972403</v>
      </c>
      <c r="Q80" s="187">
        <f t="shared" si="37"/>
        <v>5.6240652093542876</v>
      </c>
      <c r="R80" s="187">
        <f t="shared" si="38"/>
        <v>7.663098960280716</v>
      </c>
      <c r="S80" s="187">
        <f t="shared" si="40"/>
        <v>9.1507209591020615</v>
      </c>
      <c r="T80" s="187">
        <f t="shared" si="39"/>
        <v>4.3762160444078786</v>
      </c>
      <c r="U80" s="187">
        <f t="shared" si="39"/>
        <v>5.6816895067646174</v>
      </c>
      <c r="V80" s="187">
        <f t="shared" si="39"/>
        <v>8.0618139367789023</v>
      </c>
      <c r="W80" s="187">
        <f t="shared" si="41"/>
        <v>8.5805355291167409</v>
      </c>
      <c r="X80" s="187">
        <f t="shared" si="35"/>
        <v>8.8324177867635338</v>
      </c>
      <c r="Y80" s="188">
        <f t="shared" si="35"/>
        <v>9.4449211358010565</v>
      </c>
      <c r="Z80" s="109"/>
    </row>
    <row r="81" spans="1:27" ht="14.55" customHeight="1" x14ac:dyDescent="0.25">
      <c r="A81" s="412"/>
      <c r="B81" s="108"/>
      <c r="C81" s="154" t="s">
        <v>24</v>
      </c>
      <c r="D81" s="155">
        <v>13.325185186666667</v>
      </c>
      <c r="E81" s="156">
        <v>15.142918968749999</v>
      </c>
      <c r="F81" s="156">
        <v>11.217021892333335</v>
      </c>
      <c r="G81" s="156">
        <v>10.798888888888889</v>
      </c>
      <c r="H81" s="156">
        <v>12.21</v>
      </c>
      <c r="I81" s="156">
        <v>15.646666666666667</v>
      </c>
      <c r="J81" s="156">
        <v>12.21</v>
      </c>
      <c r="K81" s="156">
        <v>10.92</v>
      </c>
      <c r="L81" s="156">
        <v>10.92</v>
      </c>
      <c r="M81" s="157">
        <v>10.92</v>
      </c>
      <c r="N81" s="189"/>
      <c r="O81" s="190"/>
      <c r="P81" s="196">
        <f t="shared" si="36"/>
        <v>3.2743672089671261</v>
      </c>
      <c r="Q81" s="197">
        <f t="shared" si="37"/>
        <v>6.1278089737607226</v>
      </c>
      <c r="R81" s="197">
        <f t="shared" si="38"/>
        <v>6.7292220397964746</v>
      </c>
      <c r="S81" s="197">
        <f t="shared" si="40"/>
        <v>8.2135404728684502</v>
      </c>
      <c r="T81" s="197">
        <f t="shared" si="39"/>
        <v>3.0003353095229839</v>
      </c>
      <c r="U81" s="197">
        <f t="shared" si="39"/>
        <v>6.3316580249360834</v>
      </c>
      <c r="V81" s="197">
        <f t="shared" si="39"/>
        <v>7.3249211684317634</v>
      </c>
      <c r="W81" s="197">
        <f t="shared" si="41"/>
        <v>8.3056565250901446</v>
      </c>
      <c r="X81" s="197">
        <f t="shared" si="35"/>
        <v>9.8357934758447083</v>
      </c>
      <c r="Y81" s="198">
        <f t="shared" si="35"/>
        <v>10.660075218543392</v>
      </c>
      <c r="Z81" s="109"/>
    </row>
    <row r="82" spans="1:27" x14ac:dyDescent="0.25">
      <c r="A82" s="412"/>
      <c r="B82" s="390" t="s">
        <v>168</v>
      </c>
      <c r="C82" s="142" t="s">
        <v>169</v>
      </c>
      <c r="D82" s="143">
        <v>12.857187610874998</v>
      </c>
      <c r="E82" s="144">
        <v>8.4797801664999994</v>
      </c>
      <c r="F82" s="144">
        <v>5.5623628052500003</v>
      </c>
      <c r="G82" s="144">
        <v>2.904825046</v>
      </c>
      <c r="H82" s="144">
        <v>12.857187610874998</v>
      </c>
      <c r="I82" s="144">
        <v>7.5064468331666667</v>
      </c>
      <c r="J82" s="144">
        <v>5.5623628052500003</v>
      </c>
      <c r="K82" s="144">
        <v>2.904825046</v>
      </c>
      <c r="L82" s="144">
        <v>2.904825046</v>
      </c>
      <c r="M82" s="145">
        <v>2.904825046</v>
      </c>
      <c r="N82" s="189"/>
      <c r="O82" s="190"/>
      <c r="P82" s="186">
        <f t="shared" si="36"/>
        <v>3.6556453198281527</v>
      </c>
      <c r="Q82" s="187">
        <f t="shared" si="37"/>
        <v>3.9106610119555478</v>
      </c>
      <c r="R82" s="187">
        <f t="shared" si="38"/>
        <v>3.213162835437545</v>
      </c>
      <c r="S82" s="187">
        <f t="shared" si="40"/>
        <v>1.9307400531771166</v>
      </c>
      <c r="T82" s="187">
        <f t="shared" si="39"/>
        <v>3.6556453198281527</v>
      </c>
      <c r="U82" s="187">
        <f t="shared" si="39"/>
        <v>3.4617841963346936</v>
      </c>
      <c r="V82" s="187">
        <f t="shared" si="39"/>
        <v>3.213162835437545</v>
      </c>
      <c r="W82" s="187">
        <f t="shared" si="41"/>
        <v>1.9307400531771166</v>
      </c>
      <c r="X82" s="187">
        <f t="shared" si="35"/>
        <v>2.1325446245426889</v>
      </c>
      <c r="Y82" s="188">
        <f t="shared" si="35"/>
        <v>2.2948117863399999</v>
      </c>
      <c r="Z82" s="109"/>
      <c r="AA82" s="199"/>
    </row>
    <row r="83" spans="1:27" x14ac:dyDescent="0.25">
      <c r="A83" s="412"/>
      <c r="B83" s="390"/>
      <c r="C83" s="146" t="s">
        <v>23</v>
      </c>
      <c r="D83" s="147">
        <v>20.191257167426308</v>
      </c>
      <c r="E83" s="126">
        <v>17.790349402401603</v>
      </c>
      <c r="F83" s="126">
        <v>14.887248540717462</v>
      </c>
      <c r="G83" s="126">
        <v>13.947883576059192</v>
      </c>
      <c r="H83" s="126">
        <v>18.217593271612209</v>
      </c>
      <c r="I83" s="126">
        <v>15.432849164739565</v>
      </c>
      <c r="J83" s="126">
        <v>16.240123357240634</v>
      </c>
      <c r="K83" s="126">
        <v>13.947883576059192</v>
      </c>
      <c r="L83" s="126">
        <v>13.809648396607434</v>
      </c>
      <c r="M83" s="149"/>
      <c r="N83" s="189"/>
      <c r="O83" s="190"/>
      <c r="P83" s="191">
        <f t="shared" si="36"/>
        <v>5.7409191651770053</v>
      </c>
      <c r="Q83" s="192">
        <f t="shared" si="37"/>
        <v>8.2044610156154842</v>
      </c>
      <c r="R83" s="192">
        <f t="shared" si="38"/>
        <v>8.5997903063436052</v>
      </c>
      <c r="S83" s="192">
        <f t="shared" si="40"/>
        <v>9.2706917115134093</v>
      </c>
      <c r="T83" s="192">
        <f t="shared" si="39"/>
        <v>5.1797532708920118</v>
      </c>
      <c r="U83" s="192">
        <f t="shared" si="39"/>
        <v>7.1172412900944471</v>
      </c>
      <c r="V83" s="192">
        <f t="shared" si="39"/>
        <v>9.3812940006637149</v>
      </c>
      <c r="W83" s="192">
        <f t="shared" si="41"/>
        <v>9.2706917115134093</v>
      </c>
      <c r="X83" s="192">
        <f t="shared" si="35"/>
        <v>10.138197994251854</v>
      </c>
      <c r="Y83" s="195"/>
      <c r="Z83" s="109"/>
    </row>
    <row r="84" spans="1:27" x14ac:dyDescent="0.25">
      <c r="A84" s="141"/>
      <c r="B84" s="390"/>
      <c r="C84" s="146" t="s">
        <v>170</v>
      </c>
      <c r="D84" s="147">
        <v>26.068576813750003</v>
      </c>
      <c r="E84" s="126">
        <v>33.512391895999997</v>
      </c>
      <c r="F84" s="126">
        <v>27.008670952500001</v>
      </c>
      <c r="G84" s="126">
        <v>27.008670952500001</v>
      </c>
      <c r="H84" s="126">
        <v>35.3974563875</v>
      </c>
      <c r="I84" s="126">
        <v>30.659562019000003</v>
      </c>
      <c r="J84" s="126">
        <v>27.253315373333333</v>
      </c>
      <c r="K84" s="126">
        <v>25.876657686666668</v>
      </c>
      <c r="L84" s="126">
        <v>25.876657686666668</v>
      </c>
      <c r="M84" s="127">
        <v>25.876657686666668</v>
      </c>
      <c r="N84" s="189"/>
      <c r="O84" s="190"/>
      <c r="P84" s="191">
        <f t="shared" si="36"/>
        <v>7.4119997084868245</v>
      </c>
      <c r="Q84" s="192">
        <f t="shared" si="37"/>
        <v>15.455070984364328</v>
      </c>
      <c r="R84" s="192">
        <f t="shared" si="38"/>
        <v>15.601869345384078</v>
      </c>
      <c r="S84" s="192">
        <f t="shared" si="40"/>
        <v>17.951760248996798</v>
      </c>
      <c r="T84" s="192">
        <f t="shared" si="39"/>
        <v>10.064451860944661</v>
      </c>
      <c r="U84" s="192">
        <f t="shared" si="39"/>
        <v>14.139417706252212</v>
      </c>
      <c r="V84" s="192">
        <f t="shared" si="39"/>
        <v>15.743191008217158</v>
      </c>
      <c r="W84" s="192">
        <f t="shared" si="41"/>
        <v>17.199348892560067</v>
      </c>
      <c r="X84" s="192">
        <f t="shared" si="35"/>
        <v>18.997057095338835</v>
      </c>
      <c r="Y84" s="193">
        <f t="shared" si="35"/>
        <v>20.442559572466667</v>
      </c>
      <c r="Z84" s="109"/>
    </row>
    <row r="85" spans="1:27" x14ac:dyDescent="0.25">
      <c r="A85" s="141"/>
      <c r="B85" s="390"/>
      <c r="C85" s="146" t="s">
        <v>171</v>
      </c>
      <c r="D85" s="147">
        <v>25.507989870791977</v>
      </c>
      <c r="E85" s="126">
        <v>23.129801327957306</v>
      </c>
      <c r="F85" s="126">
        <v>23.602806796726334</v>
      </c>
      <c r="G85" s="126">
        <v>17.221130304172995</v>
      </c>
      <c r="H85" s="126">
        <v>21.518625943344059</v>
      </c>
      <c r="I85" s="126">
        <v>19.642353488561703</v>
      </c>
      <c r="J85" s="126">
        <v>20.718739401393002</v>
      </c>
      <c r="K85" s="126">
        <v>13.871130304172993</v>
      </c>
      <c r="L85" s="148"/>
      <c r="M85" s="149"/>
      <c r="N85" s="189"/>
      <c r="O85" s="190"/>
      <c r="P85" s="191">
        <f t="shared" si="36"/>
        <v>11.885432202924852</v>
      </c>
      <c r="Q85" s="192">
        <f t="shared" si="37"/>
        <v>12.533114777078847</v>
      </c>
      <c r="R85" s="192">
        <f t="shared" si="38"/>
        <v>13.999645197423808</v>
      </c>
      <c r="S85" s="192">
        <f t="shared" ref="S85:W85" si="42">G85*G62</f>
        <v>10.886287582280493</v>
      </c>
      <c r="T85" s="192">
        <f t="shared" si="42"/>
        <v>10.026590532818602</v>
      </c>
      <c r="U85" s="192">
        <f t="shared" si="42"/>
        <v>10.643406195907872</v>
      </c>
      <c r="V85" s="192">
        <f t="shared" si="42"/>
        <v>12.289004568626858</v>
      </c>
      <c r="W85" s="192">
        <f t="shared" si="42"/>
        <v>8.7685947969351243</v>
      </c>
      <c r="X85" s="194"/>
      <c r="Y85" s="195"/>
      <c r="Z85" s="109"/>
    </row>
    <row r="86" spans="1:27" x14ac:dyDescent="0.25">
      <c r="A86" s="141"/>
      <c r="B86" s="390"/>
      <c r="C86" s="146" t="s">
        <v>172</v>
      </c>
      <c r="D86" s="147">
        <v>21.195</v>
      </c>
      <c r="E86" s="126">
        <v>20.114999999999998</v>
      </c>
      <c r="F86" s="126">
        <v>12.94</v>
      </c>
      <c r="G86" s="148"/>
      <c r="H86" s="126">
        <v>21.195</v>
      </c>
      <c r="I86" s="126">
        <v>20.114999999999998</v>
      </c>
      <c r="J86" s="126">
        <v>12.94</v>
      </c>
      <c r="K86" s="148"/>
      <c r="L86" s="148"/>
      <c r="M86" s="149"/>
      <c r="N86" s="189"/>
      <c r="O86" s="190"/>
      <c r="P86" s="191">
        <f t="shared" si="36"/>
        <v>1.4164282217640203</v>
      </c>
      <c r="Q86" s="192">
        <f t="shared" si="37"/>
        <v>6.5831052503491865</v>
      </c>
      <c r="R86" s="192">
        <f t="shared" si="38"/>
        <v>12.058776030318608</v>
      </c>
      <c r="S86" s="194"/>
      <c r="T86" s="192">
        <f t="shared" ref="T86:W90" si="43">H86*H63</f>
        <v>1.4164282217640203</v>
      </c>
      <c r="U86" s="192">
        <f t="shared" si="43"/>
        <v>6.5831052503491865</v>
      </c>
      <c r="V86" s="192">
        <f t="shared" si="43"/>
        <v>12.058776030318608</v>
      </c>
      <c r="W86" s="194"/>
      <c r="X86" s="194"/>
      <c r="Y86" s="195"/>
      <c r="Z86" s="109"/>
    </row>
    <row r="87" spans="1:27" x14ac:dyDescent="0.25">
      <c r="A87" s="141"/>
      <c r="B87" s="390"/>
      <c r="C87" s="146" t="s">
        <v>173</v>
      </c>
      <c r="D87" s="147">
        <v>24.519538501972182</v>
      </c>
      <c r="E87" s="126">
        <v>18.829647755193541</v>
      </c>
      <c r="F87" s="126">
        <v>16.706161928134872</v>
      </c>
      <c r="G87" s="126">
        <v>15.742733760754003</v>
      </c>
      <c r="H87" s="126">
        <v>24.624620432820667</v>
      </c>
      <c r="I87" s="126">
        <v>18.863757011077379</v>
      </c>
      <c r="J87" s="126">
        <v>16.37413460893487</v>
      </c>
      <c r="K87" s="126">
        <v>15.410706441554002</v>
      </c>
      <c r="L87" s="148"/>
      <c r="M87" s="149"/>
      <c r="N87" s="189"/>
      <c r="O87" s="190"/>
      <c r="P87" s="191">
        <f t="shared" si="36"/>
        <v>6.2103840966658597</v>
      </c>
      <c r="Q87" s="192">
        <f t="shared" si="37"/>
        <v>10.723185675394902</v>
      </c>
      <c r="R87" s="192">
        <f t="shared" si="38"/>
        <v>12.993392020033943</v>
      </c>
      <c r="S87" s="192">
        <f t="shared" si="38"/>
        <v>14.693072522325473</v>
      </c>
      <c r="T87" s="192">
        <f t="shared" si="43"/>
        <v>6.2369995711836967</v>
      </c>
      <c r="U87" s="192">
        <f t="shared" si="43"/>
        <v>10.742610355497645</v>
      </c>
      <c r="V87" s="192">
        <f t="shared" si="43"/>
        <v>12.735154302820089</v>
      </c>
      <c r="W87" s="192">
        <f t="shared" si="43"/>
        <v>14.383183429710515</v>
      </c>
      <c r="X87" s="194"/>
      <c r="Y87" s="195"/>
      <c r="Z87" s="109"/>
    </row>
    <row r="88" spans="1:27" x14ac:dyDescent="0.25">
      <c r="A88" s="141"/>
      <c r="B88" s="390"/>
      <c r="C88" s="146" t="s">
        <v>174</v>
      </c>
      <c r="D88" s="147">
        <v>17.592597309974529</v>
      </c>
      <c r="E88" s="126">
        <v>18.499819847114289</v>
      </c>
      <c r="F88" s="126">
        <v>19.293116815000001</v>
      </c>
      <c r="G88" s="148"/>
      <c r="H88" s="126">
        <v>16.3</v>
      </c>
      <c r="I88" s="126">
        <v>17.879172919249999</v>
      </c>
      <c r="J88" s="126">
        <v>19.293116815000001</v>
      </c>
      <c r="K88" s="148"/>
      <c r="L88" s="148"/>
      <c r="M88" s="149"/>
      <c r="N88" s="189"/>
      <c r="O88" s="190"/>
      <c r="P88" s="191">
        <f t="shared" si="36"/>
        <v>4.1484733860655929</v>
      </c>
      <c r="Q88" s="192">
        <f t="shared" si="37"/>
        <v>6.6020967623310653</v>
      </c>
      <c r="R88" s="192">
        <f t="shared" si="38"/>
        <v>8.4237122490968765</v>
      </c>
      <c r="S88" s="194"/>
      <c r="T88" s="192">
        <f t="shared" si="43"/>
        <v>3.8436687318779459</v>
      </c>
      <c r="U88" s="192">
        <f t="shared" si="43"/>
        <v>6.3806042771681506</v>
      </c>
      <c r="V88" s="192">
        <f t="shared" si="43"/>
        <v>8.4237122490968765</v>
      </c>
      <c r="W88" s="194"/>
      <c r="X88" s="194"/>
      <c r="Y88" s="195"/>
      <c r="Z88" s="109"/>
    </row>
    <row r="89" spans="1:27" x14ac:dyDescent="0.25">
      <c r="A89" s="141"/>
      <c r="B89" s="390"/>
      <c r="C89" s="146" t="s">
        <v>175</v>
      </c>
      <c r="D89" s="147">
        <v>28.726598188221608</v>
      </c>
      <c r="E89" s="126">
        <v>17.17186134861111</v>
      </c>
      <c r="F89" s="126">
        <v>20.249101435000004</v>
      </c>
      <c r="G89" s="148"/>
      <c r="H89" s="126">
        <v>27.142330333833332</v>
      </c>
      <c r="I89" s="126">
        <v>20.409054503384617</v>
      </c>
      <c r="J89" s="126">
        <v>20.249101435000004</v>
      </c>
      <c r="K89" s="148"/>
      <c r="L89" s="148"/>
      <c r="M89" s="149"/>
      <c r="N89" s="189"/>
      <c r="O89" s="190"/>
      <c r="P89" s="191">
        <f t="shared" si="36"/>
        <v>6.7739587257232543</v>
      </c>
      <c r="Q89" s="192">
        <f t="shared" si="37"/>
        <v>6.128183471502699</v>
      </c>
      <c r="R89" s="192">
        <f t="shared" si="38"/>
        <v>8.8411118549076519</v>
      </c>
      <c r="S89" s="194"/>
      <c r="T89" s="192">
        <f t="shared" si="43"/>
        <v>6.4003758536476978</v>
      </c>
      <c r="U89" s="192">
        <f t="shared" si="43"/>
        <v>7.2834521510246901</v>
      </c>
      <c r="V89" s="192">
        <f t="shared" si="43"/>
        <v>8.8411118549076519</v>
      </c>
      <c r="W89" s="194"/>
      <c r="X89" s="194"/>
      <c r="Y89" s="195"/>
      <c r="Z89" s="109"/>
    </row>
    <row r="90" spans="1:27" x14ac:dyDescent="0.25">
      <c r="A90" s="141"/>
      <c r="B90" s="390"/>
      <c r="C90" s="146" t="s">
        <v>176</v>
      </c>
      <c r="D90" s="147">
        <v>28.51740212478834</v>
      </c>
      <c r="E90" s="126">
        <v>26.226113776747503</v>
      </c>
      <c r="F90" s="126">
        <v>30.579243875294473</v>
      </c>
      <c r="G90" s="148"/>
      <c r="H90" s="126">
        <v>26.895311821576211</v>
      </c>
      <c r="I90" s="126">
        <v>22.800338282808148</v>
      </c>
      <c r="J90" s="126">
        <v>30.825723023529651</v>
      </c>
      <c r="K90" s="148"/>
      <c r="L90" s="148"/>
      <c r="M90" s="149"/>
      <c r="N90" s="189"/>
      <c r="O90" s="190"/>
      <c r="P90" s="191">
        <f t="shared" si="36"/>
        <v>6.7246286418060519</v>
      </c>
      <c r="Q90" s="192">
        <f t="shared" si="37"/>
        <v>9.3594068636835601</v>
      </c>
      <c r="R90" s="192">
        <f t="shared" si="38"/>
        <v>13.351432724450575</v>
      </c>
      <c r="S90" s="194"/>
      <c r="T90" s="192">
        <f t="shared" si="43"/>
        <v>6.3421269375889429</v>
      </c>
      <c r="U90" s="192">
        <f t="shared" si="43"/>
        <v>8.1368381314513876</v>
      </c>
      <c r="V90" s="192">
        <f t="shared" si="43"/>
        <v>13.459049831631587</v>
      </c>
      <c r="W90" s="194"/>
      <c r="X90" s="194"/>
      <c r="Y90" s="195"/>
      <c r="Z90" s="109"/>
    </row>
    <row r="91" spans="1:27" x14ac:dyDescent="0.25">
      <c r="A91" s="141"/>
      <c r="B91" s="390"/>
      <c r="C91" s="146" t="s">
        <v>27</v>
      </c>
      <c r="D91" s="147">
        <v>27.57667815005798</v>
      </c>
      <c r="E91" s="126">
        <v>24.681001535645056</v>
      </c>
      <c r="F91" s="148"/>
      <c r="G91" s="148"/>
      <c r="H91" s="126">
        <v>25.605340792171614</v>
      </c>
      <c r="I91" s="126">
        <v>23.530016056292613</v>
      </c>
      <c r="J91" s="148"/>
      <c r="K91" s="148"/>
      <c r="L91" s="148"/>
      <c r="M91" s="149"/>
      <c r="N91" s="189"/>
      <c r="O91" s="190"/>
      <c r="P91" s="191">
        <f>D91*D68</f>
        <v>1.4763542350362822</v>
      </c>
      <c r="Q91" s="192">
        <f>E91*E68</f>
        <v>3.4142065352039421</v>
      </c>
      <c r="R91" s="194"/>
      <c r="S91" s="194"/>
      <c r="T91" s="192">
        <f>H91*H68</f>
        <v>1.3708160610341806</v>
      </c>
      <c r="U91" s="192">
        <f>I91*I68</f>
        <v>3.2549868155400317</v>
      </c>
      <c r="V91" s="194"/>
      <c r="W91" s="194"/>
      <c r="X91" s="194"/>
      <c r="Y91" s="195"/>
      <c r="Z91" s="109"/>
    </row>
    <row r="92" spans="1:27" ht="14.4" thickBot="1" x14ac:dyDescent="0.3">
      <c r="A92" s="141"/>
      <c r="B92" s="390"/>
      <c r="C92" s="172" t="s">
        <v>177</v>
      </c>
      <c r="D92" s="173">
        <v>55.570311455888884</v>
      </c>
      <c r="E92" s="134">
        <v>45.78029021541667</v>
      </c>
      <c r="F92" s="174"/>
      <c r="G92" s="174"/>
      <c r="H92" s="134">
        <v>52.255834486388892</v>
      </c>
      <c r="I92" s="134">
        <v>49.631093291455024</v>
      </c>
      <c r="J92" s="174"/>
      <c r="K92" s="174"/>
      <c r="L92" s="174"/>
      <c r="M92" s="175"/>
      <c r="N92" s="200"/>
      <c r="O92" s="201"/>
      <c r="P92" s="202">
        <f>D92*D69</f>
        <v>2.9750307202977706</v>
      </c>
      <c r="Q92" s="203">
        <f>E92*E69</f>
        <v>6.3329426000509175</v>
      </c>
      <c r="R92" s="204"/>
      <c r="S92" s="204"/>
      <c r="T92" s="203">
        <f>H92*H69</f>
        <v>2.7975857762684533</v>
      </c>
      <c r="U92" s="203">
        <f>I92*I69</f>
        <v>6.8656372319525305</v>
      </c>
      <c r="V92" s="204"/>
      <c r="W92" s="204"/>
      <c r="X92" s="204"/>
      <c r="Y92" s="205"/>
      <c r="Z92" s="109"/>
    </row>
    <row r="93" spans="1:27" ht="18" customHeight="1" x14ac:dyDescent="0.3">
      <c r="A93" s="104"/>
      <c r="B93" s="108"/>
      <c r="C93" s="206"/>
      <c r="D93" s="207"/>
      <c r="E93" s="207"/>
      <c r="F93" s="208"/>
      <c r="G93" s="207"/>
      <c r="H93" s="207"/>
      <c r="I93" s="207"/>
      <c r="J93" s="207"/>
      <c r="K93" s="207"/>
      <c r="L93" s="207"/>
      <c r="M93" s="209"/>
      <c r="N93" s="401" t="s">
        <v>270</v>
      </c>
      <c r="O93" s="402"/>
      <c r="P93" s="210"/>
      <c r="Q93" s="210"/>
      <c r="R93" s="211"/>
      <c r="S93" s="210"/>
      <c r="T93" s="210"/>
      <c r="U93" s="210"/>
      <c r="V93" s="210"/>
      <c r="W93" s="210"/>
      <c r="X93" s="210"/>
      <c r="Y93" s="212"/>
      <c r="Z93" s="109"/>
    </row>
    <row r="94" spans="1:27" ht="17.25" customHeight="1" x14ac:dyDescent="0.3">
      <c r="A94" s="104"/>
      <c r="B94" s="108"/>
      <c r="C94" s="213" t="s">
        <v>271</v>
      </c>
      <c r="D94" s="214"/>
      <c r="E94" s="214"/>
      <c r="F94" s="215"/>
      <c r="G94" s="214"/>
      <c r="H94" s="214"/>
      <c r="I94" s="214"/>
      <c r="J94" s="214"/>
      <c r="K94" s="214"/>
      <c r="L94" s="214"/>
      <c r="M94" s="216"/>
      <c r="N94" s="403"/>
      <c r="O94" s="404"/>
      <c r="P94" s="217"/>
      <c r="Q94" s="217"/>
      <c r="R94" s="218"/>
      <c r="S94" s="217"/>
      <c r="T94" s="217"/>
      <c r="U94" s="217"/>
      <c r="V94" s="217"/>
      <c r="W94" s="217"/>
      <c r="X94" s="217"/>
      <c r="Y94" s="219"/>
      <c r="Z94" s="109"/>
    </row>
    <row r="95" spans="1:27" ht="14.55" customHeight="1" x14ac:dyDescent="0.25">
      <c r="A95" s="141"/>
      <c r="B95" s="390" t="s">
        <v>163</v>
      </c>
      <c r="C95" s="142" t="s">
        <v>9</v>
      </c>
      <c r="D95" s="220">
        <v>2.1647795992049652E-2</v>
      </c>
      <c r="E95" s="221">
        <v>7.0959797175794467E-2</v>
      </c>
      <c r="F95" s="221">
        <v>0.13255298842021734</v>
      </c>
      <c r="G95" s="221">
        <v>0.19407888456999309</v>
      </c>
      <c r="H95" s="221">
        <v>2.1647795992049652E-2</v>
      </c>
      <c r="I95" s="221">
        <v>7.0959797175794467E-2</v>
      </c>
      <c r="J95" s="221">
        <v>0.13255298842021734</v>
      </c>
      <c r="K95" s="221">
        <v>0.19407888456999309</v>
      </c>
      <c r="L95" s="221">
        <v>0.27672104781107287</v>
      </c>
      <c r="M95" s="222">
        <v>0.38190527451067857</v>
      </c>
      <c r="N95" s="184"/>
      <c r="O95" s="185"/>
      <c r="P95" s="186">
        <f t="shared" ref="P95:Y96" si="44">P75*D95*60*(12*($S$66/100))</f>
        <v>32.735515606411511</v>
      </c>
      <c r="Q95" s="187">
        <f t="shared" si="44"/>
        <v>142.60492930216358</v>
      </c>
      <c r="R95" s="187">
        <f t="shared" si="44"/>
        <v>328.09345336064791</v>
      </c>
      <c r="S95" s="187">
        <f t="shared" si="44"/>
        <v>568.99317277148657</v>
      </c>
      <c r="T95" s="187">
        <f t="shared" si="44"/>
        <v>27.186611470566376</v>
      </c>
      <c r="U95" s="187">
        <f t="shared" si="44"/>
        <v>130.24590223748385</v>
      </c>
      <c r="V95" s="187">
        <f t="shared" si="44"/>
        <v>333.68552643004512</v>
      </c>
      <c r="W95" s="187">
        <f t="shared" si="44"/>
        <v>503.79347122473558</v>
      </c>
      <c r="X95" s="187">
        <f t="shared" si="44"/>
        <v>890.02948116347454</v>
      </c>
      <c r="Y95" s="188">
        <f t="shared" si="44"/>
        <v>1238.2394498497017</v>
      </c>
      <c r="Z95" s="109"/>
    </row>
    <row r="96" spans="1:27" x14ac:dyDescent="0.25">
      <c r="A96" s="141"/>
      <c r="B96" s="390"/>
      <c r="C96" s="146" t="s">
        <v>164</v>
      </c>
      <c r="D96" s="223">
        <v>1.0926978366996092E-2</v>
      </c>
      <c r="E96" s="224">
        <v>3.90181039778539E-2</v>
      </c>
      <c r="F96" s="224">
        <v>0.13327468602699327</v>
      </c>
      <c r="G96" s="224">
        <v>0.20370091137427973</v>
      </c>
      <c r="H96" s="224">
        <v>1.0926978366996092E-2</v>
      </c>
      <c r="I96" s="224">
        <v>3.90181039778539E-2</v>
      </c>
      <c r="J96" s="224">
        <v>0.13327468602699327</v>
      </c>
      <c r="K96" s="224">
        <v>0.20370091137427973</v>
      </c>
      <c r="L96" s="224">
        <v>0.25134852210609482</v>
      </c>
      <c r="M96" s="225">
        <v>0.31194464017429546</v>
      </c>
      <c r="N96" s="189"/>
      <c r="O96" s="190"/>
      <c r="P96" s="191">
        <f t="shared" si="44"/>
        <v>27.927988612338808</v>
      </c>
      <c r="Q96" s="192">
        <f t="shared" si="44"/>
        <v>134.35691365957672</v>
      </c>
      <c r="R96" s="192">
        <f t="shared" si="44"/>
        <v>521.59825663448771</v>
      </c>
      <c r="S96" s="192">
        <f t="shared" si="44"/>
        <v>848.61182437538889</v>
      </c>
      <c r="T96" s="192">
        <f t="shared" si="44"/>
        <v>27.714909359283865</v>
      </c>
      <c r="U96" s="192">
        <f t="shared" si="44"/>
        <v>136.33177634705183</v>
      </c>
      <c r="V96" s="192">
        <f t="shared" si="44"/>
        <v>490.23854361804388</v>
      </c>
      <c r="W96" s="192">
        <f t="shared" si="44"/>
        <v>773.47952815739347</v>
      </c>
      <c r="X96" s="192">
        <f t="shared" si="44"/>
        <v>1043.1728117299565</v>
      </c>
      <c r="Y96" s="193">
        <f t="shared" si="44"/>
        <v>1225.0428917680201</v>
      </c>
      <c r="Z96" s="109"/>
    </row>
    <row r="97" spans="1:26" ht="14.55" customHeight="1" x14ac:dyDescent="0.25">
      <c r="A97" s="108"/>
      <c r="B97" s="390"/>
      <c r="C97" s="146" t="s">
        <v>165</v>
      </c>
      <c r="D97" s="223">
        <v>1.6033332938471506E-3</v>
      </c>
      <c r="E97" s="224">
        <v>4.7609245979990432E-3</v>
      </c>
      <c r="F97" s="224">
        <v>7.712732034157236E-3</v>
      </c>
      <c r="G97" s="226"/>
      <c r="H97" s="224">
        <v>1.6033332938471506E-3</v>
      </c>
      <c r="I97" s="224">
        <v>4.7609245979990432E-3</v>
      </c>
      <c r="J97" s="224">
        <v>7.712732034157236E-3</v>
      </c>
      <c r="K97" s="226"/>
      <c r="L97" s="226"/>
      <c r="M97" s="227"/>
      <c r="N97" s="189"/>
      <c r="O97" s="190"/>
      <c r="P97" s="191">
        <f t="shared" ref="P97:R98" si="45">P77*D97*60*(12*($S$67/100))</f>
        <v>6.4027303570307152</v>
      </c>
      <c r="Q97" s="192">
        <f t="shared" si="45"/>
        <v>26.81119102694262</v>
      </c>
      <c r="R97" s="192">
        <f t="shared" si="45"/>
        <v>61.074391351656168</v>
      </c>
      <c r="S97" s="194"/>
      <c r="T97" s="192">
        <f t="shared" ref="T97:V98" si="46">T77*H97*60*(12*($S$67/100))</f>
        <v>5.4473132860892006</v>
      </c>
      <c r="U97" s="192">
        <f t="shared" si="46"/>
        <v>23.636116823734078</v>
      </c>
      <c r="V97" s="192">
        <f t="shared" si="46"/>
        <v>61.074391351656168</v>
      </c>
      <c r="W97" s="194"/>
      <c r="X97" s="194"/>
      <c r="Y97" s="195"/>
      <c r="Z97" s="109"/>
    </row>
    <row r="98" spans="1:26" x14ac:dyDescent="0.25">
      <c r="A98" s="412" t="s">
        <v>166</v>
      </c>
      <c r="B98" s="390"/>
      <c r="C98" s="146" t="s">
        <v>167</v>
      </c>
      <c r="D98" s="223">
        <v>1.6033332938471506E-3</v>
      </c>
      <c r="E98" s="224">
        <v>4.7609245979990432E-3</v>
      </c>
      <c r="F98" s="224">
        <v>7.712732034157236E-3</v>
      </c>
      <c r="G98" s="226"/>
      <c r="H98" s="224">
        <v>1.6033332938471506E-3</v>
      </c>
      <c r="I98" s="224">
        <v>4.7609245979990432E-3</v>
      </c>
      <c r="J98" s="224">
        <v>7.712732034157236E-3</v>
      </c>
      <c r="K98" s="226"/>
      <c r="L98" s="226"/>
      <c r="M98" s="227"/>
      <c r="N98" s="189"/>
      <c r="O98" s="190"/>
      <c r="P98" s="191">
        <f t="shared" si="45"/>
        <v>9.7330586841036233</v>
      </c>
      <c r="Q98" s="192">
        <f t="shared" si="45"/>
        <v>25.753988145672121</v>
      </c>
      <c r="R98" s="192">
        <f t="shared" si="45"/>
        <v>83.13601894978612</v>
      </c>
      <c r="S98" s="194"/>
      <c r="T98" s="192">
        <f t="shared" si="46"/>
        <v>9.4248431764240976</v>
      </c>
      <c r="U98" s="192">
        <f t="shared" si="46"/>
        <v>25.10987350894051</v>
      </c>
      <c r="V98" s="192">
        <f t="shared" si="46"/>
        <v>83.13601894978612</v>
      </c>
      <c r="W98" s="194"/>
      <c r="X98" s="194"/>
      <c r="Y98" s="195"/>
      <c r="Z98" s="109"/>
    </row>
    <row r="99" spans="1:26" x14ac:dyDescent="0.25">
      <c r="A99" s="412"/>
      <c r="B99" s="390"/>
      <c r="C99" s="146" t="s">
        <v>17</v>
      </c>
      <c r="D99" s="223">
        <v>3.6456368796933887E-3</v>
      </c>
      <c r="E99" s="224">
        <v>1.391997032598831E-2</v>
      </c>
      <c r="F99" s="224">
        <v>3.3643635679851208E-2</v>
      </c>
      <c r="G99" s="224">
        <v>6.503797875835296E-2</v>
      </c>
      <c r="H99" s="224">
        <v>3.6456368796933887E-3</v>
      </c>
      <c r="I99" s="224">
        <v>1.391997032598831E-2</v>
      </c>
      <c r="J99" s="224">
        <v>3.3643635679851208E-2</v>
      </c>
      <c r="K99" s="224">
        <v>6.503797875835296E-2</v>
      </c>
      <c r="L99" s="224">
        <v>0.11008914953947224</v>
      </c>
      <c r="M99" s="227"/>
      <c r="N99" s="189"/>
      <c r="O99" s="190"/>
      <c r="P99" s="191">
        <f t="shared" ref="P99:X104" si="47">P79*D99*60*(12*($S$66/100))</f>
        <v>7.6804084668544466</v>
      </c>
      <c r="Q99" s="192">
        <f t="shared" si="47"/>
        <v>64.50394143127842</v>
      </c>
      <c r="R99" s="192">
        <f t="shared" si="47"/>
        <v>195.65158222054566</v>
      </c>
      <c r="S99" s="192">
        <f t="shared" si="47"/>
        <v>438.15445288035943</v>
      </c>
      <c r="T99" s="192">
        <f t="shared" si="47"/>
        <v>7.6804084668544466</v>
      </c>
      <c r="U99" s="192">
        <f t="shared" si="47"/>
        <v>64.50394143127842</v>
      </c>
      <c r="V99" s="192">
        <f t="shared" si="47"/>
        <v>195.65158222054566</v>
      </c>
      <c r="W99" s="192">
        <f t="shared" si="47"/>
        <v>438.15445288035943</v>
      </c>
      <c r="X99" s="192">
        <f t="shared" si="47"/>
        <v>391.47081940395003</v>
      </c>
      <c r="Y99" s="195"/>
      <c r="Z99" s="109"/>
    </row>
    <row r="100" spans="1:26" x14ac:dyDescent="0.25">
      <c r="A100" s="412"/>
      <c r="B100" s="107"/>
      <c r="C100" s="142" t="s">
        <v>29</v>
      </c>
      <c r="D100" s="220">
        <v>1.8014065828911867E-3</v>
      </c>
      <c r="E100" s="221">
        <v>6.6553854171316233E-3</v>
      </c>
      <c r="F100" s="221">
        <v>1.6625881212776531E-2</v>
      </c>
      <c r="G100" s="221">
        <v>3.3725475637655114E-2</v>
      </c>
      <c r="H100" s="221">
        <v>1.8014065828911867E-3</v>
      </c>
      <c r="I100" s="221">
        <v>6.6553854171316233E-3</v>
      </c>
      <c r="J100" s="221">
        <v>1.6625881212776531E-2</v>
      </c>
      <c r="K100" s="221">
        <v>3.3725475637655114E-2</v>
      </c>
      <c r="L100" s="221">
        <v>6.0081913043177816E-2</v>
      </c>
      <c r="M100" s="222">
        <v>9.799620278575906E-2</v>
      </c>
      <c r="N100" s="189"/>
      <c r="O100" s="190"/>
      <c r="P100" s="186">
        <f t="shared" si="47"/>
        <v>4.8351494589084858</v>
      </c>
      <c r="Q100" s="187">
        <f t="shared" si="47"/>
        <v>22.435734754652703</v>
      </c>
      <c r="R100" s="187">
        <f t="shared" si="47"/>
        <v>76.367020357405892</v>
      </c>
      <c r="S100" s="187">
        <f t="shared" si="47"/>
        <v>184.98228261384207</v>
      </c>
      <c r="T100" s="187">
        <f t="shared" si="47"/>
        <v>4.7252766276958988</v>
      </c>
      <c r="U100" s="187">
        <f t="shared" si="47"/>
        <v>22.665611792701807</v>
      </c>
      <c r="V100" s="187">
        <f t="shared" si="47"/>
        <v>80.340435666911972</v>
      </c>
      <c r="W100" s="187">
        <f t="shared" si="47"/>
        <v>173.45595558198929</v>
      </c>
      <c r="X100" s="187">
        <f t="shared" si="47"/>
        <v>318.082733320751</v>
      </c>
      <c r="Y100" s="188">
        <f>Y80*M100*60*(12*($S$66/100))</f>
        <v>554.78450430752559</v>
      </c>
      <c r="Z100" s="109"/>
    </row>
    <row r="101" spans="1:26" ht="14.55" customHeight="1" x14ac:dyDescent="0.25">
      <c r="A101" s="412"/>
      <c r="B101" s="108"/>
      <c r="C101" s="154" t="s">
        <v>24</v>
      </c>
      <c r="D101" s="228">
        <v>1.8014065828911867E-3</v>
      </c>
      <c r="E101" s="229">
        <v>4.8420000000000008E-3</v>
      </c>
      <c r="F101" s="229">
        <v>1.6625881212776531E-2</v>
      </c>
      <c r="G101" s="229">
        <v>3.3725475637655114E-2</v>
      </c>
      <c r="H101" s="229">
        <v>1.8014065828911867E-3</v>
      </c>
      <c r="I101" s="229">
        <v>4.8420000000000008E-3</v>
      </c>
      <c r="J101" s="229">
        <v>1.6625881212776531E-2</v>
      </c>
      <c r="K101" s="229">
        <v>3.3725475637655114E-2</v>
      </c>
      <c r="L101" s="229">
        <v>6.3E-2</v>
      </c>
      <c r="M101" s="230">
        <v>9.799620278575906E-2</v>
      </c>
      <c r="N101" s="189"/>
      <c r="O101" s="190"/>
      <c r="P101" s="196">
        <f t="shared" si="47"/>
        <v>3.5355409070348318</v>
      </c>
      <c r="Q101" s="197">
        <f t="shared" si="47"/>
        <v>17.784708119939086</v>
      </c>
      <c r="R101" s="197">
        <f t="shared" si="47"/>
        <v>67.060420225059545</v>
      </c>
      <c r="S101" s="197">
        <f t="shared" si="47"/>
        <v>166.03713213450155</v>
      </c>
      <c r="T101" s="197">
        <f t="shared" si="47"/>
        <v>3.2396513722068678</v>
      </c>
      <c r="U101" s="197">
        <f t="shared" si="47"/>
        <v>18.376338161150269</v>
      </c>
      <c r="V101" s="197">
        <f t="shared" si="47"/>
        <v>72.996891582035687</v>
      </c>
      <c r="W101" s="197">
        <f t="shared" si="47"/>
        <v>167.89926274492035</v>
      </c>
      <c r="X101" s="197">
        <f t="shared" si="47"/>
        <v>371.42120039354302</v>
      </c>
      <c r="Y101" s="198">
        <f>Y81*M101*60*(12*($S$66/100))</f>
        <v>626.16134756099723</v>
      </c>
      <c r="Z101" s="109"/>
    </row>
    <row r="102" spans="1:26" x14ac:dyDescent="0.25">
      <c r="A102" s="412"/>
      <c r="B102" s="390" t="s">
        <v>168</v>
      </c>
      <c r="C102" s="142" t="s">
        <v>169</v>
      </c>
      <c r="D102" s="220">
        <v>8.6132956185873942E-4</v>
      </c>
      <c r="E102" s="221">
        <v>1.9277757964591112E-3</v>
      </c>
      <c r="F102" s="221">
        <v>3.3210226953044744E-3</v>
      </c>
      <c r="G102" s="221">
        <v>7.021762794100439E-3</v>
      </c>
      <c r="H102" s="221">
        <v>8.6132956185873942E-4</v>
      </c>
      <c r="I102" s="221">
        <v>1.9277757964591112E-3</v>
      </c>
      <c r="J102" s="221">
        <v>3.3210226953044744E-3</v>
      </c>
      <c r="K102" s="221">
        <v>7.021762794100439E-3</v>
      </c>
      <c r="L102" s="221">
        <v>8.3913828014795383E-3</v>
      </c>
      <c r="M102" s="222">
        <v>8.3913828014795383E-3</v>
      </c>
      <c r="N102" s="189"/>
      <c r="O102" s="190"/>
      <c r="P102" s="186">
        <f>P82*D102*60*(12*($S$66/100))</f>
        <v>1.8873399997541371</v>
      </c>
      <c r="Q102" s="187">
        <f t="shared" si="47"/>
        <v>4.518803261614317</v>
      </c>
      <c r="R102" s="187">
        <f t="shared" si="47"/>
        <v>6.3961894280980607</v>
      </c>
      <c r="S102" s="187">
        <f t="shared" si="47"/>
        <v>8.1261848830848606</v>
      </c>
      <c r="T102" s="187">
        <f t="shared" si="47"/>
        <v>1.8873399997541371</v>
      </c>
      <c r="U102" s="187">
        <f t="shared" si="47"/>
        <v>4.0001221454834512</v>
      </c>
      <c r="V102" s="187">
        <f t="shared" si="47"/>
        <v>6.3961894280980607</v>
      </c>
      <c r="W102" s="187">
        <f t="shared" si="47"/>
        <v>8.1261848830848606</v>
      </c>
      <c r="X102" s="187">
        <f t="shared" si="47"/>
        <v>10.72626197249363</v>
      </c>
      <c r="Y102" s="188">
        <f>Y82*M102*60*(12*($S$66/100))</f>
        <v>11.542432507421692</v>
      </c>
      <c r="Z102" s="109"/>
    </row>
    <row r="103" spans="1:26" x14ac:dyDescent="0.25">
      <c r="A103" s="412"/>
      <c r="B103" s="390"/>
      <c r="C103" s="146" t="s">
        <v>23</v>
      </c>
      <c r="D103" s="223">
        <v>8.6132956185873942E-4</v>
      </c>
      <c r="E103" s="224">
        <v>1.9277757964591112E-3</v>
      </c>
      <c r="F103" s="224">
        <v>3.3210226953044744E-3</v>
      </c>
      <c r="G103" s="224">
        <v>7.021762794100439E-3</v>
      </c>
      <c r="H103" s="224">
        <v>8.6132956185873942E-4</v>
      </c>
      <c r="I103" s="224">
        <v>1.9277757964591112E-3</v>
      </c>
      <c r="J103" s="224">
        <v>3.3210226953044744E-3</v>
      </c>
      <c r="K103" s="224">
        <v>7.021762794100439E-3</v>
      </c>
      <c r="L103" s="224">
        <v>8.3913828014795383E-3</v>
      </c>
      <c r="M103" s="227"/>
      <c r="N103" s="189"/>
      <c r="O103" s="190"/>
      <c r="P103" s="191">
        <f t="shared" si="47"/>
        <v>2.963927139491485</v>
      </c>
      <c r="Q103" s="192">
        <f t="shared" si="47"/>
        <v>9.4803270045161856</v>
      </c>
      <c r="R103" s="192">
        <f t="shared" si="47"/>
        <v>17.118923210066583</v>
      </c>
      <c r="S103" s="192">
        <f t="shared" si="47"/>
        <v>39.018900922406814</v>
      </c>
      <c r="T103" s="192">
        <f t="shared" si="47"/>
        <v>2.674207884443061</v>
      </c>
      <c r="U103" s="192">
        <f t="shared" si="47"/>
        <v>8.2240350306641332</v>
      </c>
      <c r="V103" s="192">
        <f t="shared" si="47"/>
        <v>18.674600878344226</v>
      </c>
      <c r="W103" s="192">
        <f t="shared" si="47"/>
        <v>39.018900922406814</v>
      </c>
      <c r="X103" s="192">
        <f t="shared" si="47"/>
        <v>50.993056072003441</v>
      </c>
      <c r="Y103" s="195"/>
      <c r="Z103" s="109"/>
    </row>
    <row r="104" spans="1:26" x14ac:dyDescent="0.25">
      <c r="A104" s="141"/>
      <c r="B104" s="390"/>
      <c r="C104" s="146" t="s">
        <v>170</v>
      </c>
      <c r="D104" s="223">
        <v>8.6132956185873942E-4</v>
      </c>
      <c r="E104" s="224">
        <v>1.9277757964591112E-3</v>
      </c>
      <c r="F104" s="224">
        <v>3.3210226953044744E-3</v>
      </c>
      <c r="G104" s="224">
        <v>7.021762794100439E-3</v>
      </c>
      <c r="H104" s="224">
        <v>8.6132956185873942E-4</v>
      </c>
      <c r="I104" s="224">
        <v>1.9277757964591112E-3</v>
      </c>
      <c r="J104" s="224">
        <v>3.3210226953044744E-3</v>
      </c>
      <c r="K104" s="224">
        <v>7.021762794100439E-3</v>
      </c>
      <c r="L104" s="224">
        <v>8.3913828014795383E-3</v>
      </c>
      <c r="M104" s="225">
        <v>8.3913828014795383E-3</v>
      </c>
      <c r="N104" s="189"/>
      <c r="O104" s="190"/>
      <c r="P104" s="191">
        <f t="shared" si="47"/>
        <v>3.8266741721679915</v>
      </c>
      <c r="Q104" s="192">
        <f t="shared" si="47"/>
        <v>17.858470718663298</v>
      </c>
      <c r="R104" s="192">
        <f t="shared" si="47"/>
        <v>31.057408813806294</v>
      </c>
      <c r="S104" s="192">
        <f t="shared" si="47"/>
        <v>75.556169521687153</v>
      </c>
      <c r="T104" s="192">
        <f t="shared" si="47"/>
        <v>5.1960846610944618</v>
      </c>
      <c r="U104" s="192">
        <f t="shared" si="47"/>
        <v>16.338221761744968</v>
      </c>
      <c r="V104" s="192">
        <f t="shared" si="47"/>
        <v>31.338726684100628</v>
      </c>
      <c r="W104" s="192">
        <f t="shared" si="47"/>
        <v>72.389387033036598</v>
      </c>
      <c r="X104" s="192">
        <f t="shared" si="47"/>
        <v>95.551299966217556</v>
      </c>
      <c r="Y104" s="193">
        <f>Y84*M104*60*(12*($S$66/100))</f>
        <v>102.82188088308186</v>
      </c>
      <c r="Z104" s="109"/>
    </row>
    <row r="105" spans="1:26" x14ac:dyDescent="0.25">
      <c r="A105" s="141"/>
      <c r="B105" s="390"/>
      <c r="C105" s="146" t="s">
        <v>171</v>
      </c>
      <c r="D105" s="223">
        <v>4.9758114791463993E-4</v>
      </c>
      <c r="E105" s="224">
        <v>1.9436400872703049E-3</v>
      </c>
      <c r="F105" s="224">
        <v>3.4047487033814134E-3</v>
      </c>
      <c r="G105" s="224">
        <v>4.5207008045826521E-3</v>
      </c>
      <c r="H105" s="224">
        <v>5.1369531062206669E-4</v>
      </c>
      <c r="I105" s="224">
        <v>2.0123219003391844E-3</v>
      </c>
      <c r="J105" s="224">
        <v>3.6870609119557763E-3</v>
      </c>
      <c r="K105" s="224">
        <v>4.5207008045826521E-3</v>
      </c>
      <c r="L105" s="226"/>
      <c r="M105" s="227"/>
      <c r="N105" s="189"/>
      <c r="O105" s="190"/>
      <c r="P105" s="191">
        <f t="shared" ref="P105:W105" si="48">P85*D105*60*(12*($S$67/100))</f>
        <v>3.7343153218441247</v>
      </c>
      <c r="Q105" s="192">
        <f t="shared" si="48"/>
        <v>15.381792713017568</v>
      </c>
      <c r="R105" s="192">
        <f t="shared" si="48"/>
        <v>30.09776050956955</v>
      </c>
      <c r="S105" s="192">
        <f t="shared" si="48"/>
        <v>31.075466544850421</v>
      </c>
      <c r="T105" s="192">
        <f t="shared" si="48"/>
        <v>3.2523027811440719</v>
      </c>
      <c r="U105" s="192">
        <f t="shared" si="48"/>
        <v>13.524156272316056</v>
      </c>
      <c r="V105" s="192">
        <f t="shared" si="48"/>
        <v>28.610741130937164</v>
      </c>
      <c r="W105" s="192">
        <f t="shared" si="48"/>
        <v>25.030403817462375</v>
      </c>
      <c r="X105" s="194"/>
      <c r="Y105" s="195"/>
      <c r="Z105" s="109"/>
    </row>
    <row r="106" spans="1:26" x14ac:dyDescent="0.25">
      <c r="A106" s="141"/>
      <c r="B106" s="390"/>
      <c r="C106" s="146" t="s">
        <v>172</v>
      </c>
      <c r="D106" s="223">
        <v>8.6132956185873942E-4</v>
      </c>
      <c r="E106" s="224">
        <v>1.9277757964591112E-3</v>
      </c>
      <c r="F106" s="224">
        <v>8.9999999999999993E-3</v>
      </c>
      <c r="G106" s="226"/>
      <c r="H106" s="224">
        <v>8.6132956185873942E-4</v>
      </c>
      <c r="I106" s="224">
        <v>1.9277757964591112E-3</v>
      </c>
      <c r="J106" s="224">
        <v>8.9999999999999993E-3</v>
      </c>
      <c r="K106" s="226"/>
      <c r="L106" s="226"/>
      <c r="M106" s="227"/>
      <c r="N106" s="189"/>
      <c r="O106" s="190"/>
      <c r="P106" s="191">
        <f t="shared" ref="P106:S110" si="49">P86*D106*60*(12*($S$67/100))</f>
        <v>0.77036406134301005</v>
      </c>
      <c r="Q106" s="192">
        <f t="shared" si="49"/>
        <v>8.0134477907073371</v>
      </c>
      <c r="R106" s="192">
        <f t="shared" si="49"/>
        <v>68.529541829259443</v>
      </c>
      <c r="S106" s="194"/>
      <c r="T106" s="192">
        <f t="shared" ref="T106:W110" si="50">T86*H106*60*(12*($S$67/100))</f>
        <v>0.77036406134301005</v>
      </c>
      <c r="U106" s="192">
        <f t="shared" si="50"/>
        <v>8.0134477907073371</v>
      </c>
      <c r="V106" s="192">
        <f t="shared" si="50"/>
        <v>68.529541829259443</v>
      </c>
      <c r="W106" s="194"/>
      <c r="X106" s="194"/>
      <c r="Y106" s="195"/>
      <c r="Z106" s="109"/>
    </row>
    <row r="107" spans="1:26" x14ac:dyDescent="0.25">
      <c r="A107" s="141"/>
      <c r="B107" s="390"/>
      <c r="C107" s="146" t="s">
        <v>173</v>
      </c>
      <c r="D107" s="223">
        <v>8.1809999999999999E-4</v>
      </c>
      <c r="E107" s="224">
        <v>2.4390000000000002E-3</v>
      </c>
      <c r="F107" s="224">
        <v>3.7594500000000001E-3</v>
      </c>
      <c r="G107" s="224">
        <v>4.03215E-3</v>
      </c>
      <c r="H107" s="224">
        <v>8.1809999999999999E-4</v>
      </c>
      <c r="I107" s="224">
        <v>2.4390000000000002E-3</v>
      </c>
      <c r="J107" s="224">
        <v>3.7594500000000001E-3</v>
      </c>
      <c r="K107" s="224">
        <v>4.03215E-3</v>
      </c>
      <c r="L107" s="226"/>
      <c r="M107" s="227"/>
      <c r="N107" s="189"/>
      <c r="O107" s="190"/>
      <c r="P107" s="191">
        <f t="shared" si="49"/>
        <v>3.2081668245043291</v>
      </c>
      <c r="Q107" s="192">
        <f t="shared" si="49"/>
        <v>16.514586957043242</v>
      </c>
      <c r="R107" s="192">
        <f t="shared" si="49"/>
        <v>30.844585937708253</v>
      </c>
      <c r="S107" s="192">
        <f t="shared" si="49"/>
        <v>37.409455921877722</v>
      </c>
      <c r="T107" s="192">
        <f t="shared" si="50"/>
        <v>3.2219158746496182</v>
      </c>
      <c r="U107" s="192">
        <f t="shared" si="50"/>
        <v>16.544502560333182</v>
      </c>
      <c r="V107" s="192">
        <f t="shared" si="50"/>
        <v>30.231563914769286</v>
      </c>
      <c r="W107" s="192">
        <f t="shared" si="50"/>
        <v>36.620459452062768</v>
      </c>
      <c r="X107" s="194"/>
      <c r="Y107" s="195"/>
      <c r="Z107" s="109"/>
    </row>
    <row r="108" spans="1:26" x14ac:dyDescent="0.25">
      <c r="A108" s="141"/>
      <c r="B108" s="390"/>
      <c r="C108" s="146" t="s">
        <v>174</v>
      </c>
      <c r="D108" s="223">
        <v>9.0000000000000008E-4</v>
      </c>
      <c r="E108" s="224">
        <v>2.0666666666666667E-3</v>
      </c>
      <c r="F108" s="224">
        <v>2.1750000000000003E-3</v>
      </c>
      <c r="G108" s="226"/>
      <c r="H108" s="224">
        <v>9.0000000000000008E-4</v>
      </c>
      <c r="I108" s="224">
        <v>2.0666666666666667E-3</v>
      </c>
      <c r="J108" s="224">
        <v>2.1750000000000003E-3</v>
      </c>
      <c r="K108" s="226"/>
      <c r="L108" s="226"/>
      <c r="M108" s="227"/>
      <c r="N108" s="189"/>
      <c r="O108" s="190"/>
      <c r="P108" s="191">
        <f t="shared" si="49"/>
        <v>2.3575608314075325</v>
      </c>
      <c r="Q108" s="192">
        <f t="shared" si="49"/>
        <v>8.615577824519745</v>
      </c>
      <c r="R108" s="192">
        <f t="shared" si="49"/>
        <v>11.568974776089169</v>
      </c>
      <c r="S108" s="194"/>
      <c r="T108" s="192">
        <f t="shared" si="50"/>
        <v>2.1843415656513097</v>
      </c>
      <c r="U108" s="192">
        <f t="shared" si="50"/>
        <v>8.3265354472017847</v>
      </c>
      <c r="V108" s="192">
        <f t="shared" si="50"/>
        <v>11.568974776089169</v>
      </c>
      <c r="W108" s="194"/>
      <c r="X108" s="194"/>
      <c r="Y108" s="195"/>
      <c r="Z108" s="109"/>
    </row>
    <row r="109" spans="1:26" x14ac:dyDescent="0.25">
      <c r="A109" s="141"/>
      <c r="B109" s="390"/>
      <c r="C109" s="146" t="s">
        <v>175</v>
      </c>
      <c r="D109" s="223">
        <v>2.2547168476187616E-3</v>
      </c>
      <c r="E109" s="224">
        <v>2.6544572947579332E-3</v>
      </c>
      <c r="F109" s="224">
        <v>4.5643400458079669E-3</v>
      </c>
      <c r="G109" s="226"/>
      <c r="H109" s="224">
        <v>2.2547168476187616E-3</v>
      </c>
      <c r="I109" s="224">
        <v>2.6544572947579332E-3</v>
      </c>
      <c r="J109" s="224">
        <v>4.5643400458079669E-3</v>
      </c>
      <c r="K109" s="226"/>
      <c r="L109" s="226"/>
      <c r="M109" s="227"/>
      <c r="N109" s="189"/>
      <c r="O109" s="190"/>
      <c r="P109" s="191">
        <f t="shared" si="49"/>
        <v>9.6442097210603794</v>
      </c>
      <c r="Q109" s="192">
        <f t="shared" si="49"/>
        <v>10.271635313213707</v>
      </c>
      <c r="R109" s="192">
        <f t="shared" si="49"/>
        <v>25.481029290838116</v>
      </c>
      <c r="S109" s="194"/>
      <c r="T109" s="192">
        <f t="shared" si="50"/>
        <v>9.1123329098227899</v>
      </c>
      <c r="U109" s="192">
        <f t="shared" si="50"/>
        <v>12.208016399062309</v>
      </c>
      <c r="V109" s="192">
        <f t="shared" si="50"/>
        <v>25.481029290838116</v>
      </c>
      <c r="W109" s="194"/>
      <c r="X109" s="194"/>
      <c r="Y109" s="195"/>
      <c r="Z109" s="109"/>
    </row>
    <row r="110" spans="1:26" x14ac:dyDescent="0.25">
      <c r="A110" s="141"/>
      <c r="B110" s="390"/>
      <c r="C110" s="146" t="s">
        <v>176</v>
      </c>
      <c r="D110" s="223">
        <v>1.3416587091932659E-3</v>
      </c>
      <c r="E110" s="224">
        <v>2.3101694941049132E-3</v>
      </c>
      <c r="F110" s="224">
        <v>5.7101079355399154E-3</v>
      </c>
      <c r="G110" s="226"/>
      <c r="H110" s="224">
        <v>1.3416587091932659E-3</v>
      </c>
      <c r="I110" s="224">
        <v>2.3101694941049132E-3</v>
      </c>
      <c r="J110" s="224">
        <v>5.7101079355399154E-3</v>
      </c>
      <c r="K110" s="226"/>
      <c r="L110" s="226"/>
      <c r="M110" s="227"/>
      <c r="N110" s="189"/>
      <c r="O110" s="190"/>
      <c r="P110" s="191">
        <f t="shared" si="49"/>
        <v>5.6969505530028837</v>
      </c>
      <c r="Q110" s="192">
        <f t="shared" si="49"/>
        <v>13.652879633576612</v>
      </c>
      <c r="R110" s="192">
        <f t="shared" si="49"/>
        <v>48.139799724557939</v>
      </c>
      <c r="S110" s="194"/>
      <c r="T110" s="192">
        <f t="shared" si="50"/>
        <v>5.3729039161645158</v>
      </c>
      <c r="U110" s="192">
        <f t="shared" si="50"/>
        <v>11.86947775907247</v>
      </c>
      <c r="V110" s="192">
        <f t="shared" si="50"/>
        <v>48.52782294974655</v>
      </c>
      <c r="W110" s="194"/>
      <c r="X110" s="194"/>
      <c r="Y110" s="195"/>
      <c r="Z110" s="109"/>
    </row>
    <row r="111" spans="1:26" x14ac:dyDescent="0.25">
      <c r="A111" s="141"/>
      <c r="B111" s="390"/>
      <c r="C111" s="146" t="s">
        <v>27</v>
      </c>
      <c r="D111" s="223">
        <v>3.3313433150500304E-4</v>
      </c>
      <c r="E111" s="224">
        <v>1.1686965701092169E-3</v>
      </c>
      <c r="F111" s="226"/>
      <c r="G111" s="226"/>
      <c r="H111" s="224">
        <v>3.3313433150500304E-4</v>
      </c>
      <c r="I111" s="224">
        <v>1.1686965701092169E-3</v>
      </c>
      <c r="J111" s="226"/>
      <c r="K111" s="226"/>
      <c r="L111" s="226"/>
      <c r="M111" s="227"/>
      <c r="N111" s="189"/>
      <c r="O111" s="190"/>
      <c r="P111" s="191">
        <f>P91*D111*60*(12*($S$67/100))</f>
        <v>0.31055752409149784</v>
      </c>
      <c r="Q111" s="192">
        <f>Q91*E111*60*(12*($S$67/100))</f>
        <v>2.5195538713354777</v>
      </c>
      <c r="R111" s="194"/>
      <c r="S111" s="194"/>
      <c r="T111" s="192">
        <f>T91*H111*60*(12*($S$67/100))</f>
        <v>0.28835711091327115</v>
      </c>
      <c r="U111" s="192">
        <f>U91*I111*60*(12*($S$67/100))</f>
        <v>2.4020558064305693</v>
      </c>
      <c r="V111" s="194"/>
      <c r="W111" s="194"/>
      <c r="X111" s="194"/>
      <c r="Y111" s="195"/>
      <c r="Z111" s="109"/>
    </row>
    <row r="112" spans="1:26" ht="14.4" thickBot="1" x14ac:dyDescent="0.3">
      <c r="A112" s="141"/>
      <c r="B112" s="390"/>
      <c r="C112" s="172" t="s">
        <v>177</v>
      </c>
      <c r="D112" s="231">
        <v>1.32E-3</v>
      </c>
      <c r="E112" s="232">
        <v>1.8350000000000003E-3</v>
      </c>
      <c r="F112" s="233"/>
      <c r="G112" s="233"/>
      <c r="H112" s="232">
        <v>1.32E-3</v>
      </c>
      <c r="I112" s="232">
        <v>1.8350000000000003E-3</v>
      </c>
      <c r="J112" s="233"/>
      <c r="K112" s="233"/>
      <c r="L112" s="233"/>
      <c r="M112" s="234"/>
      <c r="N112" s="200"/>
      <c r="O112" s="201"/>
      <c r="P112" s="191">
        <f>P92*D112*60*(12*($S$67/100))</f>
        <v>2.4796904853927684</v>
      </c>
      <c r="Q112" s="192">
        <f>Q92*E112*60*(12*($S$67/100))</f>
        <v>7.3379324603152396</v>
      </c>
      <c r="R112" s="204"/>
      <c r="S112" s="204"/>
      <c r="T112" s="192">
        <f>T92*H112*60*(12*($S$67/100))</f>
        <v>2.331789982588377</v>
      </c>
      <c r="U112" s="192">
        <f>U92*I112*60*(12*($S$67/100))</f>
        <v>7.955161681820436</v>
      </c>
      <c r="V112" s="204"/>
      <c r="W112" s="204"/>
      <c r="X112" s="204"/>
      <c r="Y112" s="205"/>
      <c r="Z112" s="109"/>
    </row>
    <row r="113" spans="1:31" ht="14.4" x14ac:dyDescent="0.3">
      <c r="A113" s="104"/>
      <c r="B113" s="108"/>
      <c r="C113" s="235"/>
      <c r="D113" s="210"/>
      <c r="E113" s="210"/>
      <c r="F113" s="211"/>
      <c r="G113" s="210"/>
      <c r="H113" s="210"/>
      <c r="I113" s="210"/>
      <c r="J113" s="210"/>
      <c r="K113" s="210"/>
      <c r="L113" s="210"/>
      <c r="M113" s="212"/>
      <c r="N113" s="401" t="s">
        <v>179</v>
      </c>
      <c r="O113" s="402"/>
      <c r="P113" s="236"/>
      <c r="Q113" s="210"/>
      <c r="R113" s="211"/>
      <c r="S113" s="210"/>
      <c r="T113" s="210"/>
      <c r="U113" s="210"/>
      <c r="V113" s="210"/>
      <c r="W113" s="210"/>
      <c r="X113" s="210"/>
      <c r="Y113" s="212"/>
      <c r="Z113" s="109"/>
    </row>
    <row r="114" spans="1:31" ht="14.4" x14ac:dyDescent="0.3">
      <c r="A114" s="104"/>
      <c r="B114" s="108"/>
      <c r="C114" s="237" t="s">
        <v>180</v>
      </c>
      <c r="D114" s="108"/>
      <c r="E114" s="108"/>
      <c r="F114" s="238"/>
      <c r="G114" s="108"/>
      <c r="H114" s="108"/>
      <c r="I114" s="108"/>
      <c r="J114" s="108"/>
      <c r="K114" s="108"/>
      <c r="L114" s="108"/>
      <c r="M114" s="109"/>
      <c r="N114" s="403"/>
      <c r="O114" s="404"/>
      <c r="P114" s="217"/>
      <c r="Q114" s="217"/>
      <c r="R114" s="218"/>
      <c r="S114" s="217"/>
      <c r="T114" s="217"/>
      <c r="U114" s="217"/>
      <c r="V114" s="217"/>
      <c r="W114" s="217"/>
      <c r="X114" s="217"/>
      <c r="Y114" s="219"/>
      <c r="Z114" s="109"/>
      <c r="AA114" s="10"/>
      <c r="AB114" s="10"/>
      <c r="AC114" s="10"/>
      <c r="AD114" s="10"/>
      <c r="AE114" s="10"/>
    </row>
    <row r="115" spans="1:31" ht="14.55" customHeight="1" x14ac:dyDescent="0.25">
      <c r="A115" s="141"/>
      <c r="B115" s="390" t="s">
        <v>163</v>
      </c>
      <c r="C115" s="184" t="s">
        <v>9</v>
      </c>
      <c r="D115" s="239">
        <f t="shared" ref="D115:M115" si="51">(P95*$D$71)/1000</f>
        <v>4.8121207941424923E-2</v>
      </c>
      <c r="E115" s="240">
        <f t="shared" si="51"/>
        <v>0.20962924607418046</v>
      </c>
      <c r="F115" s="240">
        <f t="shared" si="51"/>
        <v>0.48229737644015247</v>
      </c>
      <c r="G115" s="240">
        <f t="shared" si="51"/>
        <v>0.83641996397408525</v>
      </c>
      <c r="H115" s="240">
        <f t="shared" si="51"/>
        <v>3.9964318861732573E-2</v>
      </c>
      <c r="I115" s="240">
        <f t="shared" si="51"/>
        <v>0.19146147628910126</v>
      </c>
      <c r="J115" s="240">
        <f t="shared" si="51"/>
        <v>0.4905177238521663</v>
      </c>
      <c r="K115" s="240">
        <f t="shared" si="51"/>
        <v>0.74057640270036129</v>
      </c>
      <c r="L115" s="240">
        <f t="shared" si="51"/>
        <v>1.3083433373103075</v>
      </c>
      <c r="M115" s="241">
        <f t="shared" si="51"/>
        <v>1.8202119912790615</v>
      </c>
      <c r="N115" s="184"/>
      <c r="O115" s="185"/>
      <c r="P115" s="186">
        <f t="shared" ref="P115:W116" si="52">D115*365</f>
        <v>17.564240898620096</v>
      </c>
      <c r="Q115" s="187">
        <f t="shared" si="52"/>
        <v>76.514674817075871</v>
      </c>
      <c r="R115" s="187">
        <f t="shared" si="52"/>
        <v>176.03854240065564</v>
      </c>
      <c r="S115" s="187">
        <f t="shared" si="52"/>
        <v>305.29328685054111</v>
      </c>
      <c r="T115" s="187">
        <f t="shared" si="52"/>
        <v>14.58697638453239</v>
      </c>
      <c r="U115" s="187">
        <f t="shared" si="52"/>
        <v>69.883438845521965</v>
      </c>
      <c r="V115" s="187">
        <f t="shared" si="52"/>
        <v>179.03896920604069</v>
      </c>
      <c r="W115" s="187">
        <f t="shared" si="52"/>
        <v>270.31038698563185</v>
      </c>
      <c r="X115" s="187">
        <f t="shared" ref="X115:Y124" si="53">L115*365</f>
        <v>477.54531811826223</v>
      </c>
      <c r="Y115" s="188">
        <f>M115*365</f>
        <v>664.37737681685746</v>
      </c>
      <c r="Z115" s="109"/>
    </row>
    <row r="116" spans="1:31" x14ac:dyDescent="0.25">
      <c r="A116" s="141"/>
      <c r="B116" s="390"/>
      <c r="C116" s="189" t="s">
        <v>164</v>
      </c>
      <c r="D116" s="242">
        <f t="shared" ref="D116:E132" si="54">(P96*$D$71)/1000</f>
        <v>4.1054143260138051E-2</v>
      </c>
      <c r="E116" s="243">
        <f t="shared" ref="E116:K116" si="55">(Q96*$D$71)/1000</f>
        <v>0.19750466307957776</v>
      </c>
      <c r="F116" s="243">
        <f t="shared" si="55"/>
        <v>0.76674943725269695</v>
      </c>
      <c r="G116" s="243">
        <f t="shared" si="55"/>
        <v>1.2474593818318218</v>
      </c>
      <c r="H116" s="243">
        <f t="shared" si="55"/>
        <v>4.0740916758147276E-2</v>
      </c>
      <c r="I116" s="243">
        <f t="shared" si="55"/>
        <v>0.20040771123016618</v>
      </c>
      <c r="J116" s="243">
        <f t="shared" si="55"/>
        <v>0.72065065911852444</v>
      </c>
      <c r="K116" s="243">
        <f t="shared" si="55"/>
        <v>1.1370149063913684</v>
      </c>
      <c r="L116" s="243">
        <f t="shared" ref="L116:L124" si="56">(X96*$D$71)/1000</f>
        <v>1.533464033243036</v>
      </c>
      <c r="M116" s="244">
        <f>(Y96*$D$71)/1000</f>
        <v>1.8008130508989895</v>
      </c>
      <c r="N116" s="189"/>
      <c r="O116" s="190"/>
      <c r="P116" s="191">
        <f t="shared" si="52"/>
        <v>14.984762289950389</v>
      </c>
      <c r="Q116" s="192">
        <f t="shared" si="52"/>
        <v>72.089202024045875</v>
      </c>
      <c r="R116" s="192">
        <f t="shared" si="52"/>
        <v>279.86354459723441</v>
      </c>
      <c r="S116" s="192">
        <f t="shared" si="52"/>
        <v>455.32267436861497</v>
      </c>
      <c r="T116" s="192">
        <f t="shared" si="52"/>
        <v>14.870434616723756</v>
      </c>
      <c r="U116" s="192">
        <f t="shared" si="52"/>
        <v>73.148814599010649</v>
      </c>
      <c r="V116" s="192">
        <f t="shared" si="52"/>
        <v>263.03749057826144</v>
      </c>
      <c r="W116" s="192">
        <f t="shared" si="52"/>
        <v>415.01044083284944</v>
      </c>
      <c r="X116" s="192">
        <f t="shared" si="53"/>
        <v>559.71437213370814</v>
      </c>
      <c r="Y116" s="193">
        <f t="shared" si="53"/>
        <v>657.29676357813116</v>
      </c>
      <c r="Z116" s="109"/>
      <c r="AA116" s="199"/>
      <c r="AB116" s="199"/>
      <c r="AC116" s="199"/>
      <c r="AD116" s="199"/>
      <c r="AE116" s="199"/>
    </row>
    <row r="117" spans="1:31" ht="14.55" customHeight="1" x14ac:dyDescent="0.25">
      <c r="A117" s="108"/>
      <c r="B117" s="390"/>
      <c r="C117" s="189" t="s">
        <v>165</v>
      </c>
      <c r="D117" s="242">
        <f t="shared" si="54"/>
        <v>9.412013624835151E-3</v>
      </c>
      <c r="E117" s="243">
        <f t="shared" ref="E117:E130" si="57">(Q97*$D$71)/1000</f>
        <v>3.9412450809605655E-2</v>
      </c>
      <c r="F117" s="243">
        <f t="shared" ref="F117:G130" si="58">(R97*$D$71)/1000</f>
        <v>8.9779355286934565E-2</v>
      </c>
      <c r="G117" s="245"/>
      <c r="H117" s="243">
        <f t="shared" ref="H117:H130" si="59">(T97*$D$71)/1000</f>
        <v>8.0075505305511243E-3</v>
      </c>
      <c r="I117" s="243">
        <f t="shared" ref="I117:I130" si="60">(U97*$D$71)/1000</f>
        <v>3.4745091730889091E-2</v>
      </c>
      <c r="J117" s="243">
        <f t="shared" ref="J117:K130" si="61">(V97*$D$71)/1000</f>
        <v>8.9779355286934565E-2</v>
      </c>
      <c r="K117" s="245"/>
      <c r="L117" s="245"/>
      <c r="M117" s="246"/>
      <c r="N117" s="189"/>
      <c r="O117" s="190"/>
      <c r="P117" s="191">
        <f t="shared" ref="P117:P130" si="62">D117*365</f>
        <v>3.43538497306483</v>
      </c>
      <c r="Q117" s="192">
        <f t="shared" ref="Q117:Q130" si="63">E117*365</f>
        <v>14.385544545506065</v>
      </c>
      <c r="R117" s="192">
        <f t="shared" ref="R117:S130" si="64">F117*365</f>
        <v>32.769464679731115</v>
      </c>
      <c r="S117" s="194"/>
      <c r="T117" s="192">
        <f t="shared" ref="T117:V124" si="65">H117*365</f>
        <v>2.9227559436511603</v>
      </c>
      <c r="U117" s="192">
        <f t="shared" si="65"/>
        <v>12.681958481774519</v>
      </c>
      <c r="V117" s="192">
        <f t="shared" si="65"/>
        <v>32.769464679731115</v>
      </c>
      <c r="W117" s="194"/>
      <c r="X117" s="194"/>
      <c r="Y117" s="195"/>
      <c r="Z117" s="109"/>
      <c r="AA117" s="199"/>
      <c r="AB117" s="199"/>
      <c r="AC117" s="199"/>
      <c r="AD117" s="199"/>
      <c r="AE117" s="199"/>
    </row>
    <row r="118" spans="1:31" x14ac:dyDescent="0.25">
      <c r="A118" s="412" t="s">
        <v>166</v>
      </c>
      <c r="B118" s="390"/>
      <c r="C118" s="189" t="s">
        <v>167</v>
      </c>
      <c r="D118" s="242">
        <f t="shared" si="54"/>
        <v>1.4307596265632326E-2</v>
      </c>
      <c r="E118" s="243">
        <f t="shared" si="57"/>
        <v>3.7858362574138021E-2</v>
      </c>
      <c r="F118" s="243">
        <f t="shared" si="58"/>
        <v>0.12220994785618559</v>
      </c>
      <c r="G118" s="245"/>
      <c r="H118" s="243">
        <f t="shared" si="59"/>
        <v>1.3854519469343423E-2</v>
      </c>
      <c r="I118" s="243">
        <f t="shared" si="60"/>
        <v>3.6911514058142553E-2</v>
      </c>
      <c r="J118" s="243">
        <f t="shared" si="61"/>
        <v>0.12220994785618559</v>
      </c>
      <c r="K118" s="245"/>
      <c r="L118" s="245"/>
      <c r="M118" s="246"/>
      <c r="N118" s="189"/>
      <c r="O118" s="190"/>
      <c r="P118" s="191">
        <f t="shared" si="62"/>
        <v>5.2222726369557986</v>
      </c>
      <c r="Q118" s="192">
        <f t="shared" si="63"/>
        <v>13.818302339560377</v>
      </c>
      <c r="R118" s="192">
        <f t="shared" si="64"/>
        <v>44.606630967507741</v>
      </c>
      <c r="S118" s="194"/>
      <c r="T118" s="192">
        <f t="shared" si="65"/>
        <v>5.0568996063103491</v>
      </c>
      <c r="U118" s="192">
        <f t="shared" si="65"/>
        <v>13.472702631222031</v>
      </c>
      <c r="V118" s="192">
        <f t="shared" si="65"/>
        <v>44.606630967507741</v>
      </c>
      <c r="W118" s="194"/>
      <c r="X118" s="194"/>
      <c r="Y118" s="195"/>
      <c r="Z118" s="109"/>
      <c r="AA118" s="199"/>
      <c r="AB118" s="199"/>
      <c r="AC118" s="199"/>
      <c r="AD118" s="199"/>
      <c r="AE118" s="199"/>
    </row>
    <row r="119" spans="1:31" x14ac:dyDescent="0.25">
      <c r="A119" s="412"/>
      <c r="B119" s="390"/>
      <c r="C119" s="189" t="s">
        <v>17</v>
      </c>
      <c r="D119" s="242">
        <f t="shared" si="54"/>
        <v>1.1290200446276037E-2</v>
      </c>
      <c r="E119" s="243">
        <f t="shared" si="57"/>
        <v>9.4820793903979281E-2</v>
      </c>
      <c r="F119" s="243">
        <f t="shared" si="58"/>
        <v>0.28760782586420214</v>
      </c>
      <c r="G119" s="243">
        <f t="shared" ref="G119:G125" si="66">(S99*$D$71)/1000</f>
        <v>0.64408704573412834</v>
      </c>
      <c r="H119" s="243">
        <f t="shared" si="59"/>
        <v>1.1290200446276037E-2</v>
      </c>
      <c r="I119" s="243">
        <f t="shared" si="60"/>
        <v>9.4820793903979281E-2</v>
      </c>
      <c r="J119" s="243">
        <f t="shared" si="61"/>
        <v>0.28760782586420214</v>
      </c>
      <c r="K119" s="243">
        <f t="shared" ref="K119:K125" si="67">(W99*$D$71)/1000</f>
        <v>0.64408704573412834</v>
      </c>
      <c r="L119" s="243">
        <f t="shared" si="56"/>
        <v>0.57546210452380653</v>
      </c>
      <c r="M119" s="246"/>
      <c r="N119" s="189"/>
      <c r="O119" s="190"/>
      <c r="P119" s="191">
        <f t="shared" si="62"/>
        <v>4.1209231628907537</v>
      </c>
      <c r="Q119" s="192">
        <f t="shared" si="63"/>
        <v>34.60958977495244</v>
      </c>
      <c r="R119" s="192">
        <f t="shared" si="64"/>
        <v>104.97685644043378</v>
      </c>
      <c r="S119" s="192">
        <f t="shared" ref="S119:S124" si="68">G119*365</f>
        <v>235.09177169295685</v>
      </c>
      <c r="T119" s="192">
        <f t="shared" si="65"/>
        <v>4.1209231628907537</v>
      </c>
      <c r="U119" s="192">
        <f t="shared" si="65"/>
        <v>34.60958977495244</v>
      </c>
      <c r="V119" s="192">
        <f t="shared" si="65"/>
        <v>104.97685644043378</v>
      </c>
      <c r="W119" s="192">
        <f t="shared" ref="W119:W124" si="69">K119*365</f>
        <v>235.09177169295685</v>
      </c>
      <c r="X119" s="192">
        <f t="shared" si="53"/>
        <v>210.04366815118939</v>
      </c>
      <c r="Y119" s="195"/>
      <c r="Z119" s="109"/>
      <c r="AA119" s="199"/>
      <c r="AB119" s="199"/>
      <c r="AC119" s="199"/>
      <c r="AD119" s="199"/>
      <c r="AE119" s="199"/>
    </row>
    <row r="120" spans="1:31" x14ac:dyDescent="0.25">
      <c r="A120" s="412"/>
      <c r="B120" s="107"/>
      <c r="C120" s="184" t="s">
        <v>29</v>
      </c>
      <c r="D120" s="239">
        <f t="shared" si="54"/>
        <v>7.1076697045954736E-3</v>
      </c>
      <c r="E120" s="240">
        <f t="shared" si="57"/>
        <v>3.2980530089339474E-2</v>
      </c>
      <c r="F120" s="240">
        <f t="shared" si="58"/>
        <v>0.11225951992538666</v>
      </c>
      <c r="G120" s="240">
        <f t="shared" si="66"/>
        <v>0.27192395544234782</v>
      </c>
      <c r="H120" s="240">
        <f t="shared" si="59"/>
        <v>6.9461566427129707E-3</v>
      </c>
      <c r="I120" s="240">
        <f t="shared" si="60"/>
        <v>3.3318449335271651E-2</v>
      </c>
      <c r="J120" s="240">
        <f t="shared" si="61"/>
        <v>0.1181004404303606</v>
      </c>
      <c r="K120" s="240">
        <f t="shared" si="67"/>
        <v>0.25498025470552427</v>
      </c>
      <c r="L120" s="240">
        <f t="shared" si="56"/>
        <v>0.46758161798150394</v>
      </c>
      <c r="M120" s="241">
        <f>(Y100*$D$71)/1000</f>
        <v>0.81553322133206252</v>
      </c>
      <c r="N120" s="189"/>
      <c r="O120" s="190"/>
      <c r="P120" s="186">
        <f t="shared" si="62"/>
        <v>2.594299442177348</v>
      </c>
      <c r="Q120" s="187">
        <f t="shared" si="63"/>
        <v>12.037893482608908</v>
      </c>
      <c r="R120" s="187">
        <f t="shared" si="64"/>
        <v>40.97472477276613</v>
      </c>
      <c r="S120" s="187">
        <f t="shared" si="68"/>
        <v>99.252243736456961</v>
      </c>
      <c r="T120" s="187">
        <f t="shared" si="65"/>
        <v>2.5353471745902345</v>
      </c>
      <c r="U120" s="187">
        <f t="shared" si="65"/>
        <v>12.161234007374153</v>
      </c>
      <c r="V120" s="187">
        <f t="shared" si="65"/>
        <v>43.10666075708162</v>
      </c>
      <c r="W120" s="187">
        <f t="shared" si="69"/>
        <v>93.067792967516354</v>
      </c>
      <c r="X120" s="187">
        <f t="shared" si="53"/>
        <v>170.66729056324894</v>
      </c>
      <c r="Y120" s="188">
        <f t="shared" si="53"/>
        <v>297.6696257862028</v>
      </c>
      <c r="Z120" s="109"/>
      <c r="AA120" s="199"/>
      <c r="AB120" s="199"/>
      <c r="AC120" s="199"/>
      <c r="AD120" s="199"/>
      <c r="AE120" s="199"/>
    </row>
    <row r="121" spans="1:31" ht="14.55" customHeight="1" x14ac:dyDescent="0.25">
      <c r="A121" s="412"/>
      <c r="B121" s="108"/>
      <c r="C121" s="247" t="s">
        <v>24</v>
      </c>
      <c r="D121" s="248">
        <f t="shared" si="54"/>
        <v>5.1972451333412023E-3</v>
      </c>
      <c r="E121" s="249">
        <f t="shared" si="57"/>
        <v>2.6143520936310456E-2</v>
      </c>
      <c r="F121" s="249">
        <f t="shared" si="58"/>
        <v>9.8578817730837529E-2</v>
      </c>
      <c r="G121" s="249">
        <f t="shared" si="66"/>
        <v>0.24407458423771727</v>
      </c>
      <c r="H121" s="249">
        <f t="shared" si="59"/>
        <v>4.7622875171440954E-3</v>
      </c>
      <c r="I121" s="249">
        <f t="shared" si="60"/>
        <v>2.7013217096890894E-2</v>
      </c>
      <c r="J121" s="249">
        <f t="shared" si="61"/>
        <v>0.10730543062559246</v>
      </c>
      <c r="K121" s="249">
        <f t="shared" si="67"/>
        <v>0.2468119162350329</v>
      </c>
      <c r="L121" s="249">
        <f t="shared" si="56"/>
        <v>0.54598916457850832</v>
      </c>
      <c r="M121" s="250">
        <f>(Y101*$D$71)/1000</f>
        <v>0.92045718091466588</v>
      </c>
      <c r="N121" s="189"/>
      <c r="O121" s="190"/>
      <c r="P121" s="196">
        <f t="shared" si="62"/>
        <v>1.8969944736695388</v>
      </c>
      <c r="Q121" s="197">
        <f t="shared" si="63"/>
        <v>9.5423851417533161</v>
      </c>
      <c r="R121" s="197">
        <f t="shared" si="64"/>
        <v>35.981268471755698</v>
      </c>
      <c r="S121" s="197">
        <f t="shared" si="68"/>
        <v>89.087223246766811</v>
      </c>
      <c r="T121" s="197">
        <f t="shared" si="65"/>
        <v>1.7382349437575948</v>
      </c>
      <c r="U121" s="197">
        <f t="shared" si="65"/>
        <v>9.8598242403651764</v>
      </c>
      <c r="V121" s="197">
        <f t="shared" si="65"/>
        <v>39.166482178341248</v>
      </c>
      <c r="W121" s="197">
        <f t="shared" si="69"/>
        <v>90.086349425787006</v>
      </c>
      <c r="X121" s="197">
        <f t="shared" si="53"/>
        <v>199.28604507115554</v>
      </c>
      <c r="Y121" s="198">
        <f t="shared" si="53"/>
        <v>335.96687103385307</v>
      </c>
      <c r="Z121" s="109"/>
      <c r="AA121" s="199"/>
      <c r="AB121" s="199"/>
      <c r="AC121" s="199"/>
      <c r="AD121" s="199"/>
      <c r="AE121" s="199"/>
    </row>
    <row r="122" spans="1:31" x14ac:dyDescent="0.25">
      <c r="A122" s="412"/>
      <c r="B122" s="390" t="s">
        <v>168</v>
      </c>
      <c r="C122" s="184" t="s">
        <v>169</v>
      </c>
      <c r="D122" s="239">
        <f t="shared" si="54"/>
        <v>2.7743897996385814E-3</v>
      </c>
      <c r="E122" s="240">
        <f t="shared" si="57"/>
        <v>6.6426407945730454E-3</v>
      </c>
      <c r="F122" s="240">
        <f t="shared" si="58"/>
        <v>9.4023984593041478E-3</v>
      </c>
      <c r="G122" s="240">
        <f t="shared" si="66"/>
        <v>1.1945491778134745E-2</v>
      </c>
      <c r="H122" s="240">
        <f t="shared" si="59"/>
        <v>2.7743897996385814E-3</v>
      </c>
      <c r="I122" s="240">
        <f t="shared" si="60"/>
        <v>5.8801795538606727E-3</v>
      </c>
      <c r="J122" s="240">
        <f t="shared" si="61"/>
        <v>9.4023984593041478E-3</v>
      </c>
      <c r="K122" s="240">
        <f t="shared" si="67"/>
        <v>1.1945491778134745E-2</v>
      </c>
      <c r="L122" s="240">
        <f t="shared" si="56"/>
        <v>1.5767605099565634E-2</v>
      </c>
      <c r="M122" s="241">
        <f>(Y102*$D$71)/1000</f>
        <v>1.6967375785909886E-2</v>
      </c>
      <c r="N122" s="189"/>
      <c r="O122" s="190"/>
      <c r="P122" s="186">
        <f t="shared" si="62"/>
        <v>1.0126522768680821</v>
      </c>
      <c r="Q122" s="187">
        <f t="shared" si="63"/>
        <v>2.4245638900191615</v>
      </c>
      <c r="R122" s="187">
        <f t="shared" si="64"/>
        <v>3.4318754376460139</v>
      </c>
      <c r="S122" s="187">
        <f t="shared" si="68"/>
        <v>4.3601044990191822</v>
      </c>
      <c r="T122" s="187">
        <f t="shared" si="65"/>
        <v>1.0126522768680821</v>
      </c>
      <c r="U122" s="187">
        <f t="shared" si="65"/>
        <v>2.1462655371591457</v>
      </c>
      <c r="V122" s="187">
        <f t="shared" si="65"/>
        <v>3.4318754376460139</v>
      </c>
      <c r="W122" s="187">
        <f t="shared" si="69"/>
        <v>4.3601044990191822</v>
      </c>
      <c r="X122" s="187">
        <f t="shared" si="53"/>
        <v>5.7551758613414563</v>
      </c>
      <c r="Y122" s="188">
        <f t="shared" si="53"/>
        <v>6.1930921618571082</v>
      </c>
      <c r="Z122" s="109"/>
      <c r="AA122" s="199"/>
      <c r="AB122" s="199"/>
      <c r="AC122" s="199"/>
      <c r="AD122" s="199"/>
      <c r="AE122" s="199"/>
    </row>
    <row r="123" spans="1:31" x14ac:dyDescent="0.25">
      <c r="A123" s="412"/>
      <c r="B123" s="390"/>
      <c r="C123" s="189" t="s">
        <v>23</v>
      </c>
      <c r="D123" s="242">
        <f t="shared" si="54"/>
        <v>4.3569728950524824E-3</v>
      </c>
      <c r="E123" s="243">
        <f t="shared" si="57"/>
        <v>1.3936080696638794E-2</v>
      </c>
      <c r="F123" s="243">
        <f t="shared" si="58"/>
        <v>2.5164817118797877E-2</v>
      </c>
      <c r="G123" s="243">
        <f t="shared" si="66"/>
        <v>5.7357784355938017E-2</v>
      </c>
      <c r="H123" s="243">
        <f t="shared" si="59"/>
        <v>3.9310855901312997E-3</v>
      </c>
      <c r="I123" s="243">
        <f t="shared" si="60"/>
        <v>1.2089331495076277E-2</v>
      </c>
      <c r="J123" s="243">
        <f t="shared" si="61"/>
        <v>2.7451663291166009E-2</v>
      </c>
      <c r="K123" s="243">
        <f t="shared" si="67"/>
        <v>5.7357784355938017E-2</v>
      </c>
      <c r="L123" s="243">
        <f t="shared" si="56"/>
        <v>7.4959792425845051E-2</v>
      </c>
      <c r="M123" s="246"/>
      <c r="N123" s="189"/>
      <c r="O123" s="190"/>
      <c r="P123" s="191">
        <f t="shared" si="62"/>
        <v>1.590295106694156</v>
      </c>
      <c r="Q123" s="192">
        <f t="shared" si="63"/>
        <v>5.0866694542731592</v>
      </c>
      <c r="R123" s="192">
        <f t="shared" si="64"/>
        <v>9.1851582483612244</v>
      </c>
      <c r="S123" s="192">
        <f t="shared" si="68"/>
        <v>20.935591289917376</v>
      </c>
      <c r="T123" s="192">
        <f t="shared" si="65"/>
        <v>1.4348462403979243</v>
      </c>
      <c r="U123" s="192">
        <f t="shared" si="65"/>
        <v>4.4126059957028412</v>
      </c>
      <c r="V123" s="192">
        <f t="shared" si="65"/>
        <v>10.019857101275594</v>
      </c>
      <c r="W123" s="192">
        <f t="shared" si="69"/>
        <v>20.935591289917376</v>
      </c>
      <c r="X123" s="192">
        <f t="shared" si="53"/>
        <v>27.360324235433442</v>
      </c>
      <c r="Y123" s="195"/>
      <c r="Z123" s="109"/>
      <c r="AA123" s="199"/>
      <c r="AB123" s="199"/>
      <c r="AC123" s="199"/>
      <c r="AD123" s="199"/>
      <c r="AE123" s="199"/>
    </row>
    <row r="124" spans="1:31" x14ac:dyDescent="0.25">
      <c r="A124" s="141"/>
      <c r="B124" s="390"/>
      <c r="C124" s="189" t="s">
        <v>170</v>
      </c>
      <c r="D124" s="242">
        <f t="shared" si="54"/>
        <v>5.6252110330869479E-3</v>
      </c>
      <c r="E124" s="243">
        <f t="shared" si="57"/>
        <v>2.6251951956435048E-2</v>
      </c>
      <c r="F124" s="243">
        <f t="shared" si="58"/>
        <v>4.5654390956295254E-2</v>
      </c>
      <c r="G124" s="243">
        <f t="shared" si="66"/>
        <v>0.11106756919688011</v>
      </c>
      <c r="H124" s="243">
        <f t="shared" si="59"/>
        <v>7.6382444518088592E-3</v>
      </c>
      <c r="I124" s="243">
        <f t="shared" si="60"/>
        <v>2.4017185989765103E-2</v>
      </c>
      <c r="J124" s="243">
        <f t="shared" si="61"/>
        <v>4.6067928225627927E-2</v>
      </c>
      <c r="K124" s="243">
        <f t="shared" si="67"/>
        <v>0.1064123989385638</v>
      </c>
      <c r="L124" s="243">
        <f t="shared" si="56"/>
        <v>0.14046041095033979</v>
      </c>
      <c r="M124" s="244">
        <f>(Y104*$D$71)/1000</f>
        <v>0.15114816489813032</v>
      </c>
      <c r="N124" s="189"/>
      <c r="O124" s="190"/>
      <c r="P124" s="191">
        <f t="shared" si="62"/>
        <v>2.0532020270767362</v>
      </c>
      <c r="Q124" s="192">
        <f t="shared" si="63"/>
        <v>9.5819624640987922</v>
      </c>
      <c r="R124" s="192">
        <f t="shared" si="64"/>
        <v>16.663852699047769</v>
      </c>
      <c r="S124" s="192">
        <f t="shared" si="68"/>
        <v>40.53966275686124</v>
      </c>
      <c r="T124" s="192">
        <f t="shared" si="65"/>
        <v>2.7879592249102334</v>
      </c>
      <c r="U124" s="192">
        <f t="shared" si="65"/>
        <v>8.7662728862642627</v>
      </c>
      <c r="V124" s="192">
        <f t="shared" si="65"/>
        <v>16.814793802354192</v>
      </c>
      <c r="W124" s="192">
        <f t="shared" si="69"/>
        <v>38.840525612575789</v>
      </c>
      <c r="X124" s="192">
        <f t="shared" si="53"/>
        <v>51.268049996874019</v>
      </c>
      <c r="Y124" s="193">
        <f t="shared" si="53"/>
        <v>55.169080187817571</v>
      </c>
      <c r="Z124" s="109"/>
      <c r="AA124" s="199"/>
      <c r="AB124" s="199"/>
      <c r="AC124" s="199"/>
      <c r="AD124" s="199"/>
      <c r="AE124" s="199"/>
    </row>
    <row r="125" spans="1:31" x14ac:dyDescent="0.25">
      <c r="A125" s="141"/>
      <c r="B125" s="390"/>
      <c r="C125" s="189" t="s">
        <v>171</v>
      </c>
      <c r="D125" s="242">
        <f t="shared" si="54"/>
        <v>5.4894435231108638E-3</v>
      </c>
      <c r="E125" s="243">
        <f t="shared" si="57"/>
        <v>2.2611235288135825E-2</v>
      </c>
      <c r="F125" s="243">
        <f t="shared" si="58"/>
        <v>4.4243707949067235E-2</v>
      </c>
      <c r="G125" s="243">
        <f t="shared" si="66"/>
        <v>4.5680935820930114E-2</v>
      </c>
      <c r="H125" s="243">
        <f t="shared" si="59"/>
        <v>4.7808850882817859E-3</v>
      </c>
      <c r="I125" s="243">
        <f t="shared" si="60"/>
        <v>1.9880509720304602E-2</v>
      </c>
      <c r="J125" s="243">
        <f t="shared" si="61"/>
        <v>4.2057789462477631E-2</v>
      </c>
      <c r="K125" s="243">
        <f t="shared" si="67"/>
        <v>3.679469361166969E-2</v>
      </c>
      <c r="L125" s="245"/>
      <c r="M125" s="246"/>
      <c r="N125" s="189"/>
      <c r="O125" s="190"/>
      <c r="P125" s="191">
        <f t="shared" si="62"/>
        <v>2.0036468859354652</v>
      </c>
      <c r="Q125" s="192">
        <f t="shared" si="63"/>
        <v>8.2531008801695762</v>
      </c>
      <c r="R125" s="192">
        <f t="shared" si="64"/>
        <v>16.148953401409539</v>
      </c>
      <c r="S125" s="192">
        <f t="shared" ref="S125:W125" si="70">G125*365</f>
        <v>16.673541574639493</v>
      </c>
      <c r="T125" s="192">
        <f t="shared" si="70"/>
        <v>1.7450230572228518</v>
      </c>
      <c r="U125" s="192">
        <f t="shared" si="70"/>
        <v>7.2563860479111799</v>
      </c>
      <c r="V125" s="192">
        <f t="shared" si="70"/>
        <v>15.351093153804335</v>
      </c>
      <c r="W125" s="192">
        <f t="shared" si="70"/>
        <v>13.430063168259437</v>
      </c>
      <c r="X125" s="194"/>
      <c r="Y125" s="195"/>
      <c r="Z125" s="109"/>
      <c r="AA125" s="199"/>
      <c r="AB125" s="199"/>
      <c r="AC125" s="199"/>
      <c r="AD125" s="199"/>
      <c r="AE125" s="199"/>
    </row>
    <row r="126" spans="1:31" x14ac:dyDescent="0.25">
      <c r="A126" s="141"/>
      <c r="B126" s="390"/>
      <c r="C126" s="189" t="s">
        <v>172</v>
      </c>
      <c r="D126" s="242">
        <f t="shared" si="54"/>
        <v>1.1324351701742248E-3</v>
      </c>
      <c r="E126" s="243">
        <f t="shared" si="57"/>
        <v>1.1779768252339786E-2</v>
      </c>
      <c r="F126" s="243">
        <f t="shared" si="58"/>
        <v>0.10073842648901138</v>
      </c>
      <c r="G126" s="245"/>
      <c r="H126" s="243">
        <f t="shared" si="59"/>
        <v>1.1324351701742248E-3</v>
      </c>
      <c r="I126" s="243">
        <f t="shared" si="60"/>
        <v>1.1779768252339786E-2</v>
      </c>
      <c r="J126" s="243">
        <f t="shared" si="61"/>
        <v>0.10073842648901138</v>
      </c>
      <c r="K126" s="245"/>
      <c r="L126" s="245"/>
      <c r="M126" s="246"/>
      <c r="N126" s="189"/>
      <c r="O126" s="190"/>
      <c r="P126" s="191">
        <f t="shared" si="62"/>
        <v>0.41333883711359204</v>
      </c>
      <c r="Q126" s="192">
        <f t="shared" si="63"/>
        <v>4.2996154121040222</v>
      </c>
      <c r="R126" s="192">
        <f t="shared" si="64"/>
        <v>36.769525668489152</v>
      </c>
      <c r="S126" s="194"/>
      <c r="T126" s="192">
        <f t="shared" ref="T126:W130" si="71">H126*365</f>
        <v>0.41333883711359204</v>
      </c>
      <c r="U126" s="192">
        <f t="shared" si="71"/>
        <v>4.2996154121040222</v>
      </c>
      <c r="V126" s="192">
        <f t="shared" si="71"/>
        <v>36.769525668489152</v>
      </c>
      <c r="W126" s="194"/>
      <c r="X126" s="194"/>
      <c r="Y126" s="195"/>
      <c r="Z126" s="109"/>
      <c r="AA126" s="199"/>
      <c r="AB126" s="199"/>
      <c r="AC126" s="199"/>
      <c r="AD126" s="199"/>
      <c r="AE126" s="199"/>
    </row>
    <row r="127" spans="1:31" x14ac:dyDescent="0.25">
      <c r="A127" s="141"/>
      <c r="B127" s="390"/>
      <c r="C127" s="189" t="s">
        <v>173</v>
      </c>
      <c r="D127" s="242">
        <f t="shared" si="54"/>
        <v>4.7160052320213636E-3</v>
      </c>
      <c r="E127" s="243">
        <f t="shared" si="57"/>
        <v>2.4276442826853564E-2</v>
      </c>
      <c r="F127" s="243">
        <f t="shared" si="58"/>
        <v>4.5341541328431136E-2</v>
      </c>
      <c r="G127" s="243">
        <f t="shared" si="58"/>
        <v>5.4991900205160246E-2</v>
      </c>
      <c r="H127" s="243">
        <f t="shared" si="59"/>
        <v>4.7362163357349387E-3</v>
      </c>
      <c r="I127" s="243">
        <f t="shared" si="60"/>
        <v>2.4320418763689778E-2</v>
      </c>
      <c r="J127" s="243">
        <f t="shared" si="61"/>
        <v>4.4440398954710851E-2</v>
      </c>
      <c r="K127" s="243">
        <f t="shared" si="61"/>
        <v>5.3832075394532268E-2</v>
      </c>
      <c r="L127" s="245"/>
      <c r="M127" s="246"/>
      <c r="N127" s="189"/>
      <c r="O127" s="190"/>
      <c r="P127" s="191">
        <f t="shared" si="62"/>
        <v>1.7213419096877978</v>
      </c>
      <c r="Q127" s="192">
        <f t="shared" si="63"/>
        <v>8.8609016318015499</v>
      </c>
      <c r="R127" s="192">
        <f t="shared" si="64"/>
        <v>16.549662584877364</v>
      </c>
      <c r="S127" s="192">
        <f t="shared" si="64"/>
        <v>20.072043574883491</v>
      </c>
      <c r="T127" s="192">
        <f t="shared" si="71"/>
        <v>1.7287189625432526</v>
      </c>
      <c r="U127" s="192">
        <f t="shared" si="71"/>
        <v>8.8769528487467682</v>
      </c>
      <c r="V127" s="192">
        <f t="shared" si="71"/>
        <v>16.220745618469461</v>
      </c>
      <c r="W127" s="192">
        <f t="shared" si="71"/>
        <v>19.648707519004279</v>
      </c>
      <c r="X127" s="194"/>
      <c r="Y127" s="195"/>
      <c r="Z127" s="109"/>
      <c r="AA127" s="199"/>
      <c r="AB127" s="199"/>
      <c r="AC127" s="199"/>
      <c r="AD127" s="199"/>
      <c r="AE127" s="199"/>
    </row>
    <row r="128" spans="1:31" x14ac:dyDescent="0.25">
      <c r="A128" s="141"/>
      <c r="B128" s="390"/>
      <c r="C128" s="189" t="s">
        <v>174</v>
      </c>
      <c r="D128" s="242">
        <f t="shared" si="54"/>
        <v>3.4656144221690724E-3</v>
      </c>
      <c r="E128" s="243">
        <f t="shared" si="57"/>
        <v>1.2664899402044025E-2</v>
      </c>
      <c r="F128" s="243">
        <f t="shared" si="58"/>
        <v>1.7006392920851078E-2</v>
      </c>
      <c r="G128" s="245"/>
      <c r="H128" s="243">
        <f t="shared" si="59"/>
        <v>3.2109821015074251E-3</v>
      </c>
      <c r="I128" s="243">
        <f t="shared" si="60"/>
        <v>1.2240007107386623E-2</v>
      </c>
      <c r="J128" s="243">
        <f t="shared" si="61"/>
        <v>1.7006392920851078E-2</v>
      </c>
      <c r="K128" s="245"/>
      <c r="L128" s="245"/>
      <c r="M128" s="246"/>
      <c r="N128" s="189"/>
      <c r="O128" s="190"/>
      <c r="P128" s="191">
        <f t="shared" si="62"/>
        <v>1.2649492640917115</v>
      </c>
      <c r="Q128" s="192">
        <f t="shared" si="63"/>
        <v>4.6226882817460693</v>
      </c>
      <c r="R128" s="192">
        <f t="shared" si="64"/>
        <v>6.2073334161106439</v>
      </c>
      <c r="S128" s="194"/>
      <c r="T128" s="192">
        <f t="shared" si="71"/>
        <v>1.1720084670502102</v>
      </c>
      <c r="U128" s="192">
        <f t="shared" si="71"/>
        <v>4.4676025941961175</v>
      </c>
      <c r="V128" s="192">
        <f t="shared" si="71"/>
        <v>6.2073334161106439</v>
      </c>
      <c r="W128" s="194"/>
      <c r="X128" s="194"/>
      <c r="Y128" s="195"/>
      <c r="Z128" s="109"/>
      <c r="AA128" s="199"/>
      <c r="AB128" s="199"/>
      <c r="AC128" s="199"/>
      <c r="AD128" s="199"/>
      <c r="AE128" s="199"/>
    </row>
    <row r="129" spans="1:31" x14ac:dyDescent="0.25">
      <c r="A129" s="141"/>
      <c r="B129" s="390"/>
      <c r="C129" s="189" t="s">
        <v>175</v>
      </c>
      <c r="D129" s="242">
        <f t="shared" si="54"/>
        <v>1.4176988289958756E-2</v>
      </c>
      <c r="E129" s="243">
        <f t="shared" si="57"/>
        <v>1.5099303910424149E-2</v>
      </c>
      <c r="F129" s="243">
        <f t="shared" si="58"/>
        <v>3.7457113057532028E-2</v>
      </c>
      <c r="G129" s="245"/>
      <c r="H129" s="243">
        <f t="shared" si="59"/>
        <v>1.33951293774395E-2</v>
      </c>
      <c r="I129" s="243">
        <f t="shared" si="60"/>
        <v>1.7945784106621596E-2</v>
      </c>
      <c r="J129" s="243">
        <f t="shared" si="61"/>
        <v>3.7457113057532028E-2</v>
      </c>
      <c r="K129" s="245"/>
      <c r="L129" s="245"/>
      <c r="M129" s="246"/>
      <c r="N129" s="189"/>
      <c r="O129" s="190"/>
      <c r="P129" s="191">
        <f t="shared" si="62"/>
        <v>5.1746007258349458</v>
      </c>
      <c r="Q129" s="192">
        <f t="shared" si="63"/>
        <v>5.511245927304814</v>
      </c>
      <c r="R129" s="192">
        <f t="shared" si="64"/>
        <v>13.671846265999191</v>
      </c>
      <c r="S129" s="194"/>
      <c r="T129" s="192">
        <f t="shared" si="71"/>
        <v>4.8892222227654178</v>
      </c>
      <c r="U129" s="192">
        <f t="shared" si="71"/>
        <v>6.550211198916883</v>
      </c>
      <c r="V129" s="192">
        <f t="shared" si="71"/>
        <v>13.671846265999191</v>
      </c>
      <c r="W129" s="194"/>
      <c r="X129" s="194"/>
      <c r="Y129" s="195"/>
      <c r="Z129" s="109"/>
      <c r="AA129" s="199"/>
      <c r="AB129" s="199"/>
      <c r="AC129" s="199"/>
      <c r="AD129" s="199"/>
      <c r="AE129" s="199"/>
    </row>
    <row r="130" spans="1:31" x14ac:dyDescent="0.25">
      <c r="A130" s="141"/>
      <c r="B130" s="390"/>
      <c r="C130" s="189" t="s">
        <v>176</v>
      </c>
      <c r="D130" s="242">
        <f t="shared" si="54"/>
        <v>8.3745173129142394E-3</v>
      </c>
      <c r="E130" s="243">
        <f t="shared" si="57"/>
        <v>2.006973306135762E-2</v>
      </c>
      <c r="F130" s="243">
        <f t="shared" si="58"/>
        <v>7.076550559510017E-2</v>
      </c>
      <c r="G130" s="245"/>
      <c r="H130" s="243">
        <f t="shared" si="59"/>
        <v>7.8981687567618378E-3</v>
      </c>
      <c r="I130" s="243">
        <f t="shared" si="60"/>
        <v>1.7448132305836531E-2</v>
      </c>
      <c r="J130" s="243">
        <f t="shared" si="61"/>
        <v>7.1335899736127431E-2</v>
      </c>
      <c r="K130" s="245"/>
      <c r="L130" s="245"/>
      <c r="M130" s="246"/>
      <c r="N130" s="189"/>
      <c r="O130" s="190"/>
      <c r="P130" s="191">
        <f t="shared" si="62"/>
        <v>3.0566988192136972</v>
      </c>
      <c r="Q130" s="192">
        <f t="shared" si="63"/>
        <v>7.3254525673955309</v>
      </c>
      <c r="R130" s="192">
        <f t="shared" si="64"/>
        <v>25.829409542211561</v>
      </c>
      <c r="S130" s="194"/>
      <c r="T130" s="192">
        <f t="shared" si="71"/>
        <v>2.8828315962180708</v>
      </c>
      <c r="U130" s="192">
        <f t="shared" si="71"/>
        <v>6.3685682916303339</v>
      </c>
      <c r="V130" s="192">
        <f t="shared" si="71"/>
        <v>26.037603403686511</v>
      </c>
      <c r="W130" s="194"/>
      <c r="X130" s="194"/>
      <c r="Y130" s="195"/>
      <c r="Z130" s="109"/>
      <c r="AA130" s="199"/>
      <c r="AB130" s="199"/>
      <c r="AC130" s="199"/>
      <c r="AD130" s="199"/>
      <c r="AE130" s="199"/>
    </row>
    <row r="131" spans="1:31" x14ac:dyDescent="0.25">
      <c r="A131" s="141"/>
      <c r="B131" s="390"/>
      <c r="C131" s="189" t="s">
        <v>27</v>
      </c>
      <c r="D131" s="242">
        <f t="shared" si="54"/>
        <v>4.5651956041450182E-4</v>
      </c>
      <c r="E131" s="243">
        <f t="shared" si="54"/>
        <v>3.7037441908631522E-3</v>
      </c>
      <c r="F131" s="245"/>
      <c r="G131" s="245"/>
      <c r="H131" s="243">
        <f t="shared" ref="H131:I132" si="72">(T111*$D$71)/1000</f>
        <v>4.2388495304250854E-4</v>
      </c>
      <c r="I131" s="243">
        <f t="shared" si="72"/>
        <v>3.5310220354529366E-3</v>
      </c>
      <c r="J131" s="245"/>
      <c r="K131" s="245"/>
      <c r="L131" s="245"/>
      <c r="M131" s="246"/>
      <c r="N131" s="189"/>
      <c r="O131" s="190"/>
      <c r="P131" s="191">
        <f>D131*365</f>
        <v>0.16662963955129317</v>
      </c>
      <c r="Q131" s="192">
        <f>E131*365</f>
        <v>1.3518666296650506</v>
      </c>
      <c r="R131" s="194"/>
      <c r="S131" s="194"/>
      <c r="T131" s="192">
        <f t="shared" ref="T131:U132" si="73">H131*365</f>
        <v>0.15471800786051562</v>
      </c>
      <c r="U131" s="192">
        <f t="shared" si="73"/>
        <v>1.2888230429403218</v>
      </c>
      <c r="V131" s="194"/>
      <c r="W131" s="194"/>
      <c r="X131" s="194"/>
      <c r="Y131" s="195"/>
      <c r="Z131" s="109"/>
      <c r="AA131" s="199"/>
      <c r="AB131" s="199"/>
      <c r="AC131" s="199"/>
      <c r="AD131" s="199"/>
      <c r="AE131" s="199"/>
    </row>
    <row r="132" spans="1:31" ht="14.4" thickBot="1" x14ac:dyDescent="0.3">
      <c r="A132" s="141"/>
      <c r="B132" s="390"/>
      <c r="C132" s="200" t="s">
        <v>177</v>
      </c>
      <c r="D132" s="251">
        <f t="shared" si="54"/>
        <v>3.6451450135273691E-3</v>
      </c>
      <c r="E132" s="252">
        <f t="shared" si="54"/>
        <v>1.0786760716663402E-2</v>
      </c>
      <c r="F132" s="253"/>
      <c r="G132" s="253"/>
      <c r="H132" s="252">
        <f t="shared" si="72"/>
        <v>3.427731274404914E-3</v>
      </c>
      <c r="I132" s="252">
        <f t="shared" si="72"/>
        <v>1.1694087672276041E-2</v>
      </c>
      <c r="J132" s="253"/>
      <c r="K132" s="253"/>
      <c r="L132" s="253"/>
      <c r="M132" s="254"/>
      <c r="N132" s="200"/>
      <c r="O132" s="201"/>
      <c r="P132" s="202">
        <f>D132*365</f>
        <v>1.3304779299374898</v>
      </c>
      <c r="Q132" s="203">
        <f>E132*365</f>
        <v>3.9371676615821416</v>
      </c>
      <c r="R132" s="204"/>
      <c r="S132" s="204"/>
      <c r="T132" s="203">
        <f t="shared" si="73"/>
        <v>1.2511219151577937</v>
      </c>
      <c r="U132" s="203">
        <f t="shared" si="73"/>
        <v>4.2683420003807546</v>
      </c>
      <c r="V132" s="204"/>
      <c r="W132" s="204"/>
      <c r="X132" s="204"/>
      <c r="Y132" s="205"/>
      <c r="Z132" s="109"/>
      <c r="AA132" s="199"/>
      <c r="AB132" s="199"/>
      <c r="AC132" s="199"/>
      <c r="AD132" s="199"/>
      <c r="AE132" s="199"/>
    </row>
    <row r="133" spans="1:31" ht="14.4" thickBot="1" x14ac:dyDescent="0.3">
      <c r="A133" s="255"/>
      <c r="B133" s="256"/>
      <c r="C133" s="256"/>
      <c r="D133" s="256"/>
      <c r="E133" s="256"/>
      <c r="F133" s="256"/>
      <c r="G133" s="256"/>
      <c r="H133" s="256"/>
      <c r="I133" s="256"/>
      <c r="J133" s="256"/>
      <c r="K133" s="256"/>
      <c r="L133" s="256"/>
      <c r="M133" s="256"/>
      <c r="N133" s="256"/>
      <c r="O133" s="256"/>
      <c r="P133" s="256"/>
      <c r="Q133" s="256"/>
      <c r="R133" s="256"/>
      <c r="S133" s="256"/>
      <c r="T133" s="256"/>
      <c r="U133" s="256"/>
      <c r="V133" s="256"/>
      <c r="W133" s="256"/>
      <c r="X133" s="256"/>
      <c r="Y133" s="256"/>
      <c r="Z133" s="257"/>
      <c r="AA133" s="199"/>
      <c r="AB133" s="199"/>
      <c r="AC133" s="199"/>
      <c r="AD133" s="199"/>
    </row>
    <row r="134" spans="1:31" ht="14.4" thickBot="1" x14ac:dyDescent="0.3"/>
    <row r="135" spans="1:31" x14ac:dyDescent="0.25">
      <c r="A135" s="258"/>
      <c r="B135" s="259" t="s">
        <v>211</v>
      </c>
      <c r="C135" s="260" t="s">
        <v>201</v>
      </c>
      <c r="D135" s="261"/>
      <c r="E135" s="261"/>
      <c r="F135" s="261"/>
      <c r="G135" s="262"/>
      <c r="H135" s="262"/>
      <c r="I135" s="262"/>
      <c r="J135" s="262"/>
      <c r="K135" s="261"/>
      <c r="L135" s="262"/>
      <c r="M135" s="262"/>
      <c r="N135" s="262"/>
      <c r="O135" s="262"/>
      <c r="P135" s="262"/>
      <c r="Q135" s="262"/>
      <c r="R135" s="262"/>
      <c r="S135" s="262"/>
      <c r="T135" s="262"/>
      <c r="U135" s="262"/>
      <c r="V135" s="262"/>
      <c r="W135" s="262"/>
      <c r="X135" s="262"/>
      <c r="Y135" s="262"/>
      <c r="Z135" s="263"/>
    </row>
    <row r="136" spans="1:31" ht="14.4" thickBot="1" x14ac:dyDescent="0.3">
      <c r="A136" s="264"/>
      <c r="B136" s="265"/>
      <c r="C136" s="266"/>
      <c r="D136" s="266"/>
      <c r="E136" s="266"/>
      <c r="F136" s="266"/>
      <c r="G136" s="265"/>
      <c r="H136" s="265"/>
      <c r="I136" s="265"/>
      <c r="J136" s="265"/>
      <c r="K136" s="266"/>
      <c r="L136" s="265"/>
      <c r="M136" s="265"/>
      <c r="N136" s="265"/>
      <c r="O136" s="265"/>
      <c r="P136" s="265"/>
      <c r="Q136" s="265"/>
      <c r="R136" s="265"/>
      <c r="S136" s="265"/>
      <c r="T136" s="265"/>
      <c r="U136" s="265"/>
      <c r="V136" s="265"/>
      <c r="W136" s="265"/>
      <c r="X136" s="265"/>
      <c r="Y136" s="265"/>
      <c r="Z136" s="267"/>
    </row>
    <row r="137" spans="1:31" x14ac:dyDescent="0.25">
      <c r="A137" s="264"/>
      <c r="B137" s="265"/>
      <c r="C137" s="281"/>
      <c r="D137" s="282" t="s">
        <v>33</v>
      </c>
      <c r="E137" s="282" t="s">
        <v>34</v>
      </c>
      <c r="F137" s="283" t="s">
        <v>35</v>
      </c>
      <c r="G137" s="282" t="s">
        <v>36</v>
      </c>
      <c r="H137" s="282" t="s">
        <v>37</v>
      </c>
      <c r="I137" s="282" t="s">
        <v>38</v>
      </c>
      <c r="J137" s="282" t="s">
        <v>39</v>
      </c>
      <c r="K137" s="282" t="s">
        <v>40</v>
      </c>
      <c r="L137" s="282" t="s">
        <v>41</v>
      </c>
      <c r="M137" s="282" t="s">
        <v>42</v>
      </c>
      <c r="N137" s="282" t="s">
        <v>43</v>
      </c>
      <c r="O137" s="284" t="s">
        <v>44</v>
      </c>
      <c r="P137" s="285"/>
      <c r="Q137" s="286" t="s">
        <v>217</v>
      </c>
      <c r="R137" s="285"/>
      <c r="S137" s="285"/>
      <c r="T137" s="285"/>
      <c r="U137" s="285"/>
      <c r="V137" s="285"/>
      <c r="W137" s="285"/>
      <c r="X137" s="285"/>
      <c r="Y137" s="285"/>
      <c r="Z137" s="287"/>
    </row>
    <row r="138" spans="1:31" x14ac:dyDescent="0.25">
      <c r="A138" s="264"/>
      <c r="B138" s="265"/>
      <c r="C138" s="288" t="s">
        <v>45</v>
      </c>
      <c r="D138" s="289" t="s">
        <v>46</v>
      </c>
      <c r="E138" s="289" t="s">
        <v>47</v>
      </c>
      <c r="F138" s="289" t="s">
        <v>48</v>
      </c>
      <c r="G138" s="289" t="s">
        <v>49</v>
      </c>
      <c r="H138" s="289" t="s">
        <v>50</v>
      </c>
      <c r="I138" s="289" t="s">
        <v>51</v>
      </c>
      <c r="J138" s="289" t="s">
        <v>52</v>
      </c>
      <c r="K138" s="289" t="s">
        <v>53</v>
      </c>
      <c r="L138" s="289" t="s">
        <v>54</v>
      </c>
      <c r="M138" s="289" t="s">
        <v>55</v>
      </c>
      <c r="N138" s="289" t="s">
        <v>56</v>
      </c>
      <c r="O138" s="290" t="s">
        <v>57</v>
      </c>
      <c r="P138" s="285"/>
      <c r="Q138" s="286"/>
      <c r="R138" s="285"/>
      <c r="S138" s="285"/>
      <c r="T138" s="285"/>
      <c r="U138" s="285"/>
      <c r="V138" s="285"/>
      <c r="W138" s="285"/>
      <c r="X138" s="285"/>
      <c r="Y138" s="285"/>
      <c r="Z138" s="287"/>
    </row>
    <row r="139" spans="1:31" x14ac:dyDescent="0.25">
      <c r="A139" s="264"/>
      <c r="B139" s="265"/>
      <c r="C139" s="291" t="s">
        <v>202</v>
      </c>
      <c r="D139" s="285"/>
      <c r="E139" s="285"/>
      <c r="F139" s="285"/>
      <c r="G139" s="285"/>
      <c r="H139" s="285"/>
      <c r="I139" s="285"/>
      <c r="J139" s="292"/>
      <c r="K139" s="285"/>
      <c r="L139" s="285"/>
      <c r="M139" s="285"/>
      <c r="N139" s="285"/>
      <c r="O139" s="287"/>
      <c r="P139" s="285"/>
      <c r="Q139" s="293"/>
      <c r="R139" s="294"/>
      <c r="S139" s="285"/>
      <c r="T139" s="285"/>
      <c r="U139" s="292"/>
      <c r="V139" s="285"/>
      <c r="W139" s="285"/>
      <c r="X139" s="285"/>
      <c r="Y139" s="295"/>
      <c r="Z139" s="287"/>
      <c r="AB139" s="10"/>
    </row>
    <row r="140" spans="1:31" x14ac:dyDescent="0.25">
      <c r="A140" s="264"/>
      <c r="B140" s="265"/>
      <c r="C140" s="296" t="s">
        <v>272</v>
      </c>
      <c r="D140" s="297">
        <v>0</v>
      </c>
      <c r="E140" s="297">
        <v>0</v>
      </c>
      <c r="F140" s="297">
        <v>0.11787409450461242</v>
      </c>
      <c r="G140" s="297">
        <v>0.20416542622036843</v>
      </c>
      <c r="H140" s="297">
        <v>0.26767226912075243</v>
      </c>
      <c r="I140" s="297">
        <v>0.20842779337864109</v>
      </c>
      <c r="J140" s="297">
        <v>0.11978571884500948</v>
      </c>
      <c r="K140" s="297">
        <v>5.2999999999999999E-2</v>
      </c>
      <c r="L140" s="297">
        <v>1.9E-2</v>
      </c>
      <c r="M140" s="297">
        <v>8.0999999999999996E-3</v>
      </c>
      <c r="N140" s="297">
        <v>2.5000000000000001E-3</v>
      </c>
      <c r="O140" s="298">
        <v>0</v>
      </c>
      <c r="P140" s="285"/>
      <c r="Q140" s="285" t="s">
        <v>197</v>
      </c>
      <c r="R140" s="285"/>
      <c r="S140" s="285"/>
      <c r="T140" s="285"/>
      <c r="U140" s="285"/>
      <c r="V140" s="427" t="s">
        <v>128</v>
      </c>
      <c r="W140" s="427"/>
      <c r="X140" s="427"/>
      <c r="Y140" s="427"/>
      <c r="Z140" s="428"/>
    </row>
    <row r="141" spans="1:31" x14ac:dyDescent="0.25">
      <c r="A141" s="264"/>
      <c r="B141" s="265"/>
      <c r="C141" s="296" t="s">
        <v>273</v>
      </c>
      <c r="D141" s="297">
        <v>0</v>
      </c>
      <c r="E141" s="297">
        <v>1.239654306493819E-3</v>
      </c>
      <c r="F141" s="297">
        <v>0.14977920165620845</v>
      </c>
      <c r="G141" s="297">
        <v>0.24378791464828378</v>
      </c>
      <c r="H141" s="297">
        <v>0.25223709894623514</v>
      </c>
      <c r="I141" s="297">
        <v>0.16614386058550629</v>
      </c>
      <c r="J141" s="297">
        <v>9.4748968714117865E-2</v>
      </c>
      <c r="K141" s="297">
        <v>5.3999999999999999E-2</v>
      </c>
      <c r="L141" s="297">
        <v>2.4E-2</v>
      </c>
      <c r="M141" s="297">
        <v>8.9999999999999993E-3</v>
      </c>
      <c r="N141" s="297">
        <v>4.0000000000000001E-3</v>
      </c>
      <c r="O141" s="298">
        <v>0</v>
      </c>
      <c r="P141" s="285"/>
      <c r="Q141" s="285"/>
      <c r="R141" s="285"/>
      <c r="S141" s="285"/>
      <c r="T141" s="285"/>
      <c r="U141" s="285"/>
      <c r="V141" s="427"/>
      <c r="W141" s="427"/>
      <c r="X141" s="427"/>
      <c r="Y141" s="427"/>
      <c r="Z141" s="428"/>
    </row>
    <row r="142" spans="1:31" x14ac:dyDescent="0.25">
      <c r="A142" s="264"/>
      <c r="B142" s="265"/>
      <c r="C142" s="296" t="s">
        <v>274</v>
      </c>
      <c r="D142" s="297">
        <v>0</v>
      </c>
      <c r="E142" s="297">
        <v>8.3866575901974119E-2</v>
      </c>
      <c r="F142" s="297">
        <v>0.1758226531307005</v>
      </c>
      <c r="G142" s="297">
        <v>0.26256609056731656</v>
      </c>
      <c r="H142" s="297">
        <v>0.23969342974977564</v>
      </c>
      <c r="I142" s="297">
        <v>0.1283550160764256</v>
      </c>
      <c r="J142" s="297">
        <v>6.2571238842631216E-2</v>
      </c>
      <c r="K142" s="297">
        <v>2.7799999999999998E-2</v>
      </c>
      <c r="L142" s="297">
        <v>1.2E-2</v>
      </c>
      <c r="M142" s="297">
        <v>5.5999999999999999E-3</v>
      </c>
      <c r="N142" s="297">
        <v>1.6999999999999999E-3</v>
      </c>
      <c r="O142" s="298">
        <v>0</v>
      </c>
      <c r="P142" s="285"/>
      <c r="Q142" s="285"/>
      <c r="R142" s="285"/>
      <c r="S142" s="285"/>
      <c r="T142" s="285"/>
      <c r="U142" s="285"/>
      <c r="V142" s="285"/>
      <c r="W142" s="285"/>
      <c r="X142" s="285"/>
      <c r="Y142" s="299"/>
      <c r="Z142" s="287"/>
    </row>
    <row r="143" spans="1:31" x14ac:dyDescent="0.25">
      <c r="A143" s="264"/>
      <c r="B143" s="265"/>
      <c r="C143" s="296" t="s">
        <v>275</v>
      </c>
      <c r="D143" s="297">
        <v>0</v>
      </c>
      <c r="E143" s="297">
        <v>1.2720719868139843E-2</v>
      </c>
      <c r="F143" s="297">
        <v>0.19659827821785392</v>
      </c>
      <c r="G143" s="297">
        <v>0.31835118420272396</v>
      </c>
      <c r="H143" s="297">
        <v>0.24554297950805221</v>
      </c>
      <c r="I143" s="297">
        <v>0.1211519719576771</v>
      </c>
      <c r="J143" s="297">
        <v>6.1076535117421518E-2</v>
      </c>
      <c r="K143" s="297">
        <v>2.7799999999999998E-2</v>
      </c>
      <c r="L143" s="297">
        <v>1.0800000000000001E-2</v>
      </c>
      <c r="M143" s="297">
        <v>4.7000000000000002E-3</v>
      </c>
      <c r="N143" s="297">
        <v>1.1000000000000001E-3</v>
      </c>
      <c r="O143" s="298">
        <v>0</v>
      </c>
      <c r="P143" s="285"/>
      <c r="Q143" s="285"/>
      <c r="R143" s="285"/>
      <c r="S143" s="285"/>
      <c r="T143" s="285"/>
      <c r="U143" s="285"/>
      <c r="V143" s="285"/>
      <c r="W143" s="285"/>
      <c r="X143" s="285"/>
      <c r="Y143" s="299"/>
      <c r="Z143" s="287"/>
    </row>
    <row r="144" spans="1:31" x14ac:dyDescent="0.25">
      <c r="A144" s="264"/>
      <c r="B144" s="265"/>
      <c r="C144" s="296" t="s">
        <v>276</v>
      </c>
      <c r="D144" s="297">
        <v>0</v>
      </c>
      <c r="E144" s="297">
        <v>0</v>
      </c>
      <c r="F144" s="297">
        <v>0.11787409450461242</v>
      </c>
      <c r="G144" s="297">
        <v>0.20416542622036843</v>
      </c>
      <c r="H144" s="297">
        <v>0.26767226912075243</v>
      </c>
      <c r="I144" s="297">
        <v>0.20842779337864109</v>
      </c>
      <c r="J144" s="297">
        <v>0.11978571884500948</v>
      </c>
      <c r="K144" s="297">
        <v>5.2999999999999999E-2</v>
      </c>
      <c r="L144" s="297">
        <v>1.9E-2</v>
      </c>
      <c r="M144" s="297">
        <v>8.0999999999999996E-3</v>
      </c>
      <c r="N144" s="297">
        <v>2.5000000000000001E-3</v>
      </c>
      <c r="O144" s="298">
        <v>0</v>
      </c>
      <c r="P144" s="285"/>
      <c r="Q144" s="285"/>
      <c r="R144" s="285"/>
      <c r="S144" s="285"/>
      <c r="T144" s="285"/>
      <c r="U144" s="285"/>
      <c r="V144" s="285"/>
      <c r="W144" s="285"/>
      <c r="X144" s="285"/>
      <c r="Y144" s="299"/>
      <c r="Z144" s="287"/>
    </row>
    <row r="145" spans="1:26" x14ac:dyDescent="0.25">
      <c r="A145" s="264"/>
      <c r="B145" s="265"/>
      <c r="C145" s="296" t="s">
        <v>58</v>
      </c>
      <c r="D145" s="297">
        <v>0</v>
      </c>
      <c r="E145" s="297">
        <v>1.239654306493819E-3</v>
      </c>
      <c r="F145" s="297">
        <v>0.14977920165620845</v>
      </c>
      <c r="G145" s="297">
        <v>0.24378791464828378</v>
      </c>
      <c r="H145" s="297">
        <v>0.25223709894623514</v>
      </c>
      <c r="I145" s="297">
        <v>0.16614386058550629</v>
      </c>
      <c r="J145" s="297">
        <v>9.4748968714117865E-2</v>
      </c>
      <c r="K145" s="297">
        <v>5.3999999999999999E-2</v>
      </c>
      <c r="L145" s="297">
        <v>2.4E-2</v>
      </c>
      <c r="M145" s="297">
        <v>8.9999999999999993E-3</v>
      </c>
      <c r="N145" s="297">
        <v>4.0000000000000001E-3</v>
      </c>
      <c r="O145" s="298">
        <v>0</v>
      </c>
      <c r="P145" s="285"/>
      <c r="Q145" s="285"/>
      <c r="R145" s="285"/>
      <c r="S145" s="285"/>
      <c r="T145" s="285"/>
      <c r="U145" s="285"/>
      <c r="V145" s="285"/>
      <c r="W145" s="285"/>
      <c r="X145" s="285"/>
      <c r="Y145" s="299"/>
      <c r="Z145" s="287"/>
    </row>
    <row r="146" spans="1:26" x14ac:dyDescent="0.25">
      <c r="A146" s="264"/>
      <c r="B146" s="265"/>
      <c r="C146" s="296" t="s">
        <v>59</v>
      </c>
      <c r="D146" s="297">
        <v>0</v>
      </c>
      <c r="E146" s="297">
        <v>8.3866575901974119E-2</v>
      </c>
      <c r="F146" s="297">
        <v>0.1758226531307005</v>
      </c>
      <c r="G146" s="297">
        <v>0.26256609056731656</v>
      </c>
      <c r="H146" s="297">
        <v>0.23969342974977564</v>
      </c>
      <c r="I146" s="297">
        <v>0.1283550160764256</v>
      </c>
      <c r="J146" s="297">
        <v>6.2571238842631216E-2</v>
      </c>
      <c r="K146" s="297">
        <v>2.7799999999999998E-2</v>
      </c>
      <c r="L146" s="297">
        <v>1.2E-2</v>
      </c>
      <c r="M146" s="297">
        <v>5.5999999999999999E-3</v>
      </c>
      <c r="N146" s="297">
        <v>1.6999999999999999E-3</v>
      </c>
      <c r="O146" s="298">
        <v>0</v>
      </c>
      <c r="P146" s="285"/>
      <c r="Q146" s="285"/>
      <c r="R146" s="285"/>
      <c r="S146" s="285"/>
      <c r="T146" s="285"/>
      <c r="U146" s="285"/>
      <c r="V146" s="285"/>
      <c r="W146" s="285"/>
      <c r="X146" s="285"/>
      <c r="Y146" s="299"/>
      <c r="Z146" s="287"/>
    </row>
    <row r="147" spans="1:26" x14ac:dyDescent="0.25">
      <c r="A147" s="264"/>
      <c r="B147" s="265"/>
      <c r="C147" s="296" t="s">
        <v>60</v>
      </c>
      <c r="D147" s="297">
        <v>0</v>
      </c>
      <c r="E147" s="297">
        <v>1.2720719868139843E-2</v>
      </c>
      <c r="F147" s="297">
        <v>0.19659827821785392</v>
      </c>
      <c r="G147" s="297">
        <v>0.31835118420272396</v>
      </c>
      <c r="H147" s="297">
        <v>0.24554297950805221</v>
      </c>
      <c r="I147" s="297">
        <v>0.1211519719576771</v>
      </c>
      <c r="J147" s="297">
        <v>6.1076535117421518E-2</v>
      </c>
      <c r="K147" s="297">
        <v>2.7799999999999998E-2</v>
      </c>
      <c r="L147" s="297">
        <v>1.0800000000000001E-2</v>
      </c>
      <c r="M147" s="297">
        <v>4.7000000000000002E-3</v>
      </c>
      <c r="N147" s="297">
        <v>1.1000000000000001E-3</v>
      </c>
      <c r="O147" s="298">
        <v>0</v>
      </c>
      <c r="P147" s="285"/>
      <c r="Q147" s="285"/>
      <c r="R147" s="285"/>
      <c r="S147" s="285"/>
      <c r="T147" s="285"/>
      <c r="U147" s="285"/>
      <c r="V147" s="285"/>
      <c r="W147" s="285"/>
      <c r="X147" s="285"/>
      <c r="Y147" s="299"/>
      <c r="Z147" s="287"/>
    </row>
    <row r="148" spans="1:26" x14ac:dyDescent="0.25">
      <c r="A148" s="264"/>
      <c r="B148" s="265"/>
      <c r="C148" s="296" t="s">
        <v>61</v>
      </c>
      <c r="D148" s="297">
        <v>0</v>
      </c>
      <c r="E148" s="297">
        <v>1.2720719868139843E-2</v>
      </c>
      <c r="F148" s="297">
        <v>0.19659827821785392</v>
      </c>
      <c r="G148" s="297">
        <v>0.31835118420272396</v>
      </c>
      <c r="H148" s="297">
        <v>0.24554297950805221</v>
      </c>
      <c r="I148" s="297">
        <v>0.1211519719576771</v>
      </c>
      <c r="J148" s="297">
        <v>6.1076535117421518E-2</v>
      </c>
      <c r="K148" s="297">
        <v>2.7799999999999998E-2</v>
      </c>
      <c r="L148" s="297">
        <v>1.0800000000000001E-2</v>
      </c>
      <c r="M148" s="297">
        <v>4.7000000000000002E-3</v>
      </c>
      <c r="N148" s="297">
        <v>1.1000000000000001E-3</v>
      </c>
      <c r="O148" s="298">
        <v>0</v>
      </c>
      <c r="P148" s="285"/>
      <c r="Q148" s="285" t="s">
        <v>7</v>
      </c>
      <c r="R148" s="285"/>
      <c r="S148" s="285"/>
      <c r="T148" s="285"/>
      <c r="U148" s="285"/>
      <c r="V148" s="285"/>
      <c r="W148" s="285"/>
      <c r="X148" s="285"/>
      <c r="Y148" s="299"/>
      <c r="Z148" s="287"/>
    </row>
    <row r="149" spans="1:26" x14ac:dyDescent="0.25">
      <c r="A149" s="264"/>
      <c r="B149" s="265"/>
      <c r="C149" s="296" t="s">
        <v>212</v>
      </c>
      <c r="D149" s="297">
        <v>0</v>
      </c>
      <c r="E149" s="297">
        <v>1.2720719868139843E-2</v>
      </c>
      <c r="F149" s="297">
        <v>0.19659827821785392</v>
      </c>
      <c r="G149" s="297">
        <v>0.31835118420272396</v>
      </c>
      <c r="H149" s="297">
        <v>0.24554297950805221</v>
      </c>
      <c r="I149" s="297">
        <v>0.1211519719576771</v>
      </c>
      <c r="J149" s="297">
        <v>6.1076535117421518E-2</v>
      </c>
      <c r="K149" s="297">
        <v>2.7799999999999998E-2</v>
      </c>
      <c r="L149" s="297">
        <v>1.0800000000000001E-2</v>
      </c>
      <c r="M149" s="297">
        <v>4.7000000000000002E-3</v>
      </c>
      <c r="N149" s="297">
        <v>1.1000000000000001E-3</v>
      </c>
      <c r="O149" s="298">
        <v>0</v>
      </c>
      <c r="P149" s="285"/>
      <c r="Q149" s="285" t="s">
        <v>7</v>
      </c>
      <c r="R149" s="285"/>
      <c r="S149" s="285"/>
      <c r="T149" s="285"/>
      <c r="U149" s="285"/>
      <c r="V149" s="285"/>
      <c r="W149" s="285"/>
      <c r="X149" s="285"/>
      <c r="Y149" s="299"/>
      <c r="Z149" s="287"/>
    </row>
    <row r="150" spans="1:26" x14ac:dyDescent="0.25">
      <c r="A150" s="264"/>
      <c r="B150" s="265"/>
      <c r="C150" s="300"/>
      <c r="D150" s="301"/>
      <c r="E150" s="301"/>
      <c r="F150" s="301"/>
      <c r="G150" s="301"/>
      <c r="H150" s="301"/>
      <c r="I150" s="301"/>
      <c r="J150" s="301"/>
      <c r="K150" s="301"/>
      <c r="L150" s="301"/>
      <c r="M150" s="301"/>
      <c r="N150" s="301"/>
      <c r="O150" s="302"/>
      <c r="P150" s="285"/>
      <c r="Q150" s="285"/>
      <c r="R150" s="285"/>
      <c r="S150" s="285"/>
      <c r="T150" s="285"/>
      <c r="U150" s="285"/>
      <c r="V150" s="285"/>
      <c r="W150" s="285"/>
      <c r="X150" s="285"/>
      <c r="Y150" s="299"/>
      <c r="Z150" s="287"/>
    </row>
    <row r="151" spans="1:26" x14ac:dyDescent="0.25">
      <c r="A151" s="264"/>
      <c r="B151" s="265"/>
      <c r="C151" s="296" t="s">
        <v>62</v>
      </c>
      <c r="D151" s="297">
        <v>0</v>
      </c>
      <c r="E151" s="297">
        <v>8.8112228317825132E-3</v>
      </c>
      <c r="F151" s="297">
        <v>0.13998024744571969</v>
      </c>
      <c r="G151" s="297">
        <v>0.23848317399936214</v>
      </c>
      <c r="H151" s="297">
        <v>0.24570762813496055</v>
      </c>
      <c r="I151" s="297">
        <v>0.17398879030181036</v>
      </c>
      <c r="J151" s="297">
        <v>9.9020394916225565E-2</v>
      </c>
      <c r="K151" s="297">
        <v>5.6099999999999997E-2</v>
      </c>
      <c r="L151" s="297">
        <v>2.4500000000000001E-2</v>
      </c>
      <c r="M151" s="297">
        <v>9.1999999999999998E-3</v>
      </c>
      <c r="N151" s="297">
        <v>4.1799999999999997E-3</v>
      </c>
      <c r="O151" s="298">
        <v>0</v>
      </c>
      <c r="P151" s="285"/>
      <c r="Q151" s="285" t="s">
        <v>197</v>
      </c>
      <c r="R151" s="285"/>
      <c r="S151" s="285"/>
      <c r="T151" s="285"/>
      <c r="U151" s="285"/>
      <c r="V151" s="285"/>
      <c r="W151" s="285"/>
      <c r="X151" s="285"/>
      <c r="Y151" s="299"/>
      <c r="Z151" s="287"/>
    </row>
    <row r="152" spans="1:26" x14ac:dyDescent="0.25">
      <c r="A152" s="264"/>
      <c r="B152" s="265"/>
      <c r="C152" s="296" t="s">
        <v>63</v>
      </c>
      <c r="D152" s="297">
        <v>0</v>
      </c>
      <c r="E152" s="297">
        <v>2.2510324138207246E-2</v>
      </c>
      <c r="F152" s="297">
        <v>0.21615904270706246</v>
      </c>
      <c r="G152" s="297">
        <v>0.25807345678914584</v>
      </c>
      <c r="H152" s="297">
        <v>0.21177832093733034</v>
      </c>
      <c r="I152" s="297">
        <v>0.13424704924263153</v>
      </c>
      <c r="J152" s="297">
        <v>7.7675651889394126E-2</v>
      </c>
      <c r="K152" s="297">
        <v>4.4900000000000002E-2</v>
      </c>
      <c r="L152" s="297">
        <v>2.0799999999999999E-2</v>
      </c>
      <c r="M152" s="297">
        <v>8.9999999999999993E-3</v>
      </c>
      <c r="N152" s="297">
        <v>4.7099999999999998E-3</v>
      </c>
      <c r="O152" s="298">
        <v>0</v>
      </c>
      <c r="P152" s="285"/>
      <c r="Q152" s="285"/>
      <c r="R152" s="285"/>
      <c r="S152" s="285"/>
      <c r="T152" s="285"/>
      <c r="U152" s="285"/>
      <c r="V152" s="285"/>
      <c r="W152" s="285"/>
      <c r="X152" s="285"/>
      <c r="Y152" s="299"/>
      <c r="Z152" s="287"/>
    </row>
    <row r="153" spans="1:26" x14ac:dyDescent="0.25">
      <c r="A153" s="264"/>
      <c r="B153" s="265"/>
      <c r="C153" s="296" t="s">
        <v>64</v>
      </c>
      <c r="D153" s="297">
        <v>0</v>
      </c>
      <c r="E153" s="297">
        <v>1.0652245165519501E-3</v>
      </c>
      <c r="F153" s="297">
        <v>0.12861083577913723</v>
      </c>
      <c r="G153" s="297">
        <v>0.25636812042721191</v>
      </c>
      <c r="H153" s="297">
        <v>0.28123512107314969</v>
      </c>
      <c r="I153" s="297">
        <v>0.16600563341091276</v>
      </c>
      <c r="J153" s="297">
        <v>8.7375637438548162E-2</v>
      </c>
      <c r="K153" s="297">
        <v>4.7300000000000002E-2</v>
      </c>
      <c r="L153" s="297">
        <v>1.9699999999999999E-2</v>
      </c>
      <c r="M153" s="297">
        <v>8.3999999999999995E-3</v>
      </c>
      <c r="N153" s="297">
        <v>3.8999999999999998E-3</v>
      </c>
      <c r="O153" s="298">
        <v>0</v>
      </c>
      <c r="P153" s="285"/>
      <c r="Q153" s="285"/>
      <c r="R153" s="285"/>
      <c r="S153" s="285"/>
      <c r="T153" s="285"/>
      <c r="U153" s="285"/>
      <c r="V153" s="285"/>
      <c r="W153" s="285"/>
      <c r="X153" s="285"/>
      <c r="Y153" s="299"/>
      <c r="Z153" s="287"/>
    </row>
    <row r="154" spans="1:26" x14ac:dyDescent="0.25">
      <c r="A154" s="264"/>
      <c r="B154" s="265"/>
      <c r="C154" s="296" t="s">
        <v>65</v>
      </c>
      <c r="D154" s="297">
        <v>0</v>
      </c>
      <c r="E154" s="297">
        <v>1.0652245165519501E-3</v>
      </c>
      <c r="F154" s="297">
        <v>0.12861083577913723</v>
      </c>
      <c r="G154" s="297">
        <v>0.25636812042721191</v>
      </c>
      <c r="H154" s="297">
        <v>0.28123512107314969</v>
      </c>
      <c r="I154" s="297">
        <v>0.16600563341091276</v>
      </c>
      <c r="J154" s="297">
        <v>8.7375637438548162E-2</v>
      </c>
      <c r="K154" s="297">
        <v>4.7300000000000002E-2</v>
      </c>
      <c r="L154" s="297">
        <v>1.9699999999999999E-2</v>
      </c>
      <c r="M154" s="297">
        <v>8.3999999999999995E-3</v>
      </c>
      <c r="N154" s="297">
        <v>3.8999999999999998E-3</v>
      </c>
      <c r="O154" s="298">
        <v>0</v>
      </c>
      <c r="P154" s="285"/>
      <c r="Q154" s="285" t="s">
        <v>6</v>
      </c>
      <c r="R154" s="285"/>
      <c r="S154" s="285"/>
      <c r="T154" s="285"/>
      <c r="U154" s="285"/>
      <c r="V154" s="285"/>
      <c r="W154" s="285"/>
      <c r="X154" s="285"/>
      <c r="Y154" s="299"/>
      <c r="Z154" s="287"/>
    </row>
    <row r="155" spans="1:26" x14ac:dyDescent="0.25">
      <c r="A155" s="264"/>
      <c r="B155" s="265"/>
      <c r="C155" s="296" t="s">
        <v>66</v>
      </c>
      <c r="D155" s="297">
        <v>0</v>
      </c>
      <c r="E155" s="297">
        <v>8.8112228317825132E-3</v>
      </c>
      <c r="F155" s="297">
        <v>0.13998024744571969</v>
      </c>
      <c r="G155" s="297">
        <v>0.23848317399936214</v>
      </c>
      <c r="H155" s="297">
        <v>0.24570762813496055</v>
      </c>
      <c r="I155" s="297">
        <v>0.17398879030181036</v>
      </c>
      <c r="J155" s="297">
        <v>9.9020394916225565E-2</v>
      </c>
      <c r="K155" s="297">
        <v>5.6099999999999997E-2</v>
      </c>
      <c r="L155" s="297">
        <v>2.4500000000000001E-2</v>
      </c>
      <c r="M155" s="297">
        <v>9.1999999999999998E-3</v>
      </c>
      <c r="N155" s="297">
        <v>4.1799999999999997E-3</v>
      </c>
      <c r="O155" s="298">
        <v>0</v>
      </c>
      <c r="P155" s="285"/>
      <c r="Q155" s="285" t="s">
        <v>6</v>
      </c>
      <c r="R155" s="285"/>
      <c r="S155" s="285"/>
      <c r="T155" s="285"/>
      <c r="U155" s="285"/>
      <c r="V155" s="285"/>
      <c r="W155" s="285"/>
      <c r="X155" s="285"/>
      <c r="Y155" s="299"/>
      <c r="Z155" s="287"/>
    </row>
    <row r="156" spans="1:26" x14ac:dyDescent="0.25">
      <c r="A156" s="264"/>
      <c r="B156" s="265"/>
      <c r="C156" s="296" t="s">
        <v>67</v>
      </c>
      <c r="D156" s="297">
        <v>0</v>
      </c>
      <c r="E156" s="297">
        <v>2.2510324138207246E-2</v>
      </c>
      <c r="F156" s="297">
        <v>0.21615904270706246</v>
      </c>
      <c r="G156" s="297">
        <v>0.25807345678914584</v>
      </c>
      <c r="H156" s="297">
        <v>0.21177832093733034</v>
      </c>
      <c r="I156" s="297">
        <v>0.13424704924263153</v>
      </c>
      <c r="J156" s="297">
        <v>7.7675651889394126E-2</v>
      </c>
      <c r="K156" s="297">
        <v>4.4900000000000002E-2</v>
      </c>
      <c r="L156" s="297">
        <v>2.0799999999999999E-2</v>
      </c>
      <c r="M156" s="297">
        <v>8.9999999999999993E-3</v>
      </c>
      <c r="N156" s="297">
        <v>4.7099999999999998E-3</v>
      </c>
      <c r="O156" s="298">
        <v>0</v>
      </c>
      <c r="P156" s="285"/>
      <c r="Q156" s="285"/>
      <c r="R156" s="285"/>
      <c r="S156" s="285"/>
      <c r="T156" s="285"/>
      <c r="U156" s="285"/>
      <c r="V156" s="285"/>
      <c r="W156" s="285"/>
      <c r="X156" s="285"/>
      <c r="Y156" s="299"/>
      <c r="Z156" s="287"/>
    </row>
    <row r="157" spans="1:26" x14ac:dyDescent="0.25">
      <c r="A157" s="264"/>
      <c r="B157" s="265"/>
      <c r="C157" s="296" t="s">
        <v>68</v>
      </c>
      <c r="D157" s="297">
        <v>0</v>
      </c>
      <c r="E157" s="297">
        <v>1.0652245165519501E-3</v>
      </c>
      <c r="F157" s="297">
        <v>0.12861083577913723</v>
      </c>
      <c r="G157" s="297">
        <v>0.25636812042721191</v>
      </c>
      <c r="H157" s="297">
        <v>0.28123512107314969</v>
      </c>
      <c r="I157" s="297">
        <v>0.16600563341091276</v>
      </c>
      <c r="J157" s="297">
        <v>8.7375637438548162E-2</v>
      </c>
      <c r="K157" s="297">
        <v>4.7300000000000002E-2</v>
      </c>
      <c r="L157" s="297">
        <v>1.9699999999999999E-2</v>
      </c>
      <c r="M157" s="297">
        <v>8.3999999999999995E-3</v>
      </c>
      <c r="N157" s="297">
        <v>3.8999999999999998E-3</v>
      </c>
      <c r="O157" s="298">
        <v>0</v>
      </c>
      <c r="P157" s="285"/>
      <c r="Q157" s="285"/>
      <c r="R157" s="285"/>
      <c r="S157" s="285"/>
      <c r="T157" s="285"/>
      <c r="U157" s="285"/>
      <c r="V157" s="285"/>
      <c r="W157" s="285"/>
      <c r="X157" s="285"/>
      <c r="Y157" s="299"/>
      <c r="Z157" s="287"/>
    </row>
    <row r="158" spans="1:26" x14ac:dyDescent="0.25">
      <c r="A158" s="264"/>
      <c r="B158" s="265"/>
      <c r="C158" s="296" t="s">
        <v>69</v>
      </c>
      <c r="D158" s="297">
        <v>0</v>
      </c>
      <c r="E158" s="297">
        <v>1.0652245165519501E-3</v>
      </c>
      <c r="F158" s="297">
        <v>0.12861083577913723</v>
      </c>
      <c r="G158" s="297">
        <v>0.25636812042721191</v>
      </c>
      <c r="H158" s="297">
        <v>0.28123512107314969</v>
      </c>
      <c r="I158" s="297">
        <v>0.16600563341091276</v>
      </c>
      <c r="J158" s="297">
        <v>8.7375637438548162E-2</v>
      </c>
      <c r="K158" s="297">
        <v>4.7300000000000002E-2</v>
      </c>
      <c r="L158" s="297">
        <v>1.9699999999999999E-2</v>
      </c>
      <c r="M158" s="297">
        <v>8.3999999999999995E-3</v>
      </c>
      <c r="N158" s="297">
        <v>3.8999999999999998E-3</v>
      </c>
      <c r="O158" s="298">
        <v>0</v>
      </c>
      <c r="P158" s="285"/>
      <c r="Q158" s="285" t="s">
        <v>6</v>
      </c>
      <c r="R158" s="285"/>
      <c r="S158" s="285"/>
      <c r="T158" s="285"/>
      <c r="U158" s="285"/>
      <c r="V158" s="285"/>
      <c r="W158" s="285"/>
      <c r="X158" s="285"/>
      <c r="Y158" s="299"/>
      <c r="Z158" s="287"/>
    </row>
    <row r="159" spans="1:26" x14ac:dyDescent="0.25">
      <c r="A159" s="264"/>
      <c r="B159" s="265"/>
      <c r="C159" s="296" t="s">
        <v>70</v>
      </c>
      <c r="D159" s="297">
        <v>0</v>
      </c>
      <c r="E159" s="297">
        <v>1.0652245165519501E-3</v>
      </c>
      <c r="F159" s="297">
        <v>0.12861083577913723</v>
      </c>
      <c r="G159" s="297">
        <v>0.25636812042721191</v>
      </c>
      <c r="H159" s="297">
        <v>0.28123512107314969</v>
      </c>
      <c r="I159" s="297">
        <v>0.16600563341091276</v>
      </c>
      <c r="J159" s="297">
        <v>8.7375637438548162E-2</v>
      </c>
      <c r="K159" s="297">
        <v>4.7300000000000002E-2</v>
      </c>
      <c r="L159" s="297">
        <v>1.9699999999999999E-2</v>
      </c>
      <c r="M159" s="297">
        <v>8.3999999999999995E-3</v>
      </c>
      <c r="N159" s="297">
        <v>3.8999999999999998E-3</v>
      </c>
      <c r="O159" s="298">
        <v>0</v>
      </c>
      <c r="P159" s="285"/>
      <c r="Q159" s="285" t="s">
        <v>6</v>
      </c>
      <c r="R159" s="285"/>
      <c r="S159" s="285"/>
      <c r="T159" s="285"/>
      <c r="U159" s="285"/>
      <c r="V159" s="285"/>
      <c r="W159" s="285"/>
      <c r="X159" s="285"/>
      <c r="Y159" s="299"/>
      <c r="Z159" s="287"/>
    </row>
    <row r="160" spans="1:26" x14ac:dyDescent="0.25">
      <c r="A160" s="264"/>
      <c r="B160" s="265"/>
      <c r="C160" s="296" t="s">
        <v>213</v>
      </c>
      <c r="D160" s="297">
        <v>0</v>
      </c>
      <c r="E160" s="297">
        <v>1.0652245165519501E-3</v>
      </c>
      <c r="F160" s="297">
        <v>0.12861083577913723</v>
      </c>
      <c r="G160" s="297">
        <v>0.25636812042721191</v>
      </c>
      <c r="H160" s="297">
        <v>0.28123512107314969</v>
      </c>
      <c r="I160" s="297">
        <v>0.16600563341091276</v>
      </c>
      <c r="J160" s="297">
        <v>8.7375637438548162E-2</v>
      </c>
      <c r="K160" s="297">
        <v>4.7300000000000002E-2</v>
      </c>
      <c r="L160" s="297">
        <v>1.9699999999999999E-2</v>
      </c>
      <c r="M160" s="297">
        <v>8.3999999999999995E-3</v>
      </c>
      <c r="N160" s="297">
        <v>3.8999999999999998E-3</v>
      </c>
      <c r="O160" s="298">
        <v>0</v>
      </c>
      <c r="P160" s="285"/>
      <c r="Q160" s="285" t="s">
        <v>6</v>
      </c>
      <c r="R160" s="285"/>
      <c r="S160" s="285"/>
      <c r="T160" s="285"/>
      <c r="U160" s="285"/>
      <c r="V160" s="285"/>
      <c r="W160" s="285"/>
      <c r="X160" s="285"/>
      <c r="Y160" s="299"/>
      <c r="Z160" s="287"/>
    </row>
    <row r="161" spans="1:26" x14ac:dyDescent="0.25">
      <c r="A161" s="264"/>
      <c r="B161" s="265"/>
      <c r="C161" s="300"/>
      <c r="D161" s="301"/>
      <c r="E161" s="301"/>
      <c r="F161" s="301"/>
      <c r="G161" s="301"/>
      <c r="H161" s="301"/>
      <c r="I161" s="301"/>
      <c r="J161" s="301"/>
      <c r="K161" s="301"/>
      <c r="L161" s="301"/>
      <c r="M161" s="301"/>
      <c r="N161" s="301"/>
      <c r="O161" s="302"/>
      <c r="P161" s="285"/>
      <c r="Q161" s="285"/>
      <c r="R161" s="285"/>
      <c r="S161" s="285"/>
      <c r="T161" s="285"/>
      <c r="U161" s="285"/>
      <c r="V161" s="285"/>
      <c r="W161" s="285"/>
      <c r="X161" s="285"/>
      <c r="Y161" s="299"/>
      <c r="Z161" s="287"/>
    </row>
    <row r="162" spans="1:26" x14ac:dyDescent="0.25">
      <c r="A162" s="264"/>
      <c r="B162" s="265"/>
      <c r="C162" s="296" t="s">
        <v>71</v>
      </c>
      <c r="D162" s="297">
        <v>0</v>
      </c>
      <c r="E162" s="297">
        <v>0</v>
      </c>
      <c r="F162" s="297">
        <v>0.23210526700285061</v>
      </c>
      <c r="G162" s="297">
        <v>0.36773804474316968</v>
      </c>
      <c r="H162" s="297">
        <v>0.25441595184033255</v>
      </c>
      <c r="I162" s="297">
        <v>8.9348824673696287E-2</v>
      </c>
      <c r="J162" s="297">
        <v>3.6544023996971001E-2</v>
      </c>
      <c r="K162" s="297">
        <v>2.009E-2</v>
      </c>
      <c r="L162" s="297">
        <v>6.7999999999999996E-3</v>
      </c>
      <c r="M162" s="297">
        <v>2.7000000000000001E-3</v>
      </c>
      <c r="N162" s="297">
        <v>6.8999999999999997E-4</v>
      </c>
      <c r="O162" s="298">
        <v>0</v>
      </c>
      <c r="P162" s="285"/>
      <c r="Q162" s="285" t="s">
        <v>197</v>
      </c>
      <c r="R162" s="285"/>
      <c r="S162" s="285"/>
      <c r="T162" s="285"/>
      <c r="U162" s="285"/>
      <c r="V162" s="285"/>
      <c r="W162" s="285"/>
      <c r="X162" s="285"/>
      <c r="Y162" s="299"/>
      <c r="Z162" s="287"/>
    </row>
    <row r="163" spans="1:26" x14ac:dyDescent="0.25">
      <c r="A163" s="264"/>
      <c r="B163" s="265"/>
      <c r="C163" s="296" t="s">
        <v>72</v>
      </c>
      <c r="D163" s="297">
        <v>0</v>
      </c>
      <c r="E163" s="297">
        <v>0</v>
      </c>
      <c r="F163" s="297">
        <v>0.15956666849612369</v>
      </c>
      <c r="G163" s="297">
        <v>0.29778230534210259</v>
      </c>
      <c r="H163" s="297">
        <v>0.23543249522282195</v>
      </c>
      <c r="I163" s="297">
        <v>0.12581380948373996</v>
      </c>
      <c r="J163" s="297">
        <v>8.9328509152073896E-2</v>
      </c>
      <c r="K163" s="297">
        <v>5.1499999999999997E-2</v>
      </c>
      <c r="L163" s="297">
        <v>2.29E-2</v>
      </c>
      <c r="M163" s="297">
        <v>1.1679999999999999E-2</v>
      </c>
      <c r="N163" s="297">
        <v>5.9100000000000003E-3</v>
      </c>
      <c r="O163" s="298">
        <v>0</v>
      </c>
      <c r="P163" s="285"/>
      <c r="Q163" s="285"/>
      <c r="R163" s="285"/>
      <c r="S163" s="285"/>
      <c r="T163" s="285"/>
      <c r="U163" s="285"/>
      <c r="V163" s="285"/>
      <c r="W163" s="285"/>
      <c r="X163" s="285"/>
      <c r="Y163" s="299"/>
      <c r="Z163" s="287"/>
    </row>
    <row r="164" spans="1:26" x14ac:dyDescent="0.25">
      <c r="A164" s="264"/>
      <c r="B164" s="265"/>
      <c r="C164" s="296" t="s">
        <v>73</v>
      </c>
      <c r="D164" s="297">
        <v>0</v>
      </c>
      <c r="E164" s="297">
        <v>0</v>
      </c>
      <c r="F164" s="297">
        <v>0.15956666849612369</v>
      </c>
      <c r="G164" s="297">
        <v>0.29778230534210259</v>
      </c>
      <c r="H164" s="297">
        <v>0.23543249522282195</v>
      </c>
      <c r="I164" s="297">
        <v>0.12581380948373996</v>
      </c>
      <c r="J164" s="297">
        <v>8.9328509152073896E-2</v>
      </c>
      <c r="K164" s="297">
        <v>5.1499999999999997E-2</v>
      </c>
      <c r="L164" s="297">
        <v>2.29E-2</v>
      </c>
      <c r="M164" s="297">
        <v>1.1679999999999999E-2</v>
      </c>
      <c r="N164" s="297">
        <v>5.9100000000000003E-3</v>
      </c>
      <c r="O164" s="298">
        <v>0</v>
      </c>
      <c r="P164" s="285"/>
      <c r="Q164" s="285" t="s">
        <v>5</v>
      </c>
      <c r="R164" s="285"/>
      <c r="S164" s="285"/>
      <c r="T164" s="285"/>
      <c r="U164" s="285"/>
      <c r="V164" s="285"/>
      <c r="W164" s="285"/>
      <c r="X164" s="285"/>
      <c r="Y164" s="299"/>
      <c r="Z164" s="287"/>
    </row>
    <row r="165" spans="1:26" x14ac:dyDescent="0.25">
      <c r="A165" s="264"/>
      <c r="B165" s="265"/>
      <c r="C165" s="296" t="s">
        <v>74</v>
      </c>
      <c r="D165" s="297">
        <v>0</v>
      </c>
      <c r="E165" s="297">
        <v>0</v>
      </c>
      <c r="F165" s="297">
        <v>0.15956666849612369</v>
      </c>
      <c r="G165" s="297">
        <v>0.29778230534210259</v>
      </c>
      <c r="H165" s="297">
        <v>0.23543249522282195</v>
      </c>
      <c r="I165" s="297">
        <v>0.12581380948373996</v>
      </c>
      <c r="J165" s="297">
        <v>8.9328509152073896E-2</v>
      </c>
      <c r="K165" s="297">
        <v>5.1499999999999997E-2</v>
      </c>
      <c r="L165" s="297">
        <v>2.29E-2</v>
      </c>
      <c r="M165" s="297">
        <v>1.1679999999999999E-2</v>
      </c>
      <c r="N165" s="297">
        <v>5.9100000000000003E-3</v>
      </c>
      <c r="O165" s="298">
        <v>0</v>
      </c>
      <c r="P165" s="285"/>
      <c r="Q165" s="285" t="s">
        <v>5</v>
      </c>
      <c r="R165" s="285"/>
      <c r="S165" s="285"/>
      <c r="T165" s="285"/>
      <c r="U165" s="285"/>
      <c r="V165" s="285"/>
      <c r="W165" s="285"/>
      <c r="X165" s="285"/>
      <c r="Y165" s="299"/>
      <c r="Z165" s="287"/>
    </row>
    <row r="166" spans="1:26" x14ac:dyDescent="0.25">
      <c r="A166" s="264"/>
      <c r="B166" s="265"/>
      <c r="C166" s="296" t="s">
        <v>75</v>
      </c>
      <c r="D166" s="297">
        <v>0</v>
      </c>
      <c r="E166" s="297">
        <v>0</v>
      </c>
      <c r="F166" s="297">
        <v>0.23210526700285061</v>
      </c>
      <c r="G166" s="297">
        <v>0.36773804474316968</v>
      </c>
      <c r="H166" s="297">
        <v>0.25441595184033255</v>
      </c>
      <c r="I166" s="297">
        <v>8.9348824673696287E-2</v>
      </c>
      <c r="J166" s="297">
        <v>3.6544023996971001E-2</v>
      </c>
      <c r="K166" s="297">
        <v>2.009E-2</v>
      </c>
      <c r="L166" s="297">
        <v>6.7999999999999996E-3</v>
      </c>
      <c r="M166" s="297">
        <v>2.7000000000000001E-3</v>
      </c>
      <c r="N166" s="297">
        <v>6.8999999999999997E-4</v>
      </c>
      <c r="O166" s="298">
        <v>0</v>
      </c>
      <c r="P166" s="285"/>
      <c r="Q166" s="285"/>
      <c r="R166" s="285"/>
      <c r="S166" s="285"/>
      <c r="T166" s="285"/>
      <c r="U166" s="285"/>
      <c r="V166" s="285"/>
      <c r="W166" s="285"/>
      <c r="X166" s="285"/>
      <c r="Y166" s="299"/>
      <c r="Z166" s="287"/>
    </row>
    <row r="167" spans="1:26" x14ac:dyDescent="0.25">
      <c r="A167" s="264"/>
      <c r="B167" s="265"/>
      <c r="C167" s="296" t="s">
        <v>76</v>
      </c>
      <c r="D167" s="297">
        <v>0</v>
      </c>
      <c r="E167" s="297">
        <v>0</v>
      </c>
      <c r="F167" s="297">
        <v>0.15956666849612369</v>
      </c>
      <c r="G167" s="297">
        <v>0.29778230534210259</v>
      </c>
      <c r="H167" s="297">
        <v>0.23543249522282195</v>
      </c>
      <c r="I167" s="297">
        <v>0.12581380948373996</v>
      </c>
      <c r="J167" s="297">
        <v>8.9328509152073896E-2</v>
      </c>
      <c r="K167" s="297">
        <v>5.1499999999999997E-2</v>
      </c>
      <c r="L167" s="297">
        <v>2.29E-2</v>
      </c>
      <c r="M167" s="297">
        <v>1.1679999999999999E-2</v>
      </c>
      <c r="N167" s="297">
        <v>5.9100000000000003E-3</v>
      </c>
      <c r="O167" s="298">
        <v>0</v>
      </c>
      <c r="P167" s="285"/>
      <c r="Q167" s="285"/>
      <c r="R167" s="285"/>
      <c r="S167" s="285"/>
      <c r="T167" s="285"/>
      <c r="U167" s="285"/>
      <c r="V167" s="285"/>
      <c r="W167" s="285"/>
      <c r="X167" s="285"/>
      <c r="Y167" s="299"/>
      <c r="Z167" s="287"/>
    </row>
    <row r="168" spans="1:26" x14ac:dyDescent="0.25">
      <c r="A168" s="264"/>
      <c r="B168" s="265"/>
      <c r="C168" s="296" t="s">
        <v>77</v>
      </c>
      <c r="D168" s="297">
        <v>0</v>
      </c>
      <c r="E168" s="297">
        <v>0</v>
      </c>
      <c r="F168" s="297">
        <v>0.15956666849612369</v>
      </c>
      <c r="G168" s="297">
        <v>0.29778230534210259</v>
      </c>
      <c r="H168" s="297">
        <v>0.23543249522282195</v>
      </c>
      <c r="I168" s="297">
        <v>0.12581380948373996</v>
      </c>
      <c r="J168" s="297">
        <v>8.9328509152073896E-2</v>
      </c>
      <c r="K168" s="297">
        <v>5.1499999999999997E-2</v>
      </c>
      <c r="L168" s="297">
        <v>2.29E-2</v>
      </c>
      <c r="M168" s="297">
        <v>1.1679999999999999E-2</v>
      </c>
      <c r="N168" s="297">
        <v>5.9100000000000003E-3</v>
      </c>
      <c r="O168" s="298">
        <v>0</v>
      </c>
      <c r="P168" s="285"/>
      <c r="Q168" s="285" t="s">
        <v>5</v>
      </c>
      <c r="R168" s="285"/>
      <c r="S168" s="285"/>
      <c r="T168" s="285"/>
      <c r="U168" s="285"/>
      <c r="V168" s="285"/>
      <c r="W168" s="285"/>
      <c r="X168" s="285"/>
      <c r="Y168" s="299"/>
      <c r="Z168" s="287"/>
    </row>
    <row r="169" spans="1:26" x14ac:dyDescent="0.25">
      <c r="A169" s="264"/>
      <c r="B169" s="265"/>
      <c r="C169" s="296" t="s">
        <v>78</v>
      </c>
      <c r="D169" s="297">
        <v>0</v>
      </c>
      <c r="E169" s="297">
        <v>0</v>
      </c>
      <c r="F169" s="297">
        <v>0.15956666849612369</v>
      </c>
      <c r="G169" s="297">
        <v>0.29778230534210259</v>
      </c>
      <c r="H169" s="297">
        <v>0.23543249522282195</v>
      </c>
      <c r="I169" s="297">
        <v>0.12581380948373996</v>
      </c>
      <c r="J169" s="297">
        <v>8.9328509152073896E-2</v>
      </c>
      <c r="K169" s="297">
        <v>5.1499999999999997E-2</v>
      </c>
      <c r="L169" s="297">
        <v>2.29E-2</v>
      </c>
      <c r="M169" s="297">
        <v>1.1679999999999999E-2</v>
      </c>
      <c r="N169" s="297">
        <v>5.9100000000000003E-3</v>
      </c>
      <c r="O169" s="298">
        <v>0</v>
      </c>
      <c r="P169" s="285"/>
      <c r="Q169" s="285" t="s">
        <v>5</v>
      </c>
      <c r="R169" s="285"/>
      <c r="S169" s="285"/>
      <c r="T169" s="285"/>
      <c r="U169" s="285"/>
      <c r="V169" s="285"/>
      <c r="W169" s="285"/>
      <c r="X169" s="285"/>
      <c r="Y169" s="299"/>
      <c r="Z169" s="287"/>
    </row>
    <row r="170" spans="1:26" x14ac:dyDescent="0.25">
      <c r="A170" s="264"/>
      <c r="B170" s="265"/>
      <c r="C170" s="296" t="s">
        <v>79</v>
      </c>
      <c r="D170" s="297">
        <v>0</v>
      </c>
      <c r="E170" s="297">
        <v>0</v>
      </c>
      <c r="F170" s="297">
        <v>0.15956666849612369</v>
      </c>
      <c r="G170" s="297">
        <v>0.29778230534210259</v>
      </c>
      <c r="H170" s="297">
        <v>0.23543249522282195</v>
      </c>
      <c r="I170" s="297">
        <v>0.12581380948373996</v>
      </c>
      <c r="J170" s="297">
        <v>8.9328509152073896E-2</v>
      </c>
      <c r="K170" s="297">
        <v>5.1499999999999997E-2</v>
      </c>
      <c r="L170" s="297">
        <v>2.29E-2</v>
      </c>
      <c r="M170" s="297">
        <v>1.1679999999999999E-2</v>
      </c>
      <c r="N170" s="297">
        <v>5.9100000000000003E-3</v>
      </c>
      <c r="O170" s="298">
        <v>0</v>
      </c>
      <c r="P170" s="285"/>
      <c r="Q170" s="285" t="s">
        <v>5</v>
      </c>
      <c r="R170" s="285"/>
      <c r="S170" s="285"/>
      <c r="T170" s="285"/>
      <c r="U170" s="285"/>
      <c r="V170" s="285"/>
      <c r="W170" s="285"/>
      <c r="X170" s="285"/>
      <c r="Y170" s="299"/>
      <c r="Z170" s="287"/>
    </row>
    <row r="171" spans="1:26" x14ac:dyDescent="0.25">
      <c r="A171" s="264"/>
      <c r="B171" s="265"/>
      <c r="C171" s="296" t="s">
        <v>214</v>
      </c>
      <c r="D171" s="297">
        <v>0</v>
      </c>
      <c r="E171" s="297">
        <v>0</v>
      </c>
      <c r="F171" s="297">
        <v>0.15956666849612369</v>
      </c>
      <c r="G171" s="297">
        <v>0.29778230534210259</v>
      </c>
      <c r="H171" s="297">
        <v>0.23543249522282195</v>
      </c>
      <c r="I171" s="297">
        <v>0.12581380948373996</v>
      </c>
      <c r="J171" s="297">
        <v>8.9328509152073896E-2</v>
      </c>
      <c r="K171" s="297">
        <v>5.1499999999999997E-2</v>
      </c>
      <c r="L171" s="297">
        <v>2.29E-2</v>
      </c>
      <c r="M171" s="297">
        <v>1.1679999999999999E-2</v>
      </c>
      <c r="N171" s="297">
        <v>5.9100000000000003E-3</v>
      </c>
      <c r="O171" s="298">
        <v>0</v>
      </c>
      <c r="P171" s="285"/>
      <c r="Q171" s="285" t="s">
        <v>5</v>
      </c>
      <c r="R171" s="285"/>
      <c r="S171" s="285"/>
      <c r="T171" s="285"/>
      <c r="U171" s="285"/>
      <c r="V171" s="285"/>
      <c r="W171" s="285"/>
      <c r="X171" s="285"/>
      <c r="Y171" s="299"/>
      <c r="Z171" s="287"/>
    </row>
    <row r="172" spans="1:26" x14ac:dyDescent="0.25">
      <c r="A172" s="264"/>
      <c r="B172" s="265"/>
      <c r="C172" s="300"/>
      <c r="D172" s="301"/>
      <c r="E172" s="301"/>
      <c r="F172" s="301"/>
      <c r="G172" s="301"/>
      <c r="H172" s="301"/>
      <c r="I172" s="301"/>
      <c r="J172" s="301"/>
      <c r="K172" s="301"/>
      <c r="L172" s="301"/>
      <c r="M172" s="301"/>
      <c r="N172" s="301"/>
      <c r="O172" s="302"/>
      <c r="P172" s="285"/>
      <c r="Q172" s="285"/>
      <c r="R172" s="285"/>
      <c r="S172" s="285"/>
      <c r="T172" s="285"/>
      <c r="U172" s="285"/>
      <c r="V172" s="285"/>
      <c r="W172" s="285"/>
      <c r="X172" s="285"/>
      <c r="Y172" s="299"/>
      <c r="Z172" s="287"/>
    </row>
    <row r="173" spans="1:26" x14ac:dyDescent="0.25">
      <c r="A173" s="264"/>
      <c r="B173" s="265"/>
      <c r="C173" s="296" t="s">
        <v>80</v>
      </c>
      <c r="D173" s="297">
        <v>0</v>
      </c>
      <c r="E173" s="297">
        <v>1.2957686365756567E-2</v>
      </c>
      <c r="F173" s="297">
        <v>0.25879209327848068</v>
      </c>
      <c r="G173" s="297">
        <v>0.38958207103129056</v>
      </c>
      <c r="H173" s="297">
        <v>0.2104994346385127</v>
      </c>
      <c r="I173" s="297">
        <v>5.789381747396135E-2</v>
      </c>
      <c r="J173" s="297">
        <v>3.8226157240639325E-2</v>
      </c>
      <c r="K173" s="297">
        <v>2.0969999999999999E-2</v>
      </c>
      <c r="L173" s="297">
        <v>7.7200000000000003E-3</v>
      </c>
      <c r="M173" s="297">
        <v>2.6900000000000001E-3</v>
      </c>
      <c r="N173" s="297">
        <v>6.6E-4</v>
      </c>
      <c r="O173" s="298">
        <v>0</v>
      </c>
      <c r="P173" s="285"/>
      <c r="Q173" s="285" t="s">
        <v>197</v>
      </c>
      <c r="R173" s="285"/>
      <c r="S173" s="285"/>
      <c r="T173" s="285"/>
      <c r="U173" s="285"/>
      <c r="V173" s="285"/>
      <c r="W173" s="285"/>
      <c r="X173" s="285"/>
      <c r="Y173" s="299"/>
      <c r="Z173" s="287"/>
    </row>
    <row r="174" spans="1:26" x14ac:dyDescent="0.25">
      <c r="A174" s="264"/>
      <c r="B174" s="265"/>
      <c r="C174" s="296" t="s">
        <v>81</v>
      </c>
      <c r="D174" s="297">
        <v>0</v>
      </c>
      <c r="E174" s="297">
        <v>1.721844313100986E-3</v>
      </c>
      <c r="F174" s="297">
        <v>0.16520250402254874</v>
      </c>
      <c r="G174" s="297">
        <v>0.3247474058128153</v>
      </c>
      <c r="H174" s="297">
        <v>0.25228021337271406</v>
      </c>
      <c r="I174" s="297">
        <v>0.11957311915679743</v>
      </c>
      <c r="J174" s="297">
        <v>7.2864683694396415E-2</v>
      </c>
      <c r="K174" s="297">
        <v>3.8519999999999999E-2</v>
      </c>
      <c r="L174" s="297">
        <v>1.585E-2</v>
      </c>
      <c r="M174" s="297">
        <v>6.8799999999999998E-3</v>
      </c>
      <c r="N174" s="297">
        <v>2.3600000000000001E-3</v>
      </c>
      <c r="O174" s="298">
        <v>0</v>
      </c>
      <c r="P174" s="285"/>
      <c r="Q174" s="285"/>
      <c r="R174" s="285"/>
      <c r="S174" s="285"/>
      <c r="T174" s="285"/>
      <c r="U174" s="285"/>
      <c r="V174" s="285"/>
      <c r="W174" s="285"/>
      <c r="X174" s="285"/>
      <c r="Y174" s="299"/>
      <c r="Z174" s="287"/>
    </row>
    <row r="175" spans="1:26" x14ac:dyDescent="0.25">
      <c r="A175" s="264"/>
      <c r="B175" s="265"/>
      <c r="C175" s="296" t="s">
        <v>82</v>
      </c>
      <c r="D175" s="297">
        <v>0</v>
      </c>
      <c r="E175" s="297">
        <v>2.0749509030654961E-2</v>
      </c>
      <c r="F175" s="297">
        <v>0.27837054120075033</v>
      </c>
      <c r="G175" s="297">
        <v>0.33594700888670398</v>
      </c>
      <c r="H175" s="297">
        <v>0.21547354710911207</v>
      </c>
      <c r="I175" s="297">
        <v>8.455184095081901E-2</v>
      </c>
      <c r="J175" s="297">
        <v>3.6088157903362776E-2</v>
      </c>
      <c r="K175" s="297">
        <v>1.7389999999999999E-2</v>
      </c>
      <c r="L175" s="297">
        <v>7.4900000000000001E-3</v>
      </c>
      <c r="M175" s="297">
        <v>3.1700000000000001E-3</v>
      </c>
      <c r="N175" s="297">
        <v>8.0000000000000004E-4</v>
      </c>
      <c r="O175" s="298">
        <v>0</v>
      </c>
      <c r="P175" s="285"/>
      <c r="Q175" s="285"/>
      <c r="R175" s="285"/>
      <c r="S175" s="285"/>
      <c r="T175" s="285"/>
      <c r="U175" s="285"/>
      <c r="V175" s="285"/>
      <c r="W175" s="285"/>
      <c r="X175" s="285"/>
      <c r="Y175" s="299"/>
      <c r="Z175" s="287"/>
    </row>
    <row r="176" spans="1:26" x14ac:dyDescent="0.25">
      <c r="A176" s="264"/>
      <c r="B176" s="265"/>
      <c r="C176" s="296" t="s">
        <v>83</v>
      </c>
      <c r="D176" s="297">
        <v>0</v>
      </c>
      <c r="E176" s="297">
        <v>3.2113107151229288E-2</v>
      </c>
      <c r="F176" s="297">
        <v>0.26166424135556621</v>
      </c>
      <c r="G176" s="297">
        <v>0.31868119723804239</v>
      </c>
      <c r="H176" s="297">
        <v>0.2124472872365665</v>
      </c>
      <c r="I176" s="297">
        <v>9.650745223784496E-2</v>
      </c>
      <c r="J176" s="297">
        <v>4.467893334265554E-2</v>
      </c>
      <c r="K176" s="297">
        <v>2.1250000000000002E-2</v>
      </c>
      <c r="L176" s="297">
        <v>8.5400000000000007E-3</v>
      </c>
      <c r="M176" s="297">
        <v>3.3E-3</v>
      </c>
      <c r="N176" s="297">
        <v>7.6000000000000004E-4</v>
      </c>
      <c r="O176" s="298">
        <v>0</v>
      </c>
      <c r="P176" s="285"/>
      <c r="Q176" s="285"/>
      <c r="R176" s="285"/>
      <c r="S176" s="285"/>
      <c r="T176" s="285"/>
      <c r="U176" s="285"/>
      <c r="V176" s="285"/>
      <c r="W176" s="285"/>
      <c r="X176" s="285"/>
      <c r="Y176" s="299"/>
      <c r="Z176" s="287"/>
    </row>
    <row r="177" spans="1:26" x14ac:dyDescent="0.25">
      <c r="A177" s="264"/>
      <c r="B177" s="265"/>
      <c r="C177" s="296" t="s">
        <v>84</v>
      </c>
      <c r="D177" s="297">
        <v>0</v>
      </c>
      <c r="E177" s="297">
        <v>1.2957686365756567E-2</v>
      </c>
      <c r="F177" s="297">
        <v>0.25879209327848068</v>
      </c>
      <c r="G177" s="297">
        <v>0.38958207103129056</v>
      </c>
      <c r="H177" s="297">
        <v>0.2104994346385127</v>
      </c>
      <c r="I177" s="297">
        <v>5.789381747396135E-2</v>
      </c>
      <c r="J177" s="297">
        <v>3.8226157240639325E-2</v>
      </c>
      <c r="K177" s="297">
        <v>2.0969999999999999E-2</v>
      </c>
      <c r="L177" s="297">
        <v>7.7200000000000003E-3</v>
      </c>
      <c r="M177" s="297">
        <v>2.6900000000000001E-3</v>
      </c>
      <c r="N177" s="297">
        <v>6.6E-4</v>
      </c>
      <c r="O177" s="298">
        <v>0</v>
      </c>
      <c r="P177" s="285"/>
      <c r="Q177" s="285"/>
      <c r="R177" s="285"/>
      <c r="S177" s="285"/>
      <c r="T177" s="285"/>
      <c r="U177" s="285"/>
      <c r="V177" s="285"/>
      <c r="W177" s="285"/>
      <c r="X177" s="285"/>
      <c r="Y177" s="299"/>
      <c r="Z177" s="287"/>
    </row>
    <row r="178" spans="1:26" x14ac:dyDescent="0.25">
      <c r="A178" s="264"/>
      <c r="B178" s="265"/>
      <c r="C178" s="296" t="s">
        <v>85</v>
      </c>
      <c r="D178" s="297">
        <v>0</v>
      </c>
      <c r="E178" s="297">
        <v>1.721844313100986E-3</v>
      </c>
      <c r="F178" s="297">
        <v>0.16520250402254874</v>
      </c>
      <c r="G178" s="297">
        <v>0.3247474058128153</v>
      </c>
      <c r="H178" s="297">
        <v>0.25228021337271406</v>
      </c>
      <c r="I178" s="297">
        <v>0.11957311915679743</v>
      </c>
      <c r="J178" s="297">
        <v>7.2864683694396415E-2</v>
      </c>
      <c r="K178" s="297">
        <v>3.8519999999999999E-2</v>
      </c>
      <c r="L178" s="297">
        <v>1.585E-2</v>
      </c>
      <c r="M178" s="297">
        <v>6.8799999999999998E-3</v>
      </c>
      <c r="N178" s="297">
        <v>2.3600000000000001E-3</v>
      </c>
      <c r="O178" s="298">
        <v>0</v>
      </c>
      <c r="P178" s="285"/>
      <c r="Q178" s="285"/>
      <c r="R178" s="285"/>
      <c r="S178" s="285"/>
      <c r="T178" s="285"/>
      <c r="U178" s="285"/>
      <c r="V178" s="285"/>
      <c r="W178" s="285"/>
      <c r="X178" s="285"/>
      <c r="Y178" s="299"/>
      <c r="Z178" s="287"/>
    </row>
    <row r="179" spans="1:26" x14ac:dyDescent="0.25">
      <c r="A179" s="264"/>
      <c r="B179" s="265"/>
      <c r="C179" s="296" t="s">
        <v>86</v>
      </c>
      <c r="D179" s="297">
        <v>0</v>
      </c>
      <c r="E179" s="297">
        <v>2.0749509030654961E-2</v>
      </c>
      <c r="F179" s="297">
        <v>0.27837054120075033</v>
      </c>
      <c r="G179" s="297">
        <v>0.33594700888670398</v>
      </c>
      <c r="H179" s="297">
        <v>0.21547354710911207</v>
      </c>
      <c r="I179" s="297">
        <v>8.455184095081901E-2</v>
      </c>
      <c r="J179" s="297">
        <v>3.6088157903362776E-2</v>
      </c>
      <c r="K179" s="297">
        <v>1.7389999999999999E-2</v>
      </c>
      <c r="L179" s="297">
        <v>7.4900000000000001E-3</v>
      </c>
      <c r="M179" s="297">
        <v>3.1700000000000001E-3</v>
      </c>
      <c r="N179" s="297">
        <v>8.0000000000000004E-4</v>
      </c>
      <c r="O179" s="298">
        <v>0</v>
      </c>
      <c r="P179" s="285"/>
      <c r="Q179" s="285"/>
      <c r="R179" s="285"/>
      <c r="S179" s="285"/>
      <c r="T179" s="285"/>
      <c r="U179" s="285"/>
      <c r="V179" s="285"/>
      <c r="W179" s="285"/>
      <c r="X179" s="285"/>
      <c r="Y179" s="299"/>
      <c r="Z179" s="287"/>
    </row>
    <row r="180" spans="1:26" x14ac:dyDescent="0.25">
      <c r="A180" s="264"/>
      <c r="B180" s="265"/>
      <c r="C180" s="296" t="s">
        <v>87</v>
      </c>
      <c r="D180" s="297">
        <v>0</v>
      </c>
      <c r="E180" s="297">
        <v>3.2113107151229288E-2</v>
      </c>
      <c r="F180" s="297">
        <v>0.26166424135556621</v>
      </c>
      <c r="G180" s="297">
        <v>0.31868119723804239</v>
      </c>
      <c r="H180" s="297">
        <v>0.2124472872365665</v>
      </c>
      <c r="I180" s="297">
        <v>9.650745223784496E-2</v>
      </c>
      <c r="J180" s="297">
        <v>4.467893334265554E-2</v>
      </c>
      <c r="K180" s="297">
        <v>2.1250000000000002E-2</v>
      </c>
      <c r="L180" s="297">
        <v>8.5400000000000007E-3</v>
      </c>
      <c r="M180" s="297">
        <v>3.3E-3</v>
      </c>
      <c r="N180" s="297">
        <v>7.6000000000000004E-4</v>
      </c>
      <c r="O180" s="298">
        <v>0</v>
      </c>
      <c r="P180" s="285"/>
      <c r="Q180" s="285"/>
      <c r="R180" s="285"/>
      <c r="S180" s="285"/>
      <c r="T180" s="285"/>
      <c r="U180" s="285"/>
      <c r="V180" s="285"/>
      <c r="W180" s="285"/>
      <c r="X180" s="285"/>
      <c r="Y180" s="299"/>
      <c r="Z180" s="287"/>
    </row>
    <row r="181" spans="1:26" x14ac:dyDescent="0.25">
      <c r="A181" s="264"/>
      <c r="B181" s="265"/>
      <c r="C181" s="296" t="s">
        <v>88</v>
      </c>
      <c r="D181" s="297">
        <v>0</v>
      </c>
      <c r="E181" s="297">
        <v>3.2113107151229288E-2</v>
      </c>
      <c r="F181" s="297">
        <v>0.26166424135556621</v>
      </c>
      <c r="G181" s="297">
        <v>0.31868119723804239</v>
      </c>
      <c r="H181" s="297">
        <v>0.2124472872365665</v>
      </c>
      <c r="I181" s="297">
        <v>9.650745223784496E-2</v>
      </c>
      <c r="J181" s="297">
        <v>4.467893334265554E-2</v>
      </c>
      <c r="K181" s="297">
        <v>2.1250000000000002E-2</v>
      </c>
      <c r="L181" s="297">
        <v>8.5400000000000007E-3</v>
      </c>
      <c r="M181" s="297">
        <v>3.3E-3</v>
      </c>
      <c r="N181" s="297">
        <v>7.6000000000000004E-4</v>
      </c>
      <c r="O181" s="298">
        <v>0</v>
      </c>
      <c r="P181" s="285"/>
      <c r="Q181" s="285" t="s">
        <v>7</v>
      </c>
      <c r="R181" s="285"/>
      <c r="S181" s="285"/>
      <c r="T181" s="285"/>
      <c r="U181" s="285"/>
      <c r="V181" s="285"/>
      <c r="W181" s="285"/>
      <c r="X181" s="285"/>
      <c r="Y181" s="299"/>
      <c r="Z181" s="287"/>
    </row>
    <row r="182" spans="1:26" x14ac:dyDescent="0.25">
      <c r="A182" s="264"/>
      <c r="B182" s="265"/>
      <c r="C182" s="296" t="s">
        <v>215</v>
      </c>
      <c r="D182" s="297">
        <v>0</v>
      </c>
      <c r="E182" s="297">
        <v>3.2113107151229288E-2</v>
      </c>
      <c r="F182" s="297">
        <v>0.26166424135556621</v>
      </c>
      <c r="G182" s="297">
        <v>0.31868119723804239</v>
      </c>
      <c r="H182" s="297">
        <v>0.2124472872365665</v>
      </c>
      <c r="I182" s="297">
        <v>9.650745223784496E-2</v>
      </c>
      <c r="J182" s="297">
        <v>4.467893334265554E-2</v>
      </c>
      <c r="K182" s="297">
        <v>2.1250000000000002E-2</v>
      </c>
      <c r="L182" s="297">
        <v>8.5400000000000007E-3</v>
      </c>
      <c r="M182" s="297">
        <v>3.3E-3</v>
      </c>
      <c r="N182" s="297">
        <v>7.6000000000000004E-4</v>
      </c>
      <c r="O182" s="298">
        <v>0</v>
      </c>
      <c r="P182" s="285"/>
      <c r="Q182" s="285" t="s">
        <v>7</v>
      </c>
      <c r="R182" s="285"/>
      <c r="S182" s="285"/>
      <c r="T182" s="285"/>
      <c r="U182" s="285"/>
      <c r="V182" s="285"/>
      <c r="W182" s="285"/>
      <c r="X182" s="285"/>
      <c r="Y182" s="299"/>
      <c r="Z182" s="287"/>
    </row>
    <row r="183" spans="1:26" x14ac:dyDescent="0.25">
      <c r="A183" s="264"/>
      <c r="B183" s="265"/>
      <c r="C183" s="300"/>
      <c r="D183" s="301"/>
      <c r="E183" s="301"/>
      <c r="F183" s="301"/>
      <c r="G183" s="301"/>
      <c r="H183" s="301"/>
      <c r="I183" s="301"/>
      <c r="J183" s="301"/>
      <c r="K183" s="301"/>
      <c r="L183" s="301"/>
      <c r="M183" s="301"/>
      <c r="N183" s="301"/>
      <c r="O183" s="302"/>
      <c r="P183" s="285"/>
      <c r="Q183" s="285"/>
      <c r="R183" s="285"/>
      <c r="S183" s="285"/>
      <c r="T183" s="285"/>
      <c r="U183" s="285"/>
      <c r="V183" s="285"/>
      <c r="W183" s="285"/>
      <c r="X183" s="285"/>
      <c r="Y183" s="299"/>
      <c r="Z183" s="287"/>
    </row>
    <row r="184" spans="1:26" x14ac:dyDescent="0.25">
      <c r="A184" s="264"/>
      <c r="B184" s="265"/>
      <c r="C184" s="296" t="s">
        <v>89</v>
      </c>
      <c r="D184" s="297">
        <v>0</v>
      </c>
      <c r="E184" s="297">
        <v>4.827303339736936E-2</v>
      </c>
      <c r="F184" s="297">
        <v>0.26304706354353447</v>
      </c>
      <c r="G184" s="297">
        <v>0.29621919229437182</v>
      </c>
      <c r="H184" s="297">
        <v>0.18926479570323562</v>
      </c>
      <c r="I184" s="297">
        <v>9.809855118919214E-2</v>
      </c>
      <c r="J184" s="297">
        <v>5.5506412877545819E-2</v>
      </c>
      <c r="K184" s="297">
        <v>2.8000000000000001E-2</v>
      </c>
      <c r="L184" s="297">
        <v>1.2999999999999999E-2</v>
      </c>
      <c r="M184" s="297">
        <v>6.0000000000000001E-3</v>
      </c>
      <c r="N184" s="297">
        <v>2E-3</v>
      </c>
      <c r="O184" s="298">
        <v>0</v>
      </c>
      <c r="P184" s="285"/>
      <c r="Q184" s="285" t="s">
        <v>197</v>
      </c>
      <c r="R184" s="285"/>
      <c r="S184" s="285"/>
      <c r="T184" s="285"/>
      <c r="U184" s="285"/>
      <c r="V184" s="285"/>
      <c r="W184" s="285"/>
      <c r="X184" s="285"/>
      <c r="Y184" s="299"/>
      <c r="Z184" s="287"/>
    </row>
    <row r="185" spans="1:26" x14ac:dyDescent="0.25">
      <c r="A185" s="264"/>
      <c r="B185" s="265"/>
      <c r="C185" s="296" t="s">
        <v>90</v>
      </c>
      <c r="D185" s="297">
        <v>0</v>
      </c>
      <c r="E185" s="297">
        <v>1.2752781952974447E-2</v>
      </c>
      <c r="F185" s="297">
        <v>0.19402659997562163</v>
      </c>
      <c r="G185" s="297">
        <v>0.26706163563749846</v>
      </c>
      <c r="H185" s="297">
        <v>0.21907271871963147</v>
      </c>
      <c r="I185" s="297">
        <v>0.14280652959557893</v>
      </c>
      <c r="J185" s="297">
        <v>8.3026686762383436E-2</v>
      </c>
      <c r="K185" s="297">
        <v>4.4999999999999998E-2</v>
      </c>
      <c r="L185" s="297">
        <v>2.4E-2</v>
      </c>
      <c r="M185" s="297">
        <v>8.9999999999999993E-3</v>
      </c>
      <c r="N185" s="297">
        <v>4.0000000000000001E-3</v>
      </c>
      <c r="O185" s="298">
        <v>0</v>
      </c>
      <c r="P185" s="285"/>
      <c r="Q185" s="285"/>
      <c r="R185" s="285"/>
      <c r="S185" s="285"/>
      <c r="T185" s="285"/>
      <c r="U185" s="285"/>
      <c r="V185" s="285"/>
      <c r="W185" s="285"/>
      <c r="X185" s="285"/>
      <c r="Y185" s="299"/>
      <c r="Z185" s="287"/>
    </row>
    <row r="186" spans="1:26" x14ac:dyDescent="0.25">
      <c r="A186" s="264"/>
      <c r="B186" s="265"/>
      <c r="C186" s="296" t="s">
        <v>91</v>
      </c>
      <c r="D186" s="297">
        <v>0</v>
      </c>
      <c r="E186" s="297">
        <v>3.5594173522229687E-3</v>
      </c>
      <c r="F186" s="297">
        <v>0.2198516238218341</v>
      </c>
      <c r="G186" s="297">
        <v>0.30323781580960618</v>
      </c>
      <c r="H186" s="297">
        <v>0.22354633135114402</v>
      </c>
      <c r="I186" s="297">
        <v>0.12092650650238757</v>
      </c>
      <c r="J186" s="297">
        <v>6.8685878531786329E-2</v>
      </c>
      <c r="K186" s="297">
        <v>3.5000000000000003E-2</v>
      </c>
      <c r="L186" s="297">
        <v>1.6E-2</v>
      </c>
      <c r="M186" s="297">
        <v>6.0000000000000001E-3</v>
      </c>
      <c r="N186" s="297">
        <v>2E-3</v>
      </c>
      <c r="O186" s="298">
        <v>0</v>
      </c>
      <c r="P186" s="285"/>
      <c r="Q186" s="285"/>
      <c r="R186" s="285"/>
      <c r="S186" s="285"/>
      <c r="T186" s="285"/>
      <c r="U186" s="285"/>
      <c r="V186" s="285"/>
      <c r="W186" s="285"/>
      <c r="X186" s="285"/>
      <c r="Y186" s="299"/>
      <c r="Z186" s="287"/>
    </row>
    <row r="187" spans="1:26" x14ac:dyDescent="0.25">
      <c r="A187" s="264"/>
      <c r="B187" s="265"/>
      <c r="C187" s="296" t="s">
        <v>92</v>
      </c>
      <c r="D187" s="297">
        <v>0</v>
      </c>
      <c r="E187" s="297">
        <v>3.5594173522229687E-3</v>
      </c>
      <c r="F187" s="297">
        <v>0.2198516238218341</v>
      </c>
      <c r="G187" s="297">
        <v>0.30323781580960618</v>
      </c>
      <c r="H187" s="297">
        <v>0.22354633135114402</v>
      </c>
      <c r="I187" s="297">
        <v>0.12092650650238757</v>
      </c>
      <c r="J187" s="297">
        <v>6.8685878531786329E-2</v>
      </c>
      <c r="K187" s="297">
        <v>3.5000000000000003E-2</v>
      </c>
      <c r="L187" s="297">
        <v>1.6E-2</v>
      </c>
      <c r="M187" s="297">
        <v>6.0000000000000001E-3</v>
      </c>
      <c r="N187" s="297">
        <v>2E-3</v>
      </c>
      <c r="O187" s="298">
        <v>0</v>
      </c>
      <c r="P187" s="285"/>
      <c r="Q187" s="285" t="s">
        <v>6</v>
      </c>
      <c r="R187" s="285"/>
      <c r="S187" s="285"/>
      <c r="T187" s="285"/>
      <c r="U187" s="285"/>
      <c r="V187" s="285"/>
      <c r="W187" s="285"/>
      <c r="X187" s="285"/>
      <c r="Y187" s="299"/>
      <c r="Z187" s="287"/>
    </row>
    <row r="188" spans="1:26" x14ac:dyDescent="0.25">
      <c r="A188" s="264"/>
      <c r="B188" s="265"/>
      <c r="C188" s="296" t="s">
        <v>93</v>
      </c>
      <c r="D188" s="297">
        <v>0</v>
      </c>
      <c r="E188" s="297">
        <v>4.827303339736936E-2</v>
      </c>
      <c r="F188" s="297">
        <v>0.26304706354353447</v>
      </c>
      <c r="G188" s="297">
        <v>0.29621919229437182</v>
      </c>
      <c r="H188" s="297">
        <v>0.18926479570323562</v>
      </c>
      <c r="I188" s="297">
        <v>9.809855118919214E-2</v>
      </c>
      <c r="J188" s="297">
        <v>5.5506412877545819E-2</v>
      </c>
      <c r="K188" s="297">
        <v>2.8000000000000001E-2</v>
      </c>
      <c r="L188" s="297">
        <v>1.2999999999999999E-2</v>
      </c>
      <c r="M188" s="297">
        <v>6.0000000000000001E-3</v>
      </c>
      <c r="N188" s="297">
        <v>2E-3</v>
      </c>
      <c r="O188" s="298">
        <v>0</v>
      </c>
      <c r="P188" s="285"/>
      <c r="Q188" s="285"/>
      <c r="R188" s="285"/>
      <c r="S188" s="285"/>
      <c r="T188" s="285"/>
      <c r="U188" s="285"/>
      <c r="V188" s="285"/>
      <c r="W188" s="285"/>
      <c r="X188" s="285"/>
      <c r="Y188" s="299"/>
      <c r="Z188" s="287"/>
    </row>
    <row r="189" spans="1:26" x14ac:dyDescent="0.25">
      <c r="A189" s="264"/>
      <c r="B189" s="265"/>
      <c r="C189" s="296" t="s">
        <v>94</v>
      </c>
      <c r="D189" s="297">
        <v>0</v>
      </c>
      <c r="E189" s="297">
        <v>1.2752781952974447E-2</v>
      </c>
      <c r="F189" s="297">
        <v>0.19402659997562163</v>
      </c>
      <c r="G189" s="297">
        <v>0.26706163563749846</v>
      </c>
      <c r="H189" s="297">
        <v>0.21907271871963147</v>
      </c>
      <c r="I189" s="297">
        <v>0.14280652959557893</v>
      </c>
      <c r="J189" s="297">
        <v>8.3026686762383436E-2</v>
      </c>
      <c r="K189" s="297">
        <v>4.4999999999999998E-2</v>
      </c>
      <c r="L189" s="297">
        <v>2.4E-2</v>
      </c>
      <c r="M189" s="297">
        <v>8.9999999999999993E-3</v>
      </c>
      <c r="N189" s="297">
        <v>4.0000000000000001E-3</v>
      </c>
      <c r="O189" s="298">
        <v>0</v>
      </c>
      <c r="P189" s="285"/>
      <c r="Q189" s="285"/>
      <c r="R189" s="285"/>
      <c r="S189" s="285"/>
      <c r="T189" s="285"/>
      <c r="U189" s="285"/>
      <c r="V189" s="285"/>
      <c r="W189" s="285"/>
      <c r="X189" s="285"/>
      <c r="Y189" s="299"/>
      <c r="Z189" s="287"/>
    </row>
    <row r="190" spans="1:26" x14ac:dyDescent="0.25">
      <c r="A190" s="264"/>
      <c r="B190" s="265"/>
      <c r="C190" s="296" t="s">
        <v>95</v>
      </c>
      <c r="D190" s="297">
        <v>0</v>
      </c>
      <c r="E190" s="297">
        <v>3.5594173522229687E-3</v>
      </c>
      <c r="F190" s="297">
        <v>0.2198516238218341</v>
      </c>
      <c r="G190" s="297">
        <v>0.30323781580960618</v>
      </c>
      <c r="H190" s="297">
        <v>0.22354633135114402</v>
      </c>
      <c r="I190" s="297">
        <v>0.12092650650238757</v>
      </c>
      <c r="J190" s="297">
        <v>6.8685878531786329E-2</v>
      </c>
      <c r="K190" s="297">
        <v>3.5000000000000003E-2</v>
      </c>
      <c r="L190" s="297">
        <v>1.6E-2</v>
      </c>
      <c r="M190" s="297">
        <v>6.0000000000000001E-3</v>
      </c>
      <c r="N190" s="297">
        <v>2E-3</v>
      </c>
      <c r="O190" s="298">
        <v>0</v>
      </c>
      <c r="P190" s="285"/>
      <c r="Q190" s="285"/>
      <c r="R190" s="285"/>
      <c r="S190" s="285"/>
      <c r="T190" s="285"/>
      <c r="U190" s="285"/>
      <c r="V190" s="285"/>
      <c r="W190" s="285"/>
      <c r="X190" s="285"/>
      <c r="Y190" s="299"/>
      <c r="Z190" s="287"/>
    </row>
    <row r="191" spans="1:26" x14ac:dyDescent="0.25">
      <c r="A191" s="264"/>
      <c r="B191" s="265"/>
      <c r="C191" s="296" t="s">
        <v>96</v>
      </c>
      <c r="D191" s="297">
        <v>0</v>
      </c>
      <c r="E191" s="297">
        <v>3.5594173522229687E-3</v>
      </c>
      <c r="F191" s="297">
        <v>0.2198516238218341</v>
      </c>
      <c r="G191" s="297">
        <v>0.30323781580960618</v>
      </c>
      <c r="H191" s="297">
        <v>0.22354633135114402</v>
      </c>
      <c r="I191" s="297">
        <v>0.12092650650238757</v>
      </c>
      <c r="J191" s="297">
        <v>6.8685878531786329E-2</v>
      </c>
      <c r="K191" s="297">
        <v>3.5000000000000003E-2</v>
      </c>
      <c r="L191" s="297">
        <v>1.6E-2</v>
      </c>
      <c r="M191" s="297">
        <v>6.0000000000000001E-3</v>
      </c>
      <c r="N191" s="297">
        <v>2E-3</v>
      </c>
      <c r="O191" s="298">
        <v>0</v>
      </c>
      <c r="P191" s="285"/>
      <c r="Q191" s="285" t="s">
        <v>6</v>
      </c>
      <c r="R191" s="285"/>
      <c r="S191" s="285"/>
      <c r="T191" s="285"/>
      <c r="U191" s="285"/>
      <c r="V191" s="285"/>
      <c r="W191" s="285"/>
      <c r="X191" s="285"/>
      <c r="Y191" s="299"/>
      <c r="Z191" s="287"/>
    </row>
    <row r="192" spans="1:26" x14ac:dyDescent="0.25">
      <c r="A192" s="264"/>
      <c r="B192" s="265"/>
      <c r="C192" s="296" t="s">
        <v>97</v>
      </c>
      <c r="D192" s="297">
        <v>0</v>
      </c>
      <c r="E192" s="297">
        <v>3.5594173522229687E-3</v>
      </c>
      <c r="F192" s="297">
        <v>0.2198516238218341</v>
      </c>
      <c r="G192" s="297">
        <v>0.30323781580960618</v>
      </c>
      <c r="H192" s="297">
        <v>0.22354633135114402</v>
      </c>
      <c r="I192" s="297">
        <v>0.12092650650238757</v>
      </c>
      <c r="J192" s="297">
        <v>6.8685878531786329E-2</v>
      </c>
      <c r="K192" s="297">
        <v>3.5000000000000003E-2</v>
      </c>
      <c r="L192" s="297">
        <v>1.6E-2</v>
      </c>
      <c r="M192" s="297">
        <v>6.0000000000000001E-3</v>
      </c>
      <c r="N192" s="297">
        <v>2E-3</v>
      </c>
      <c r="O192" s="298">
        <v>0</v>
      </c>
      <c r="P192" s="285"/>
      <c r="Q192" s="285" t="s">
        <v>6</v>
      </c>
      <c r="R192" s="285"/>
      <c r="S192" s="285"/>
      <c r="T192" s="285"/>
      <c r="U192" s="285"/>
      <c r="V192" s="285"/>
      <c r="W192" s="285"/>
      <c r="X192" s="285"/>
      <c r="Y192" s="299"/>
      <c r="Z192" s="287"/>
    </row>
    <row r="193" spans="1:26" x14ac:dyDescent="0.25">
      <c r="A193" s="264"/>
      <c r="B193" s="265"/>
      <c r="C193" s="296" t="s">
        <v>223</v>
      </c>
      <c r="D193" s="297">
        <v>0</v>
      </c>
      <c r="E193" s="297">
        <v>3.5594173522229687E-3</v>
      </c>
      <c r="F193" s="297">
        <v>0.2198516238218341</v>
      </c>
      <c r="G193" s="297">
        <v>0.30323781580960618</v>
      </c>
      <c r="H193" s="297">
        <v>0.22354633135114402</v>
      </c>
      <c r="I193" s="297">
        <v>0.12092650650238757</v>
      </c>
      <c r="J193" s="297">
        <v>6.8685878531786329E-2</v>
      </c>
      <c r="K193" s="297">
        <v>3.5000000000000003E-2</v>
      </c>
      <c r="L193" s="297">
        <v>1.6E-2</v>
      </c>
      <c r="M193" s="297">
        <v>6.0000000000000001E-3</v>
      </c>
      <c r="N193" s="297">
        <v>2E-3</v>
      </c>
      <c r="O193" s="298">
        <v>0</v>
      </c>
      <c r="P193" s="285"/>
      <c r="Q193" s="285" t="s">
        <v>6</v>
      </c>
      <c r="R193" s="285"/>
      <c r="S193" s="285"/>
      <c r="T193" s="285"/>
      <c r="U193" s="285"/>
      <c r="V193" s="285"/>
      <c r="W193" s="285"/>
      <c r="X193" s="285"/>
      <c r="Y193" s="299"/>
      <c r="Z193" s="287"/>
    </row>
    <row r="194" spans="1:26" x14ac:dyDescent="0.25">
      <c r="A194" s="264"/>
      <c r="B194" s="265"/>
      <c r="C194" s="300"/>
      <c r="D194" s="301"/>
      <c r="E194" s="301"/>
      <c r="F194" s="301"/>
      <c r="G194" s="301"/>
      <c r="H194" s="301"/>
      <c r="I194" s="301"/>
      <c r="J194" s="301"/>
      <c r="K194" s="301"/>
      <c r="L194" s="301"/>
      <c r="M194" s="301"/>
      <c r="N194" s="301"/>
      <c r="O194" s="302"/>
      <c r="P194" s="285"/>
      <c r="Q194" s="285"/>
      <c r="R194" s="285"/>
      <c r="S194" s="285"/>
      <c r="T194" s="285"/>
      <c r="U194" s="285"/>
      <c r="V194" s="285"/>
      <c r="W194" s="285"/>
      <c r="X194" s="285"/>
      <c r="Y194" s="299"/>
      <c r="Z194" s="287"/>
    </row>
    <row r="195" spans="1:26" x14ac:dyDescent="0.25">
      <c r="A195" s="264"/>
      <c r="B195" s="265"/>
      <c r="C195" s="296" t="s">
        <v>98</v>
      </c>
      <c r="D195" s="297">
        <v>0</v>
      </c>
      <c r="E195" s="297">
        <v>7.9584775086505195E-3</v>
      </c>
      <c r="F195" s="297">
        <v>0.21721351849076037</v>
      </c>
      <c r="G195" s="297">
        <v>0.29098898036871629</v>
      </c>
      <c r="H195" s="297">
        <v>0.21432968699602309</v>
      </c>
      <c r="I195" s="297">
        <v>0.12225432439397448</v>
      </c>
      <c r="J195" s="297">
        <v>6.9881626412954367E-2</v>
      </c>
      <c r="K195" s="297">
        <v>4.1000000000000002E-2</v>
      </c>
      <c r="L195" s="297">
        <v>2.1399999999999999E-2</v>
      </c>
      <c r="M195" s="297">
        <v>8.9999999999999993E-3</v>
      </c>
      <c r="N195" s="297">
        <v>5.0000000000000001E-3</v>
      </c>
      <c r="O195" s="298">
        <v>0</v>
      </c>
      <c r="P195" s="285"/>
      <c r="Q195" s="285" t="s">
        <v>216</v>
      </c>
      <c r="R195" s="285"/>
      <c r="S195" s="285"/>
      <c r="T195" s="285"/>
      <c r="U195" s="285"/>
      <c r="V195" s="285"/>
      <c r="W195" s="285"/>
      <c r="X195" s="285"/>
      <c r="Y195" s="299"/>
      <c r="Z195" s="287"/>
    </row>
    <row r="196" spans="1:26" x14ac:dyDescent="0.25">
      <c r="A196" s="264"/>
      <c r="B196" s="265"/>
      <c r="C196" s="296" t="s">
        <v>99</v>
      </c>
      <c r="D196" s="297">
        <v>0</v>
      </c>
      <c r="E196" s="297">
        <v>7.9584775086505195E-3</v>
      </c>
      <c r="F196" s="297">
        <v>0.21721351849076037</v>
      </c>
      <c r="G196" s="297">
        <v>0.29098898036871629</v>
      </c>
      <c r="H196" s="297">
        <v>0.21432968699602309</v>
      </c>
      <c r="I196" s="297">
        <v>0.12225432439397448</v>
      </c>
      <c r="J196" s="297">
        <v>6.9881626412954367E-2</v>
      </c>
      <c r="K196" s="297">
        <v>4.1000000000000002E-2</v>
      </c>
      <c r="L196" s="297">
        <v>2.1399999999999999E-2</v>
      </c>
      <c r="M196" s="297">
        <v>8.9999999999999993E-3</v>
      </c>
      <c r="N196" s="297">
        <v>5.0000000000000001E-3</v>
      </c>
      <c r="O196" s="298">
        <v>0</v>
      </c>
      <c r="P196" s="285"/>
      <c r="Q196" s="285"/>
      <c r="R196" s="285"/>
      <c r="S196" s="285"/>
      <c r="T196" s="285"/>
      <c r="U196" s="285"/>
      <c r="V196" s="285"/>
      <c r="W196" s="285"/>
      <c r="X196" s="285"/>
      <c r="Y196" s="299"/>
      <c r="Z196" s="287"/>
    </row>
    <row r="197" spans="1:26" x14ac:dyDescent="0.25">
      <c r="A197" s="264"/>
      <c r="B197" s="265"/>
      <c r="C197" s="296" t="s">
        <v>100</v>
      </c>
      <c r="D197" s="297">
        <v>0</v>
      </c>
      <c r="E197" s="297">
        <v>8.6469989827060029E-3</v>
      </c>
      <c r="F197" s="297">
        <v>0.18725725681784153</v>
      </c>
      <c r="G197" s="297">
        <v>0.32638193612183181</v>
      </c>
      <c r="H197" s="297">
        <v>0.27949812892100379</v>
      </c>
      <c r="I197" s="297">
        <v>0.11941282802541921</v>
      </c>
      <c r="J197" s="297">
        <v>4.6972499997970575E-2</v>
      </c>
      <c r="K197" s="297">
        <v>1.9E-2</v>
      </c>
      <c r="L197" s="297">
        <v>8.0000000000000002E-3</v>
      </c>
      <c r="M197" s="297">
        <v>3.0000000000000001E-3</v>
      </c>
      <c r="N197" s="297">
        <v>1E-3</v>
      </c>
      <c r="O197" s="298">
        <v>0</v>
      </c>
      <c r="P197" s="285"/>
      <c r="Q197" s="285"/>
      <c r="R197" s="285"/>
      <c r="S197" s="285"/>
      <c r="T197" s="285"/>
      <c r="U197" s="285"/>
      <c r="V197" s="285"/>
      <c r="W197" s="285"/>
      <c r="X197" s="285"/>
      <c r="Y197" s="299"/>
      <c r="Z197" s="287"/>
    </row>
    <row r="198" spans="1:26" x14ac:dyDescent="0.25">
      <c r="A198" s="264"/>
      <c r="B198" s="265"/>
      <c r="C198" s="296" t="s">
        <v>101</v>
      </c>
      <c r="D198" s="297">
        <v>0</v>
      </c>
      <c r="E198" s="297">
        <v>1.9491687120968507E-2</v>
      </c>
      <c r="F198" s="297">
        <v>0.24622988909743843</v>
      </c>
      <c r="G198" s="297">
        <v>0.28355382646606597</v>
      </c>
      <c r="H198" s="297">
        <v>0.21242629703213836</v>
      </c>
      <c r="I198" s="297">
        <v>0.11369378184684197</v>
      </c>
      <c r="J198" s="297">
        <v>6.0862622455036396E-2</v>
      </c>
      <c r="K198" s="297">
        <v>3.4000000000000002E-2</v>
      </c>
      <c r="L198" s="297">
        <v>1.7000000000000001E-2</v>
      </c>
      <c r="M198" s="297">
        <v>8.9999999999999993E-3</v>
      </c>
      <c r="N198" s="297">
        <v>4.0000000000000001E-3</v>
      </c>
      <c r="O198" s="298">
        <v>0</v>
      </c>
      <c r="P198" s="285"/>
      <c r="Q198" s="285"/>
      <c r="R198" s="285"/>
      <c r="S198" s="285"/>
      <c r="T198" s="285"/>
      <c r="U198" s="285"/>
      <c r="V198" s="285"/>
      <c r="W198" s="285"/>
      <c r="X198" s="285"/>
      <c r="Y198" s="299"/>
      <c r="Z198" s="287"/>
    </row>
    <row r="199" spans="1:26" x14ac:dyDescent="0.25">
      <c r="A199" s="264"/>
      <c r="B199" s="265"/>
      <c r="C199" s="296" t="s">
        <v>102</v>
      </c>
      <c r="D199" s="297">
        <v>0</v>
      </c>
      <c r="E199" s="297">
        <v>7.9584775086505195E-3</v>
      </c>
      <c r="F199" s="297">
        <v>0.21721351849076037</v>
      </c>
      <c r="G199" s="297">
        <v>0.29098898036871629</v>
      </c>
      <c r="H199" s="297">
        <v>0.21432968699602309</v>
      </c>
      <c r="I199" s="297">
        <v>0.12225432439397448</v>
      </c>
      <c r="J199" s="297">
        <v>6.9881626412954367E-2</v>
      </c>
      <c r="K199" s="297">
        <v>4.1000000000000002E-2</v>
      </c>
      <c r="L199" s="297">
        <v>2.1399999999999999E-2</v>
      </c>
      <c r="M199" s="297">
        <v>8.9999999999999993E-3</v>
      </c>
      <c r="N199" s="297">
        <v>5.0000000000000001E-3</v>
      </c>
      <c r="O199" s="298">
        <v>0</v>
      </c>
      <c r="P199" s="285"/>
      <c r="Q199" s="285" t="s">
        <v>5</v>
      </c>
      <c r="R199" s="285"/>
      <c r="S199" s="285"/>
      <c r="T199" s="285"/>
      <c r="U199" s="285"/>
      <c r="V199" s="285"/>
      <c r="W199" s="285"/>
      <c r="X199" s="285"/>
      <c r="Y199" s="299"/>
      <c r="Z199" s="287"/>
    </row>
    <row r="200" spans="1:26" x14ac:dyDescent="0.25">
      <c r="A200" s="264"/>
      <c r="B200" s="265"/>
      <c r="C200" s="296" t="s">
        <v>103</v>
      </c>
      <c r="D200" s="297">
        <v>0</v>
      </c>
      <c r="E200" s="297">
        <v>7.9584775086505195E-3</v>
      </c>
      <c r="F200" s="297">
        <v>0.21721351849076037</v>
      </c>
      <c r="G200" s="297">
        <v>0.29098898036871629</v>
      </c>
      <c r="H200" s="297">
        <v>0.21432968699602309</v>
      </c>
      <c r="I200" s="297">
        <v>0.12225432439397448</v>
      </c>
      <c r="J200" s="297">
        <v>6.9881626412954367E-2</v>
      </c>
      <c r="K200" s="297">
        <v>4.1000000000000002E-2</v>
      </c>
      <c r="L200" s="297">
        <v>2.1399999999999999E-2</v>
      </c>
      <c r="M200" s="297">
        <v>8.9999999999999993E-3</v>
      </c>
      <c r="N200" s="297">
        <v>5.0000000000000001E-3</v>
      </c>
      <c r="O200" s="298">
        <v>0</v>
      </c>
      <c r="P200" s="285"/>
      <c r="Q200" s="285"/>
      <c r="R200" s="285"/>
      <c r="S200" s="285"/>
      <c r="T200" s="285"/>
      <c r="U200" s="285"/>
      <c r="V200" s="285"/>
      <c r="W200" s="285"/>
      <c r="X200" s="285"/>
      <c r="Y200" s="299"/>
      <c r="Z200" s="287"/>
    </row>
    <row r="201" spans="1:26" x14ac:dyDescent="0.25">
      <c r="A201" s="264"/>
      <c r="B201" s="265"/>
      <c r="C201" s="296" t="s">
        <v>104</v>
      </c>
      <c r="D201" s="297">
        <v>0</v>
      </c>
      <c r="E201" s="297">
        <v>8.6469989827060029E-3</v>
      </c>
      <c r="F201" s="297">
        <v>0.18725725681784153</v>
      </c>
      <c r="G201" s="297">
        <v>0.32638193612183181</v>
      </c>
      <c r="H201" s="297">
        <v>0.27949812892100379</v>
      </c>
      <c r="I201" s="297">
        <v>0.11941282802541921</v>
      </c>
      <c r="J201" s="297">
        <v>4.6972499997970575E-2</v>
      </c>
      <c r="K201" s="297">
        <v>1.9E-2</v>
      </c>
      <c r="L201" s="297">
        <v>8.0000000000000002E-3</v>
      </c>
      <c r="M201" s="297">
        <v>3.0000000000000001E-3</v>
      </c>
      <c r="N201" s="297">
        <v>1E-3</v>
      </c>
      <c r="O201" s="298">
        <v>0</v>
      </c>
      <c r="P201" s="285"/>
      <c r="Q201" s="285"/>
      <c r="R201" s="285"/>
      <c r="S201" s="285"/>
      <c r="T201" s="285"/>
      <c r="U201" s="285"/>
      <c r="V201" s="285"/>
      <c r="W201" s="285"/>
      <c r="X201" s="285"/>
      <c r="Y201" s="299"/>
      <c r="Z201" s="287"/>
    </row>
    <row r="202" spans="1:26" x14ac:dyDescent="0.25">
      <c r="A202" s="264"/>
      <c r="B202" s="265"/>
      <c r="C202" s="296" t="s">
        <v>105</v>
      </c>
      <c r="D202" s="297">
        <v>0</v>
      </c>
      <c r="E202" s="297">
        <v>1.9491687120968507E-2</v>
      </c>
      <c r="F202" s="297">
        <v>0.24622988909743843</v>
      </c>
      <c r="G202" s="297">
        <v>0.28355382646606597</v>
      </c>
      <c r="H202" s="297">
        <v>0.21242629703213836</v>
      </c>
      <c r="I202" s="297">
        <v>0.11369378184684197</v>
      </c>
      <c r="J202" s="297">
        <v>6.0862622455036396E-2</v>
      </c>
      <c r="K202" s="297">
        <v>3.4000000000000002E-2</v>
      </c>
      <c r="L202" s="297">
        <v>1.7000000000000001E-2</v>
      </c>
      <c r="M202" s="297">
        <v>8.9999999999999993E-3</v>
      </c>
      <c r="N202" s="297">
        <v>4.0000000000000001E-3</v>
      </c>
      <c r="O202" s="298">
        <v>0</v>
      </c>
      <c r="P202" s="285"/>
      <c r="Q202" s="285"/>
      <c r="R202" s="285"/>
      <c r="S202" s="285"/>
      <c r="T202" s="285"/>
      <c r="U202" s="285"/>
      <c r="V202" s="285"/>
      <c r="W202" s="285"/>
      <c r="X202" s="285"/>
      <c r="Y202" s="299"/>
      <c r="Z202" s="287"/>
    </row>
    <row r="203" spans="1:26" x14ac:dyDescent="0.25">
      <c r="A203" s="264"/>
      <c r="B203" s="265"/>
      <c r="C203" s="296" t="s">
        <v>106</v>
      </c>
      <c r="D203" s="297">
        <v>0</v>
      </c>
      <c r="E203" s="297">
        <v>1.9491687120968507E-2</v>
      </c>
      <c r="F203" s="297">
        <v>0.24622988909743843</v>
      </c>
      <c r="G203" s="297">
        <v>0.28355382646606597</v>
      </c>
      <c r="H203" s="297">
        <v>0.21242629703213836</v>
      </c>
      <c r="I203" s="297">
        <v>0.11369378184684197</v>
      </c>
      <c r="J203" s="297">
        <v>6.0862622455036396E-2</v>
      </c>
      <c r="K203" s="297">
        <v>3.4000000000000002E-2</v>
      </c>
      <c r="L203" s="297">
        <v>1.7000000000000001E-2</v>
      </c>
      <c r="M203" s="297">
        <v>8.9999999999999993E-3</v>
      </c>
      <c r="N203" s="297">
        <v>4.0000000000000001E-3</v>
      </c>
      <c r="O203" s="298">
        <v>0</v>
      </c>
      <c r="P203" s="285"/>
      <c r="Q203" s="285" t="s">
        <v>7</v>
      </c>
      <c r="R203" s="285"/>
      <c r="S203" s="285"/>
      <c r="T203" s="285"/>
      <c r="U203" s="285"/>
      <c r="V203" s="285"/>
      <c r="W203" s="285"/>
      <c r="X203" s="285"/>
      <c r="Y203" s="299"/>
      <c r="Z203" s="287"/>
    </row>
    <row r="204" spans="1:26" x14ac:dyDescent="0.25">
      <c r="A204" s="264"/>
      <c r="B204" s="265"/>
      <c r="C204" s="296" t="s">
        <v>221</v>
      </c>
      <c r="D204" s="297">
        <v>0</v>
      </c>
      <c r="E204" s="297">
        <v>1.9491687120968507E-2</v>
      </c>
      <c r="F204" s="297">
        <v>0.24622988909743843</v>
      </c>
      <c r="G204" s="297">
        <v>0.28355382646606597</v>
      </c>
      <c r="H204" s="297">
        <v>0.21242629703213836</v>
      </c>
      <c r="I204" s="297">
        <v>0.11369378184684197</v>
      </c>
      <c r="J204" s="297">
        <v>6.0862622455036396E-2</v>
      </c>
      <c r="K204" s="297">
        <v>3.4000000000000002E-2</v>
      </c>
      <c r="L204" s="297">
        <v>1.7000000000000001E-2</v>
      </c>
      <c r="M204" s="297">
        <v>8.9999999999999993E-3</v>
      </c>
      <c r="N204" s="297">
        <v>4.0000000000000001E-3</v>
      </c>
      <c r="O204" s="298">
        <v>0</v>
      </c>
      <c r="P204" s="285"/>
      <c r="Q204" s="285" t="s">
        <v>7</v>
      </c>
      <c r="R204" s="285"/>
      <c r="S204" s="285"/>
      <c r="T204" s="285"/>
      <c r="U204" s="285"/>
      <c r="V204" s="285"/>
      <c r="W204" s="285"/>
      <c r="X204" s="285"/>
      <c r="Y204" s="299"/>
      <c r="Z204" s="287"/>
    </row>
    <row r="205" spans="1:26" x14ac:dyDescent="0.25">
      <c r="A205" s="264"/>
      <c r="B205" s="265"/>
      <c r="C205" s="300"/>
      <c r="D205" s="301"/>
      <c r="E205" s="301"/>
      <c r="F205" s="301"/>
      <c r="G205" s="301"/>
      <c r="H205" s="301"/>
      <c r="I205" s="301"/>
      <c r="J205" s="301"/>
      <c r="K205" s="301"/>
      <c r="L205" s="301"/>
      <c r="M205" s="301"/>
      <c r="N205" s="301"/>
      <c r="O205" s="302"/>
      <c r="P205" s="285"/>
      <c r="Q205" s="285"/>
      <c r="R205" s="285"/>
      <c r="S205" s="285"/>
      <c r="T205" s="285"/>
      <c r="U205" s="285"/>
      <c r="V205" s="285"/>
      <c r="W205" s="285"/>
      <c r="X205" s="285"/>
      <c r="Y205" s="299"/>
      <c r="Z205" s="287"/>
    </row>
    <row r="206" spans="1:26" x14ac:dyDescent="0.25">
      <c r="A206" s="264"/>
      <c r="B206" s="265"/>
      <c r="C206" s="296" t="s">
        <v>107</v>
      </c>
      <c r="D206" s="297">
        <f>AVERAGE(D140,D151,D162,D173)</f>
        <v>0</v>
      </c>
      <c r="E206" s="297">
        <f t="shared" ref="E206:O206" si="74">AVERAGE(E140,E151,E162,E173)</f>
        <v>5.4422272993847696E-3</v>
      </c>
      <c r="F206" s="297">
        <f t="shared" si="74"/>
        <v>0.18718792555791586</v>
      </c>
      <c r="G206" s="297">
        <f t="shared" si="74"/>
        <v>0.29999217899854769</v>
      </c>
      <c r="H206" s="297">
        <f t="shared" si="74"/>
        <v>0.24457382093363955</v>
      </c>
      <c r="I206" s="297">
        <f t="shared" si="74"/>
        <v>0.13241480645702727</v>
      </c>
      <c r="J206" s="297">
        <f t="shared" si="74"/>
        <v>7.3394073749711339E-2</v>
      </c>
      <c r="K206" s="297">
        <f t="shared" si="74"/>
        <v>3.7539999999999997E-2</v>
      </c>
      <c r="L206" s="297">
        <f t="shared" si="74"/>
        <v>1.4504999999999999E-2</v>
      </c>
      <c r="M206" s="297">
        <f t="shared" si="74"/>
        <v>5.6725000000000005E-3</v>
      </c>
      <c r="N206" s="297">
        <f t="shared" si="74"/>
        <v>2.0074999999999997E-3</v>
      </c>
      <c r="O206" s="298">
        <f t="shared" si="74"/>
        <v>0</v>
      </c>
      <c r="P206" s="285"/>
      <c r="Q206" s="285" t="s">
        <v>220</v>
      </c>
      <c r="R206" s="285"/>
      <c r="S206" s="285"/>
      <c r="T206" s="285"/>
      <c r="U206" s="285"/>
      <c r="V206" s="285"/>
      <c r="W206" s="285"/>
      <c r="X206" s="285"/>
      <c r="Y206" s="299"/>
      <c r="Z206" s="287"/>
    </row>
    <row r="207" spans="1:26" x14ac:dyDescent="0.25">
      <c r="A207" s="264"/>
      <c r="B207" s="265"/>
      <c r="C207" s="296" t="s">
        <v>108</v>
      </c>
      <c r="D207" s="297">
        <f t="shared" ref="D207:O207" si="75">AVERAGE(D141,D152,D163,D174)</f>
        <v>0</v>
      </c>
      <c r="E207" s="297">
        <f t="shared" si="75"/>
        <v>6.367955689450513E-3</v>
      </c>
      <c r="F207" s="297">
        <f t="shared" si="75"/>
        <v>0.17267685422048584</v>
      </c>
      <c r="G207" s="297">
        <f t="shared" si="75"/>
        <v>0.28109777064808689</v>
      </c>
      <c r="H207" s="297">
        <f t="shared" si="75"/>
        <v>0.23793203211977537</v>
      </c>
      <c r="I207" s="297">
        <f t="shared" si="75"/>
        <v>0.13644445961716881</v>
      </c>
      <c r="J207" s="297">
        <f t="shared" si="75"/>
        <v>8.3654453362495579E-2</v>
      </c>
      <c r="K207" s="297">
        <f t="shared" si="75"/>
        <v>4.7230000000000001E-2</v>
      </c>
      <c r="L207" s="297">
        <f t="shared" si="75"/>
        <v>2.08875E-2</v>
      </c>
      <c r="M207" s="297">
        <f t="shared" si="75"/>
        <v>9.1399999999999988E-3</v>
      </c>
      <c r="N207" s="297">
        <f t="shared" si="75"/>
        <v>4.2449999999999996E-3</v>
      </c>
      <c r="O207" s="298">
        <f t="shared" si="75"/>
        <v>0</v>
      </c>
      <c r="P207" s="285"/>
      <c r="Q207" s="285"/>
      <c r="R207" s="285"/>
      <c r="S207" s="285"/>
      <c r="T207" s="285"/>
      <c r="U207" s="285"/>
      <c r="V207" s="285"/>
      <c r="W207" s="285"/>
      <c r="X207" s="285"/>
      <c r="Y207" s="299"/>
      <c r="Z207" s="287"/>
    </row>
    <row r="208" spans="1:26" x14ac:dyDescent="0.25">
      <c r="A208" s="264"/>
      <c r="B208" s="265"/>
      <c r="C208" s="296" t="s">
        <v>109</v>
      </c>
      <c r="D208" s="297">
        <f t="shared" ref="D208:O208" si="76">AVERAGE(D142,D153,D164,D175)</f>
        <v>0</v>
      </c>
      <c r="E208" s="297">
        <f t="shared" si="76"/>
        <v>2.6420327362295257E-2</v>
      </c>
      <c r="F208" s="297">
        <f t="shared" si="76"/>
        <v>0.18559267465167795</v>
      </c>
      <c r="G208" s="297">
        <f t="shared" si="76"/>
        <v>0.28816588130583376</v>
      </c>
      <c r="H208" s="297">
        <f t="shared" si="76"/>
        <v>0.24295864828871483</v>
      </c>
      <c r="I208" s="297">
        <f t="shared" si="76"/>
        <v>0.12618157498047433</v>
      </c>
      <c r="J208" s="297">
        <f t="shared" si="76"/>
        <v>6.8840885834154014E-2</v>
      </c>
      <c r="K208" s="297">
        <f t="shared" si="76"/>
        <v>3.5997499999999995E-2</v>
      </c>
      <c r="L208" s="297">
        <f t="shared" si="76"/>
        <v>1.5522499999999998E-2</v>
      </c>
      <c r="M208" s="297">
        <f t="shared" si="76"/>
        <v>7.2124999999999993E-3</v>
      </c>
      <c r="N208" s="297">
        <f t="shared" si="76"/>
        <v>3.0774999999999999E-3</v>
      </c>
      <c r="O208" s="298">
        <f t="shared" si="76"/>
        <v>0</v>
      </c>
      <c r="P208" s="285"/>
      <c r="Q208" s="285"/>
      <c r="R208" s="285"/>
      <c r="S208" s="285"/>
      <c r="T208" s="285"/>
      <c r="U208" s="285"/>
      <c r="V208" s="285"/>
      <c r="W208" s="285"/>
      <c r="X208" s="285"/>
      <c r="Y208" s="299"/>
      <c r="Z208" s="287"/>
    </row>
    <row r="209" spans="1:26" x14ac:dyDescent="0.25">
      <c r="A209" s="264"/>
      <c r="B209" s="265"/>
      <c r="C209" s="296" t="s">
        <v>110</v>
      </c>
      <c r="D209" s="297">
        <f t="shared" ref="D209:O209" si="77">AVERAGE(D143,D154,D165,D176)</f>
        <v>0</v>
      </c>
      <c r="E209" s="297">
        <f t="shared" si="77"/>
        <v>1.147476288398027E-2</v>
      </c>
      <c r="F209" s="297">
        <f t="shared" si="77"/>
        <v>0.18661000596217026</v>
      </c>
      <c r="G209" s="297">
        <f t="shared" si="77"/>
        <v>0.29779570180252024</v>
      </c>
      <c r="H209" s="297">
        <f t="shared" si="77"/>
        <v>0.24366447076014758</v>
      </c>
      <c r="I209" s="297">
        <f t="shared" si="77"/>
        <v>0.12736971677254369</v>
      </c>
      <c r="J209" s="297">
        <f t="shared" si="77"/>
        <v>7.0614903762674777E-2</v>
      </c>
      <c r="K209" s="297">
        <f t="shared" si="77"/>
        <v>3.6962499999999995E-2</v>
      </c>
      <c r="L209" s="297">
        <f t="shared" si="77"/>
        <v>1.5485000000000001E-2</v>
      </c>
      <c r="M209" s="297">
        <f t="shared" si="77"/>
        <v>7.0200000000000002E-3</v>
      </c>
      <c r="N209" s="297">
        <f t="shared" si="77"/>
        <v>2.9175E-3</v>
      </c>
      <c r="O209" s="298">
        <f t="shared" si="77"/>
        <v>0</v>
      </c>
      <c r="P209" s="285"/>
      <c r="Q209" s="285"/>
      <c r="R209" s="285"/>
      <c r="S209" s="285"/>
      <c r="T209" s="285"/>
      <c r="U209" s="285"/>
      <c r="V209" s="285"/>
      <c r="W209" s="285"/>
      <c r="X209" s="285"/>
      <c r="Y209" s="299"/>
      <c r="Z209" s="287"/>
    </row>
    <row r="210" spans="1:26" x14ac:dyDescent="0.25">
      <c r="A210" s="264"/>
      <c r="B210" s="265"/>
      <c r="C210" s="296" t="s">
        <v>111</v>
      </c>
      <c r="D210" s="297">
        <f t="shared" ref="D210:O210" si="78">AVERAGE(D144,D155,D166,D177)</f>
        <v>0</v>
      </c>
      <c r="E210" s="297">
        <f t="shared" si="78"/>
        <v>5.4422272993847696E-3</v>
      </c>
      <c r="F210" s="297">
        <f t="shared" si="78"/>
        <v>0.18718792555791586</v>
      </c>
      <c r="G210" s="297">
        <f t="shared" si="78"/>
        <v>0.29999217899854769</v>
      </c>
      <c r="H210" s="297">
        <f t="shared" si="78"/>
        <v>0.24457382093363955</v>
      </c>
      <c r="I210" s="297">
        <f t="shared" si="78"/>
        <v>0.13241480645702727</v>
      </c>
      <c r="J210" s="297">
        <f t="shared" si="78"/>
        <v>7.3394073749711339E-2</v>
      </c>
      <c r="K210" s="297">
        <f t="shared" si="78"/>
        <v>3.7539999999999997E-2</v>
      </c>
      <c r="L210" s="297">
        <f t="shared" si="78"/>
        <v>1.4504999999999999E-2</v>
      </c>
      <c r="M210" s="297">
        <f t="shared" si="78"/>
        <v>5.6725000000000005E-3</v>
      </c>
      <c r="N210" s="297">
        <f t="shared" si="78"/>
        <v>2.0074999999999997E-3</v>
      </c>
      <c r="O210" s="298">
        <f t="shared" si="78"/>
        <v>0</v>
      </c>
      <c r="P210" s="285"/>
      <c r="Q210" s="285"/>
      <c r="R210" s="285"/>
      <c r="S210" s="285"/>
      <c r="T210" s="285"/>
      <c r="U210" s="285"/>
      <c r="V210" s="285"/>
      <c r="W210" s="285"/>
      <c r="X210" s="285"/>
      <c r="Y210" s="299"/>
      <c r="Z210" s="287"/>
    </row>
    <row r="211" spans="1:26" x14ac:dyDescent="0.25">
      <c r="A211" s="264"/>
      <c r="B211" s="265"/>
      <c r="C211" s="296" t="s">
        <v>112</v>
      </c>
      <c r="D211" s="297">
        <f t="shared" ref="D211:O211" si="79">AVERAGE(D145,D156,D167,D178)</f>
        <v>0</v>
      </c>
      <c r="E211" s="297">
        <f t="shared" si="79"/>
        <v>6.367955689450513E-3</v>
      </c>
      <c r="F211" s="297">
        <f t="shared" si="79"/>
        <v>0.17267685422048584</v>
      </c>
      <c r="G211" s="297">
        <f t="shared" si="79"/>
        <v>0.28109777064808689</v>
      </c>
      <c r="H211" s="297">
        <f t="shared" si="79"/>
        <v>0.23793203211977537</v>
      </c>
      <c r="I211" s="297">
        <f t="shared" si="79"/>
        <v>0.13644445961716881</v>
      </c>
      <c r="J211" s="297">
        <f t="shared" si="79"/>
        <v>8.3654453362495579E-2</v>
      </c>
      <c r="K211" s="297">
        <f t="shared" si="79"/>
        <v>4.7230000000000001E-2</v>
      </c>
      <c r="L211" s="297">
        <f t="shared" si="79"/>
        <v>2.08875E-2</v>
      </c>
      <c r="M211" s="297">
        <f t="shared" si="79"/>
        <v>9.1399999999999988E-3</v>
      </c>
      <c r="N211" s="297">
        <f t="shared" si="79"/>
        <v>4.2449999999999996E-3</v>
      </c>
      <c r="O211" s="298">
        <f t="shared" si="79"/>
        <v>0</v>
      </c>
      <c r="P211" s="285"/>
      <c r="Q211" s="285"/>
      <c r="R211" s="285"/>
      <c r="S211" s="285"/>
      <c r="T211" s="285"/>
      <c r="U211" s="285"/>
      <c r="V211" s="285"/>
      <c r="W211" s="285"/>
      <c r="X211" s="285"/>
      <c r="Y211" s="299"/>
      <c r="Z211" s="287"/>
    </row>
    <row r="212" spans="1:26" x14ac:dyDescent="0.25">
      <c r="A212" s="264"/>
      <c r="B212" s="265"/>
      <c r="C212" s="296" t="s">
        <v>113</v>
      </c>
      <c r="D212" s="297">
        <f t="shared" ref="D212:O212" si="80">AVERAGE(D146,D157,D168,D179)</f>
        <v>0</v>
      </c>
      <c r="E212" s="297">
        <f t="shared" si="80"/>
        <v>2.6420327362295257E-2</v>
      </c>
      <c r="F212" s="297">
        <f t="shared" si="80"/>
        <v>0.18559267465167795</v>
      </c>
      <c r="G212" s="297">
        <f t="shared" si="80"/>
        <v>0.28816588130583376</v>
      </c>
      <c r="H212" s="297">
        <f t="shared" si="80"/>
        <v>0.24295864828871483</v>
      </c>
      <c r="I212" s="297">
        <f t="shared" si="80"/>
        <v>0.12618157498047433</v>
      </c>
      <c r="J212" s="297">
        <f t="shared" si="80"/>
        <v>6.8840885834154014E-2</v>
      </c>
      <c r="K212" s="297">
        <f t="shared" si="80"/>
        <v>3.5997499999999995E-2</v>
      </c>
      <c r="L212" s="297">
        <f t="shared" si="80"/>
        <v>1.5522499999999998E-2</v>
      </c>
      <c r="M212" s="297">
        <f t="shared" si="80"/>
        <v>7.2124999999999993E-3</v>
      </c>
      <c r="N212" s="297">
        <f t="shared" si="80"/>
        <v>3.0774999999999999E-3</v>
      </c>
      <c r="O212" s="298">
        <f t="shared" si="80"/>
        <v>0</v>
      </c>
      <c r="P212" s="285"/>
      <c r="Q212" s="285"/>
      <c r="R212" s="285"/>
      <c r="S212" s="285"/>
      <c r="T212" s="285"/>
      <c r="U212" s="285"/>
      <c r="V212" s="285"/>
      <c r="W212" s="285"/>
      <c r="X212" s="285"/>
      <c r="Y212" s="299"/>
      <c r="Z212" s="287"/>
    </row>
    <row r="213" spans="1:26" x14ac:dyDescent="0.25">
      <c r="A213" s="264"/>
      <c r="B213" s="265"/>
      <c r="C213" s="296" t="s">
        <v>114</v>
      </c>
      <c r="D213" s="297">
        <f t="shared" ref="D213:O213" si="81">AVERAGE(D147,D158,D169,D180)</f>
        <v>0</v>
      </c>
      <c r="E213" s="297">
        <f t="shared" si="81"/>
        <v>1.147476288398027E-2</v>
      </c>
      <c r="F213" s="297">
        <f t="shared" si="81"/>
        <v>0.18661000596217026</v>
      </c>
      <c r="G213" s="297">
        <f t="shared" si="81"/>
        <v>0.29779570180252024</v>
      </c>
      <c r="H213" s="297">
        <f t="shared" si="81"/>
        <v>0.24366447076014758</v>
      </c>
      <c r="I213" s="297">
        <f t="shared" si="81"/>
        <v>0.12736971677254369</v>
      </c>
      <c r="J213" s="297">
        <f t="shared" si="81"/>
        <v>7.0614903762674777E-2</v>
      </c>
      <c r="K213" s="297">
        <f t="shared" si="81"/>
        <v>3.6962499999999995E-2</v>
      </c>
      <c r="L213" s="297">
        <f t="shared" si="81"/>
        <v>1.5485000000000001E-2</v>
      </c>
      <c r="M213" s="297">
        <f t="shared" si="81"/>
        <v>7.0200000000000002E-3</v>
      </c>
      <c r="N213" s="297">
        <f t="shared" si="81"/>
        <v>2.9175E-3</v>
      </c>
      <c r="O213" s="298">
        <f t="shared" si="81"/>
        <v>0</v>
      </c>
      <c r="P213" s="285"/>
      <c r="Q213" s="285"/>
      <c r="R213" s="285"/>
      <c r="S213" s="285"/>
      <c r="T213" s="285"/>
      <c r="U213" s="285"/>
      <c r="V213" s="285"/>
      <c r="W213" s="285"/>
      <c r="X213" s="285"/>
      <c r="Y213" s="299"/>
      <c r="Z213" s="287"/>
    </row>
    <row r="214" spans="1:26" x14ac:dyDescent="0.25">
      <c r="A214" s="264"/>
      <c r="B214" s="265"/>
      <c r="C214" s="296" t="s">
        <v>115</v>
      </c>
      <c r="D214" s="297">
        <f t="shared" ref="D214:O214" si="82">AVERAGE(D148,D159,D170,D181)</f>
        <v>0</v>
      </c>
      <c r="E214" s="297">
        <f t="shared" si="82"/>
        <v>1.147476288398027E-2</v>
      </c>
      <c r="F214" s="297">
        <f t="shared" si="82"/>
        <v>0.18661000596217026</v>
      </c>
      <c r="G214" s="297">
        <f t="shared" si="82"/>
        <v>0.29779570180252024</v>
      </c>
      <c r="H214" s="297">
        <f t="shared" si="82"/>
        <v>0.24366447076014758</v>
      </c>
      <c r="I214" s="297">
        <f t="shared" si="82"/>
        <v>0.12736971677254369</v>
      </c>
      <c r="J214" s="297">
        <f t="shared" si="82"/>
        <v>7.0614903762674777E-2</v>
      </c>
      <c r="K214" s="297">
        <f t="shared" si="82"/>
        <v>3.6962499999999995E-2</v>
      </c>
      <c r="L214" s="297">
        <f t="shared" si="82"/>
        <v>1.5485000000000001E-2</v>
      </c>
      <c r="M214" s="297">
        <f t="shared" si="82"/>
        <v>7.0200000000000002E-3</v>
      </c>
      <c r="N214" s="297">
        <f t="shared" si="82"/>
        <v>2.9175E-3</v>
      </c>
      <c r="O214" s="298">
        <f t="shared" si="82"/>
        <v>0</v>
      </c>
      <c r="P214" s="285"/>
      <c r="Q214" s="285" t="s">
        <v>7</v>
      </c>
      <c r="R214" s="285"/>
      <c r="S214" s="285"/>
      <c r="T214" s="285"/>
      <c r="U214" s="285"/>
      <c r="V214" s="285"/>
      <c r="W214" s="285"/>
      <c r="X214" s="285"/>
      <c r="Y214" s="299"/>
      <c r="Z214" s="287"/>
    </row>
    <row r="215" spans="1:26" x14ac:dyDescent="0.25">
      <c r="A215" s="264"/>
      <c r="B215" s="265"/>
      <c r="C215" s="296" t="s">
        <v>222</v>
      </c>
      <c r="D215" s="297">
        <f t="shared" ref="D215:O215" si="83">AVERAGE(D149,D160,D171,D182)</f>
        <v>0</v>
      </c>
      <c r="E215" s="297">
        <f t="shared" si="83"/>
        <v>1.147476288398027E-2</v>
      </c>
      <c r="F215" s="297">
        <f t="shared" si="83"/>
        <v>0.18661000596217026</v>
      </c>
      <c r="G215" s="297">
        <f t="shared" si="83"/>
        <v>0.29779570180252024</v>
      </c>
      <c r="H215" s="297">
        <f t="shared" si="83"/>
        <v>0.24366447076014758</v>
      </c>
      <c r="I215" s="297">
        <f t="shared" si="83"/>
        <v>0.12736971677254369</v>
      </c>
      <c r="J215" s="297">
        <f t="shared" si="83"/>
        <v>7.0614903762674777E-2</v>
      </c>
      <c r="K215" s="297">
        <f t="shared" si="83"/>
        <v>3.6962499999999995E-2</v>
      </c>
      <c r="L215" s="297">
        <f t="shared" si="83"/>
        <v>1.5485000000000001E-2</v>
      </c>
      <c r="M215" s="297">
        <f t="shared" si="83"/>
        <v>7.0200000000000002E-3</v>
      </c>
      <c r="N215" s="297">
        <f t="shared" si="83"/>
        <v>2.9175E-3</v>
      </c>
      <c r="O215" s="298">
        <f t="shared" si="83"/>
        <v>0</v>
      </c>
      <c r="P215" s="285"/>
      <c r="Q215" s="285" t="s">
        <v>7</v>
      </c>
      <c r="R215" s="285"/>
      <c r="S215" s="285"/>
      <c r="T215" s="285"/>
      <c r="U215" s="285"/>
      <c r="V215" s="285"/>
      <c r="W215" s="285"/>
      <c r="X215" s="285"/>
      <c r="Y215" s="299"/>
      <c r="Z215" s="287"/>
    </row>
    <row r="216" spans="1:26" x14ac:dyDescent="0.25">
      <c r="A216" s="264"/>
      <c r="B216" s="265"/>
      <c r="C216" s="300"/>
      <c r="D216" s="301"/>
      <c r="E216" s="301"/>
      <c r="F216" s="301"/>
      <c r="G216" s="301"/>
      <c r="H216" s="301"/>
      <c r="I216" s="301"/>
      <c r="J216" s="301"/>
      <c r="K216" s="301"/>
      <c r="L216" s="301"/>
      <c r="M216" s="301"/>
      <c r="N216" s="301"/>
      <c r="O216" s="302"/>
      <c r="P216" s="285"/>
      <c r="Q216" s="285"/>
      <c r="R216" s="285"/>
      <c r="S216" s="285"/>
      <c r="T216" s="285"/>
      <c r="U216" s="285"/>
      <c r="V216" s="285"/>
      <c r="W216" s="285"/>
      <c r="X216" s="285"/>
      <c r="Y216" s="299"/>
      <c r="Z216" s="287"/>
    </row>
    <row r="217" spans="1:26" x14ac:dyDescent="0.25">
      <c r="A217" s="264"/>
      <c r="B217" s="265"/>
      <c r="C217" s="296" t="s">
        <v>116</v>
      </c>
      <c r="D217" s="297">
        <f>AVERAGE(D184,D195)</f>
        <v>0</v>
      </c>
      <c r="E217" s="297">
        <f t="shared" ref="E217:O217" si="84">AVERAGE(E184,E195)</f>
        <v>2.8115755453009941E-2</v>
      </c>
      <c r="F217" s="297">
        <f t="shared" si="84"/>
        <v>0.24013029101714742</v>
      </c>
      <c r="G217" s="297">
        <f t="shared" si="84"/>
        <v>0.29360408633154406</v>
      </c>
      <c r="H217" s="297">
        <f t="shared" si="84"/>
        <v>0.20179724134962934</v>
      </c>
      <c r="I217" s="297">
        <f t="shared" si="84"/>
        <v>0.11017643779158331</v>
      </c>
      <c r="J217" s="297">
        <f t="shared" si="84"/>
        <v>6.2694019645250093E-2</v>
      </c>
      <c r="K217" s="297">
        <f t="shared" si="84"/>
        <v>3.4500000000000003E-2</v>
      </c>
      <c r="L217" s="297">
        <f t="shared" si="84"/>
        <v>1.72E-2</v>
      </c>
      <c r="M217" s="297">
        <f t="shared" si="84"/>
        <v>7.4999999999999997E-3</v>
      </c>
      <c r="N217" s="297">
        <f t="shared" si="84"/>
        <v>3.5000000000000001E-3</v>
      </c>
      <c r="O217" s="298">
        <f t="shared" si="84"/>
        <v>0</v>
      </c>
      <c r="P217" s="285"/>
      <c r="Q217" s="285" t="s">
        <v>198</v>
      </c>
      <c r="R217" s="285"/>
      <c r="S217" s="285"/>
      <c r="T217" s="285"/>
      <c r="U217" s="285"/>
      <c r="V217" s="285"/>
      <c r="W217" s="285"/>
      <c r="X217" s="285"/>
      <c r="Y217" s="299"/>
      <c r="Z217" s="287"/>
    </row>
    <row r="218" spans="1:26" x14ac:dyDescent="0.25">
      <c r="A218" s="264"/>
      <c r="B218" s="265"/>
      <c r="C218" s="296" t="s">
        <v>117</v>
      </c>
      <c r="D218" s="297">
        <f t="shared" ref="D218:O218" si="85">AVERAGE(D185,D196)</f>
        <v>0</v>
      </c>
      <c r="E218" s="297">
        <f t="shared" si="85"/>
        <v>1.0355629730812483E-2</v>
      </c>
      <c r="F218" s="297">
        <f t="shared" si="85"/>
        <v>0.20562005923319099</v>
      </c>
      <c r="G218" s="297">
        <f t="shared" si="85"/>
        <v>0.27902530800310738</v>
      </c>
      <c r="H218" s="297">
        <f t="shared" si="85"/>
        <v>0.21670120285782729</v>
      </c>
      <c r="I218" s="297">
        <f t="shared" si="85"/>
        <v>0.13253042699477671</v>
      </c>
      <c r="J218" s="297">
        <f t="shared" si="85"/>
        <v>7.6454156587668909E-2</v>
      </c>
      <c r="K218" s="297">
        <f t="shared" si="85"/>
        <v>4.2999999999999997E-2</v>
      </c>
      <c r="L218" s="297">
        <f t="shared" si="85"/>
        <v>2.2699999999999998E-2</v>
      </c>
      <c r="M218" s="297">
        <f t="shared" si="85"/>
        <v>8.9999999999999993E-3</v>
      </c>
      <c r="N218" s="297">
        <f t="shared" si="85"/>
        <v>4.5000000000000005E-3</v>
      </c>
      <c r="O218" s="298">
        <f t="shared" si="85"/>
        <v>0</v>
      </c>
      <c r="P218" s="285"/>
      <c r="Q218" s="285"/>
      <c r="R218" s="285"/>
      <c r="S218" s="285"/>
      <c r="T218" s="285"/>
      <c r="U218" s="285"/>
      <c r="V218" s="285"/>
      <c r="W218" s="285"/>
      <c r="X218" s="285"/>
      <c r="Y218" s="299"/>
      <c r="Z218" s="287"/>
    </row>
    <row r="219" spans="1:26" x14ac:dyDescent="0.25">
      <c r="A219" s="264"/>
      <c r="B219" s="265"/>
      <c r="C219" s="296" t="s">
        <v>118</v>
      </c>
      <c r="D219" s="297">
        <f t="shared" ref="D219:O219" si="86">AVERAGE(D186,D197)</f>
        <v>0</v>
      </c>
      <c r="E219" s="297">
        <f t="shared" si="86"/>
        <v>6.1032081674644856E-3</v>
      </c>
      <c r="F219" s="297">
        <f t="shared" si="86"/>
        <v>0.20355444031983783</v>
      </c>
      <c r="G219" s="297">
        <f t="shared" si="86"/>
        <v>0.31480987596571897</v>
      </c>
      <c r="H219" s="297">
        <f t="shared" si="86"/>
        <v>0.25152223013607389</v>
      </c>
      <c r="I219" s="297">
        <f t="shared" si="86"/>
        <v>0.12016966726390338</v>
      </c>
      <c r="J219" s="297">
        <f t="shared" si="86"/>
        <v>5.7829189264878456E-2</v>
      </c>
      <c r="K219" s="297">
        <f t="shared" si="86"/>
        <v>2.7000000000000003E-2</v>
      </c>
      <c r="L219" s="297">
        <f t="shared" si="86"/>
        <v>1.2E-2</v>
      </c>
      <c r="M219" s="297">
        <f t="shared" si="86"/>
        <v>4.5000000000000005E-3</v>
      </c>
      <c r="N219" s="297">
        <f t="shared" si="86"/>
        <v>1.5E-3</v>
      </c>
      <c r="O219" s="298">
        <f t="shared" si="86"/>
        <v>0</v>
      </c>
      <c r="P219" s="285"/>
      <c r="Q219" s="285"/>
      <c r="R219" s="285"/>
      <c r="S219" s="285"/>
      <c r="T219" s="285"/>
      <c r="U219" s="285"/>
      <c r="V219" s="285"/>
      <c r="W219" s="285"/>
      <c r="X219" s="285"/>
      <c r="Y219" s="299"/>
      <c r="Z219" s="287"/>
    </row>
    <row r="220" spans="1:26" x14ac:dyDescent="0.25">
      <c r="A220" s="264"/>
      <c r="B220" s="265"/>
      <c r="C220" s="296" t="s">
        <v>119</v>
      </c>
      <c r="D220" s="297">
        <f t="shared" ref="D220:O220" si="87">AVERAGE(D187,D198)</f>
        <v>0</v>
      </c>
      <c r="E220" s="297">
        <f t="shared" si="87"/>
        <v>1.1525552236595737E-2</v>
      </c>
      <c r="F220" s="297">
        <f t="shared" si="87"/>
        <v>0.23304075645963626</v>
      </c>
      <c r="G220" s="297">
        <f t="shared" si="87"/>
        <v>0.29339582113783608</v>
      </c>
      <c r="H220" s="297">
        <f t="shared" si="87"/>
        <v>0.21798631419164119</v>
      </c>
      <c r="I220" s="297">
        <f t="shared" si="87"/>
        <v>0.11731014417461477</v>
      </c>
      <c r="J220" s="297">
        <f t="shared" si="87"/>
        <v>6.4774250493411359E-2</v>
      </c>
      <c r="K220" s="297">
        <f t="shared" si="87"/>
        <v>3.4500000000000003E-2</v>
      </c>
      <c r="L220" s="297">
        <f t="shared" si="87"/>
        <v>1.6500000000000001E-2</v>
      </c>
      <c r="M220" s="297">
        <f t="shared" si="87"/>
        <v>7.4999999999999997E-3</v>
      </c>
      <c r="N220" s="297">
        <f t="shared" si="87"/>
        <v>3.0000000000000001E-3</v>
      </c>
      <c r="O220" s="298">
        <f t="shared" si="87"/>
        <v>0</v>
      </c>
      <c r="P220" s="285"/>
      <c r="Q220" s="285"/>
      <c r="R220" s="285"/>
      <c r="S220" s="285"/>
      <c r="T220" s="285"/>
      <c r="U220" s="285"/>
      <c r="V220" s="285"/>
      <c r="W220" s="285"/>
      <c r="X220" s="285"/>
      <c r="Y220" s="299"/>
      <c r="Z220" s="287"/>
    </row>
    <row r="221" spans="1:26" x14ac:dyDescent="0.25">
      <c r="A221" s="264"/>
      <c r="B221" s="265"/>
      <c r="C221" s="296" t="s">
        <v>120</v>
      </c>
      <c r="D221" s="297">
        <f t="shared" ref="D221:O221" si="88">AVERAGE(D188,D199)</f>
        <v>0</v>
      </c>
      <c r="E221" s="297">
        <f t="shared" si="88"/>
        <v>2.8115755453009941E-2</v>
      </c>
      <c r="F221" s="297">
        <f t="shared" si="88"/>
        <v>0.24013029101714742</v>
      </c>
      <c r="G221" s="297">
        <f t="shared" si="88"/>
        <v>0.29360408633154406</v>
      </c>
      <c r="H221" s="297">
        <f t="shared" si="88"/>
        <v>0.20179724134962934</v>
      </c>
      <c r="I221" s="297">
        <f t="shared" si="88"/>
        <v>0.11017643779158331</v>
      </c>
      <c r="J221" s="297">
        <f t="shared" si="88"/>
        <v>6.2694019645250093E-2</v>
      </c>
      <c r="K221" s="297">
        <f t="shared" si="88"/>
        <v>3.4500000000000003E-2</v>
      </c>
      <c r="L221" s="297">
        <f t="shared" si="88"/>
        <v>1.72E-2</v>
      </c>
      <c r="M221" s="297">
        <f t="shared" si="88"/>
        <v>7.4999999999999997E-3</v>
      </c>
      <c r="N221" s="297">
        <f t="shared" si="88"/>
        <v>3.5000000000000001E-3</v>
      </c>
      <c r="O221" s="298">
        <f t="shared" si="88"/>
        <v>0</v>
      </c>
      <c r="P221" s="285"/>
      <c r="Q221" s="285"/>
      <c r="R221" s="285"/>
      <c r="S221" s="285"/>
      <c r="T221" s="285"/>
      <c r="U221" s="285"/>
      <c r="V221" s="285"/>
      <c r="W221" s="285"/>
      <c r="X221" s="285"/>
      <c r="Y221" s="299"/>
      <c r="Z221" s="287"/>
    </row>
    <row r="222" spans="1:26" x14ac:dyDescent="0.25">
      <c r="A222" s="264"/>
      <c r="B222" s="265"/>
      <c r="C222" s="296" t="s">
        <v>121</v>
      </c>
      <c r="D222" s="297">
        <f t="shared" ref="D222:O222" si="89">AVERAGE(D189,D200)</f>
        <v>0</v>
      </c>
      <c r="E222" s="297">
        <f t="shared" si="89"/>
        <v>1.0355629730812483E-2</v>
      </c>
      <c r="F222" s="297">
        <f t="shared" si="89"/>
        <v>0.20562005923319099</v>
      </c>
      <c r="G222" s="297">
        <f t="shared" si="89"/>
        <v>0.27902530800310738</v>
      </c>
      <c r="H222" s="297">
        <f t="shared" si="89"/>
        <v>0.21670120285782729</v>
      </c>
      <c r="I222" s="297">
        <f t="shared" si="89"/>
        <v>0.13253042699477671</v>
      </c>
      <c r="J222" s="297">
        <f t="shared" si="89"/>
        <v>7.6454156587668909E-2</v>
      </c>
      <c r="K222" s="297">
        <f t="shared" si="89"/>
        <v>4.2999999999999997E-2</v>
      </c>
      <c r="L222" s="297">
        <f t="shared" si="89"/>
        <v>2.2699999999999998E-2</v>
      </c>
      <c r="M222" s="297">
        <f t="shared" si="89"/>
        <v>8.9999999999999993E-3</v>
      </c>
      <c r="N222" s="297">
        <f t="shared" si="89"/>
        <v>4.5000000000000005E-3</v>
      </c>
      <c r="O222" s="298">
        <f t="shared" si="89"/>
        <v>0</v>
      </c>
      <c r="P222" s="285"/>
      <c r="Q222" s="285"/>
      <c r="R222" s="285"/>
      <c r="S222" s="285"/>
      <c r="T222" s="285"/>
      <c r="U222" s="285"/>
      <c r="V222" s="285"/>
      <c r="W222" s="285"/>
      <c r="X222" s="285"/>
      <c r="Y222" s="299"/>
      <c r="Z222" s="287"/>
    </row>
    <row r="223" spans="1:26" x14ac:dyDescent="0.25">
      <c r="A223" s="264"/>
      <c r="B223" s="265"/>
      <c r="C223" s="296" t="s">
        <v>122</v>
      </c>
      <c r="D223" s="297">
        <f t="shared" ref="D223:O223" si="90">AVERAGE(D190,D201)</f>
        <v>0</v>
      </c>
      <c r="E223" s="297">
        <f t="shared" si="90"/>
        <v>6.1032081674644856E-3</v>
      </c>
      <c r="F223" s="297">
        <f t="shared" si="90"/>
        <v>0.20355444031983783</v>
      </c>
      <c r="G223" s="297">
        <f t="shared" si="90"/>
        <v>0.31480987596571897</v>
      </c>
      <c r="H223" s="297">
        <f t="shared" si="90"/>
        <v>0.25152223013607389</v>
      </c>
      <c r="I223" s="297">
        <f t="shared" si="90"/>
        <v>0.12016966726390338</v>
      </c>
      <c r="J223" s="297">
        <f t="shared" si="90"/>
        <v>5.7829189264878456E-2</v>
      </c>
      <c r="K223" s="297">
        <f t="shared" si="90"/>
        <v>2.7000000000000003E-2</v>
      </c>
      <c r="L223" s="297">
        <f t="shared" si="90"/>
        <v>1.2E-2</v>
      </c>
      <c r="M223" s="297">
        <f t="shared" si="90"/>
        <v>4.5000000000000005E-3</v>
      </c>
      <c r="N223" s="297">
        <f t="shared" si="90"/>
        <v>1.5E-3</v>
      </c>
      <c r="O223" s="298">
        <f t="shared" si="90"/>
        <v>0</v>
      </c>
      <c r="P223" s="285"/>
      <c r="Q223" s="285"/>
      <c r="R223" s="285"/>
      <c r="S223" s="285"/>
      <c r="T223" s="285"/>
      <c r="U223" s="285"/>
      <c r="V223" s="285"/>
      <c r="W223" s="285"/>
      <c r="X223" s="285"/>
      <c r="Y223" s="299"/>
      <c r="Z223" s="287"/>
    </row>
    <row r="224" spans="1:26" x14ac:dyDescent="0.25">
      <c r="A224" s="264"/>
      <c r="B224" s="265"/>
      <c r="C224" s="296" t="s">
        <v>123</v>
      </c>
      <c r="D224" s="297">
        <f t="shared" ref="D224:O224" si="91">AVERAGE(D191,D202)</f>
        <v>0</v>
      </c>
      <c r="E224" s="297">
        <f t="shared" si="91"/>
        <v>1.1525552236595737E-2</v>
      </c>
      <c r="F224" s="297">
        <f t="shared" si="91"/>
        <v>0.23304075645963626</v>
      </c>
      <c r="G224" s="297">
        <f t="shared" si="91"/>
        <v>0.29339582113783608</v>
      </c>
      <c r="H224" s="297">
        <f t="shared" si="91"/>
        <v>0.21798631419164119</v>
      </c>
      <c r="I224" s="297">
        <f t="shared" si="91"/>
        <v>0.11731014417461477</v>
      </c>
      <c r="J224" s="297">
        <f t="shared" si="91"/>
        <v>6.4774250493411359E-2</v>
      </c>
      <c r="K224" s="297">
        <f t="shared" si="91"/>
        <v>3.4500000000000003E-2</v>
      </c>
      <c r="L224" s="297">
        <f t="shared" si="91"/>
        <v>1.6500000000000001E-2</v>
      </c>
      <c r="M224" s="297">
        <f t="shared" si="91"/>
        <v>7.4999999999999997E-3</v>
      </c>
      <c r="N224" s="297">
        <f t="shared" si="91"/>
        <v>3.0000000000000001E-3</v>
      </c>
      <c r="O224" s="298">
        <f t="shared" si="91"/>
        <v>0</v>
      </c>
      <c r="P224" s="285"/>
      <c r="Q224" s="285"/>
      <c r="R224" s="285"/>
      <c r="S224" s="285"/>
      <c r="T224" s="285"/>
      <c r="U224" s="285"/>
      <c r="V224" s="285"/>
      <c r="W224" s="285"/>
      <c r="X224" s="285"/>
      <c r="Y224" s="299"/>
      <c r="Z224" s="287"/>
    </row>
    <row r="225" spans="1:26" x14ac:dyDescent="0.25">
      <c r="A225" s="264"/>
      <c r="B225" s="265"/>
      <c r="C225" s="296" t="s">
        <v>124</v>
      </c>
      <c r="D225" s="297">
        <f t="shared" ref="D225:O226" si="92">AVERAGE(D192,D203)</f>
        <v>0</v>
      </c>
      <c r="E225" s="297">
        <f t="shared" si="92"/>
        <v>1.1525552236595737E-2</v>
      </c>
      <c r="F225" s="297">
        <f t="shared" si="92"/>
        <v>0.23304075645963626</v>
      </c>
      <c r="G225" s="297">
        <f t="shared" si="92"/>
        <v>0.29339582113783608</v>
      </c>
      <c r="H225" s="297">
        <f t="shared" si="92"/>
        <v>0.21798631419164119</v>
      </c>
      <c r="I225" s="297">
        <f t="shared" si="92"/>
        <v>0.11731014417461477</v>
      </c>
      <c r="J225" s="297">
        <f t="shared" si="92"/>
        <v>6.4774250493411359E-2</v>
      </c>
      <c r="K225" s="297">
        <f t="shared" si="92"/>
        <v>3.4500000000000003E-2</v>
      </c>
      <c r="L225" s="297">
        <f t="shared" si="92"/>
        <v>1.6500000000000001E-2</v>
      </c>
      <c r="M225" s="297">
        <f t="shared" si="92"/>
        <v>7.4999999999999997E-3</v>
      </c>
      <c r="N225" s="297">
        <f t="shared" si="92"/>
        <v>3.0000000000000001E-3</v>
      </c>
      <c r="O225" s="298">
        <f t="shared" si="92"/>
        <v>0</v>
      </c>
      <c r="P225" s="285"/>
      <c r="Q225" s="285" t="s">
        <v>7</v>
      </c>
      <c r="R225" s="285"/>
      <c r="S225" s="285"/>
      <c r="T225" s="285"/>
      <c r="U225" s="285"/>
      <c r="V225" s="285"/>
      <c r="W225" s="285"/>
      <c r="X225" s="285"/>
      <c r="Y225" s="299"/>
      <c r="Z225" s="287"/>
    </row>
    <row r="226" spans="1:26" x14ac:dyDescent="0.25">
      <c r="A226" s="264"/>
      <c r="B226" s="265"/>
      <c r="C226" s="296" t="s">
        <v>219</v>
      </c>
      <c r="D226" s="297">
        <f>AVERAGE(D193,D204)</f>
        <v>0</v>
      </c>
      <c r="E226" s="297">
        <f t="shared" si="92"/>
        <v>1.1525552236595737E-2</v>
      </c>
      <c r="F226" s="297">
        <f t="shared" si="92"/>
        <v>0.23304075645963626</v>
      </c>
      <c r="G226" s="297">
        <f t="shared" si="92"/>
        <v>0.29339582113783608</v>
      </c>
      <c r="H226" s="297">
        <f t="shared" si="92"/>
        <v>0.21798631419164119</v>
      </c>
      <c r="I226" s="297">
        <f t="shared" si="92"/>
        <v>0.11731014417461477</v>
      </c>
      <c r="J226" s="297">
        <f t="shared" si="92"/>
        <v>6.4774250493411359E-2</v>
      </c>
      <c r="K226" s="297">
        <f t="shared" si="92"/>
        <v>3.4500000000000003E-2</v>
      </c>
      <c r="L226" s="297">
        <f t="shared" si="92"/>
        <v>1.6500000000000001E-2</v>
      </c>
      <c r="M226" s="297">
        <f t="shared" si="92"/>
        <v>7.4999999999999997E-3</v>
      </c>
      <c r="N226" s="297">
        <f t="shared" si="92"/>
        <v>3.0000000000000001E-3</v>
      </c>
      <c r="O226" s="298">
        <f t="shared" si="92"/>
        <v>0</v>
      </c>
      <c r="P226" s="285"/>
      <c r="Q226" s="285" t="s">
        <v>7</v>
      </c>
      <c r="R226" s="285"/>
      <c r="S226" s="285"/>
      <c r="T226" s="285"/>
      <c r="U226" s="285"/>
      <c r="V226" s="285"/>
      <c r="W226" s="285"/>
      <c r="X226" s="285"/>
      <c r="Y226" s="299"/>
      <c r="Z226" s="287"/>
    </row>
    <row r="227" spans="1:26" x14ac:dyDescent="0.25">
      <c r="A227" s="264"/>
      <c r="B227" s="265"/>
      <c r="C227" s="300"/>
      <c r="D227" s="301"/>
      <c r="E227" s="301"/>
      <c r="F227" s="301"/>
      <c r="G227" s="301"/>
      <c r="H227" s="301"/>
      <c r="I227" s="301"/>
      <c r="J227" s="301"/>
      <c r="K227" s="301"/>
      <c r="L227" s="301"/>
      <c r="M227" s="301"/>
      <c r="N227" s="301"/>
      <c r="O227" s="302"/>
      <c r="P227" s="285"/>
      <c r="Q227" s="285"/>
      <c r="R227" s="285"/>
      <c r="S227" s="285"/>
      <c r="T227" s="285"/>
      <c r="U227" s="285"/>
      <c r="V227" s="285"/>
      <c r="W227" s="285"/>
      <c r="X227" s="285"/>
      <c r="Y227" s="299"/>
      <c r="Z227" s="287"/>
    </row>
    <row r="228" spans="1:26" x14ac:dyDescent="0.25">
      <c r="A228" s="264"/>
      <c r="B228" s="265"/>
      <c r="C228" s="300" t="s">
        <v>16</v>
      </c>
      <c r="D228" s="297">
        <v>0</v>
      </c>
      <c r="E228" s="297">
        <v>0.01</v>
      </c>
      <c r="F228" s="297">
        <v>7.0000000000000007E-2</v>
      </c>
      <c r="G228" s="297">
        <v>0.17</v>
      </c>
      <c r="H228" s="297">
        <v>0.28000000000000003</v>
      </c>
      <c r="I228" s="297">
        <v>0.19</v>
      </c>
      <c r="J228" s="297">
        <v>0.12</v>
      </c>
      <c r="K228" s="297">
        <v>0.16</v>
      </c>
      <c r="L228" s="297">
        <v>0</v>
      </c>
      <c r="M228" s="297">
        <v>0</v>
      </c>
      <c r="N228" s="297">
        <v>0</v>
      </c>
      <c r="O228" s="298">
        <v>0</v>
      </c>
      <c r="P228" s="285"/>
      <c r="Q228" s="285" t="s">
        <v>199</v>
      </c>
      <c r="R228" s="285"/>
      <c r="S228" s="285"/>
      <c r="T228" s="285"/>
      <c r="U228" s="285"/>
      <c r="V228" s="285" t="s">
        <v>129</v>
      </c>
      <c r="W228" s="285"/>
      <c r="X228" s="285"/>
      <c r="Y228" s="299"/>
      <c r="Z228" s="287"/>
    </row>
    <row r="229" spans="1:26" x14ac:dyDescent="0.25">
      <c r="A229" s="264"/>
      <c r="B229" s="265"/>
      <c r="C229" s="300" t="s">
        <v>125</v>
      </c>
      <c r="D229" s="297">
        <v>0</v>
      </c>
      <c r="E229" s="297">
        <v>0.11</v>
      </c>
      <c r="F229" s="297">
        <v>0.16</v>
      </c>
      <c r="G229" s="297">
        <v>0.17</v>
      </c>
      <c r="H229" s="297">
        <v>0.19</v>
      </c>
      <c r="I229" s="297">
        <v>0.14000000000000001</v>
      </c>
      <c r="J229" s="297">
        <v>0.14000000000000001</v>
      </c>
      <c r="K229" s="297">
        <v>0.09</v>
      </c>
      <c r="L229" s="297">
        <v>0</v>
      </c>
      <c r="M229" s="297">
        <v>0</v>
      </c>
      <c r="N229" s="297">
        <v>0</v>
      </c>
      <c r="O229" s="298">
        <v>0</v>
      </c>
      <c r="P229" s="285"/>
      <c r="Q229" s="285" t="s">
        <v>199</v>
      </c>
      <c r="R229" s="285"/>
      <c r="S229" s="285"/>
      <c r="T229" s="285"/>
      <c r="U229" s="285"/>
      <c r="V229" s="285"/>
      <c r="W229" s="285"/>
      <c r="X229" s="285"/>
      <c r="Y229" s="299"/>
      <c r="Z229" s="287"/>
    </row>
    <row r="230" spans="1:26" x14ac:dyDescent="0.25">
      <c r="A230" s="264"/>
      <c r="B230" s="265"/>
      <c r="C230" s="291" t="s">
        <v>142</v>
      </c>
      <c r="D230" s="303"/>
      <c r="E230" s="303"/>
      <c r="F230" s="303"/>
      <c r="G230" s="303"/>
      <c r="H230" s="303"/>
      <c r="I230" s="303"/>
      <c r="J230" s="303"/>
      <c r="K230" s="303"/>
      <c r="L230" s="303"/>
      <c r="M230" s="303"/>
      <c r="N230" s="303"/>
      <c r="O230" s="304"/>
      <c r="P230" s="285"/>
      <c r="Q230" s="285"/>
      <c r="R230" s="285"/>
      <c r="S230" s="285"/>
      <c r="T230" s="285"/>
      <c r="U230" s="285"/>
      <c r="V230" s="285"/>
      <c r="W230" s="285"/>
      <c r="X230" s="285"/>
      <c r="Y230" s="285"/>
      <c r="Z230" s="287"/>
    </row>
    <row r="231" spans="1:26" ht="14.4" customHeight="1" x14ac:dyDescent="0.25">
      <c r="A231" s="264"/>
      <c r="B231" s="265"/>
      <c r="C231" s="305" t="s">
        <v>277</v>
      </c>
      <c r="D231" s="297">
        <v>0.8</v>
      </c>
      <c r="E231" s="297">
        <v>0.2</v>
      </c>
      <c r="F231" s="297">
        <v>0</v>
      </c>
      <c r="G231" s="297">
        <v>0</v>
      </c>
      <c r="H231" s="297">
        <v>0</v>
      </c>
      <c r="I231" s="297">
        <v>0</v>
      </c>
      <c r="J231" s="297">
        <v>0</v>
      </c>
      <c r="K231" s="297">
        <v>0</v>
      </c>
      <c r="L231" s="297">
        <v>0</v>
      </c>
      <c r="M231" s="297">
        <v>0</v>
      </c>
      <c r="N231" s="297">
        <v>0</v>
      </c>
      <c r="O231" s="298">
        <v>0</v>
      </c>
      <c r="P231" s="285"/>
      <c r="Q231" s="438" t="s">
        <v>226</v>
      </c>
      <c r="R231" s="438"/>
      <c r="S231" s="438"/>
      <c r="T231" s="438"/>
      <c r="U231" s="438"/>
      <c r="V231" s="438"/>
      <c r="W231" s="438"/>
      <c r="X231" s="285"/>
      <c r="Y231" s="285"/>
      <c r="Z231" s="287"/>
    </row>
    <row r="232" spans="1:26" x14ac:dyDescent="0.25">
      <c r="A232" s="264"/>
      <c r="B232" s="265"/>
      <c r="C232" s="305" t="s">
        <v>278</v>
      </c>
      <c r="D232" s="297">
        <v>0.8</v>
      </c>
      <c r="E232" s="297">
        <v>0.2</v>
      </c>
      <c r="F232" s="297">
        <v>0</v>
      </c>
      <c r="G232" s="297">
        <v>0</v>
      </c>
      <c r="H232" s="297">
        <v>0</v>
      </c>
      <c r="I232" s="297">
        <v>0</v>
      </c>
      <c r="J232" s="297">
        <v>0</v>
      </c>
      <c r="K232" s="297">
        <v>0</v>
      </c>
      <c r="L232" s="297">
        <v>0</v>
      </c>
      <c r="M232" s="297">
        <v>0</v>
      </c>
      <c r="N232" s="297">
        <v>0</v>
      </c>
      <c r="O232" s="298">
        <v>0</v>
      </c>
      <c r="P232" s="285"/>
      <c r="Q232" s="438"/>
      <c r="R232" s="438"/>
      <c r="S232" s="438"/>
      <c r="T232" s="438"/>
      <c r="U232" s="438"/>
      <c r="V232" s="438"/>
      <c r="W232" s="438"/>
      <c r="X232" s="285"/>
      <c r="Y232" s="285"/>
      <c r="Z232" s="287"/>
    </row>
    <row r="233" spans="1:26" x14ac:dyDescent="0.25">
      <c r="A233" s="264"/>
      <c r="B233" s="265"/>
      <c r="C233" s="305" t="s">
        <v>279</v>
      </c>
      <c r="D233" s="297">
        <v>0.8</v>
      </c>
      <c r="E233" s="297">
        <v>0.2</v>
      </c>
      <c r="F233" s="297">
        <v>0</v>
      </c>
      <c r="G233" s="297">
        <v>0</v>
      </c>
      <c r="H233" s="297">
        <v>0</v>
      </c>
      <c r="I233" s="297">
        <v>0</v>
      </c>
      <c r="J233" s="297">
        <v>0</v>
      </c>
      <c r="K233" s="297">
        <v>0</v>
      </c>
      <c r="L233" s="297">
        <v>0</v>
      </c>
      <c r="M233" s="297">
        <v>0</v>
      </c>
      <c r="N233" s="297">
        <v>0</v>
      </c>
      <c r="O233" s="298">
        <v>0</v>
      </c>
      <c r="P233" s="285"/>
      <c r="Q233" s="438"/>
      <c r="R233" s="438"/>
      <c r="S233" s="438"/>
      <c r="T233" s="438"/>
      <c r="U233" s="438"/>
      <c r="V233" s="438"/>
      <c r="W233" s="438"/>
      <c r="X233" s="285"/>
      <c r="Y233" s="285"/>
      <c r="Z233" s="287"/>
    </row>
    <row r="234" spans="1:26" x14ac:dyDescent="0.25">
      <c r="A234" s="264"/>
      <c r="B234" s="265"/>
      <c r="C234" s="305" t="s">
        <v>280</v>
      </c>
      <c r="D234" s="297">
        <v>0.8</v>
      </c>
      <c r="E234" s="297">
        <v>0.2</v>
      </c>
      <c r="F234" s="297">
        <v>0</v>
      </c>
      <c r="G234" s="297">
        <v>0</v>
      </c>
      <c r="H234" s="297">
        <v>0</v>
      </c>
      <c r="I234" s="297">
        <v>0</v>
      </c>
      <c r="J234" s="297">
        <v>0</v>
      </c>
      <c r="K234" s="297">
        <v>0</v>
      </c>
      <c r="L234" s="297">
        <v>0</v>
      </c>
      <c r="M234" s="297">
        <v>0</v>
      </c>
      <c r="N234" s="297">
        <v>0</v>
      </c>
      <c r="O234" s="298">
        <v>0</v>
      </c>
      <c r="P234" s="285"/>
      <c r="Q234" s="438"/>
      <c r="R234" s="438"/>
      <c r="S234" s="438"/>
      <c r="T234" s="438"/>
      <c r="U234" s="438"/>
      <c r="V234" s="438"/>
      <c r="W234" s="438"/>
      <c r="X234" s="285"/>
      <c r="Y234" s="285"/>
      <c r="Z234" s="287"/>
    </row>
    <row r="235" spans="1:26" x14ac:dyDescent="0.25">
      <c r="A235" s="264"/>
      <c r="B235" s="265"/>
      <c r="C235" s="305" t="s">
        <v>281</v>
      </c>
      <c r="D235" s="297">
        <v>0.8</v>
      </c>
      <c r="E235" s="297">
        <v>0.2</v>
      </c>
      <c r="F235" s="297">
        <v>0</v>
      </c>
      <c r="G235" s="297">
        <v>0</v>
      </c>
      <c r="H235" s="297">
        <v>0</v>
      </c>
      <c r="I235" s="297">
        <v>0</v>
      </c>
      <c r="J235" s="297">
        <v>0</v>
      </c>
      <c r="K235" s="297">
        <v>0</v>
      </c>
      <c r="L235" s="297">
        <v>0</v>
      </c>
      <c r="M235" s="297">
        <v>0</v>
      </c>
      <c r="N235" s="297">
        <v>0</v>
      </c>
      <c r="O235" s="298">
        <v>0</v>
      </c>
      <c r="P235" s="285"/>
      <c r="Q235" s="438"/>
      <c r="R235" s="438"/>
      <c r="S235" s="438"/>
      <c r="T235" s="438"/>
      <c r="U235" s="438"/>
      <c r="V235" s="438"/>
      <c r="W235" s="438"/>
      <c r="X235" s="285"/>
      <c r="Y235" s="285"/>
      <c r="Z235" s="287"/>
    </row>
    <row r="236" spans="1:26" x14ac:dyDescent="0.25">
      <c r="A236" s="264"/>
      <c r="B236" s="265"/>
      <c r="C236" s="305" t="s">
        <v>282</v>
      </c>
      <c r="D236" s="297">
        <v>0.8</v>
      </c>
      <c r="E236" s="297">
        <v>0.2</v>
      </c>
      <c r="F236" s="297">
        <v>0</v>
      </c>
      <c r="G236" s="297">
        <v>0</v>
      </c>
      <c r="H236" s="297">
        <v>0</v>
      </c>
      <c r="I236" s="297">
        <v>0</v>
      </c>
      <c r="J236" s="297">
        <v>0</v>
      </c>
      <c r="K236" s="297">
        <v>0</v>
      </c>
      <c r="L236" s="297">
        <v>0</v>
      </c>
      <c r="M236" s="297">
        <v>0</v>
      </c>
      <c r="N236" s="297">
        <v>0</v>
      </c>
      <c r="O236" s="298">
        <v>0</v>
      </c>
      <c r="P236" s="285"/>
      <c r="Q236" s="438"/>
      <c r="R236" s="438"/>
      <c r="S236" s="438"/>
      <c r="T236" s="438"/>
      <c r="U236" s="438"/>
      <c r="V236" s="438"/>
      <c r="W236" s="438"/>
      <c r="X236" s="285"/>
      <c r="Y236" s="285"/>
      <c r="Z236" s="287"/>
    </row>
    <row r="237" spans="1:26" x14ac:dyDescent="0.25">
      <c r="A237" s="264"/>
      <c r="B237" s="265"/>
      <c r="C237" s="300"/>
      <c r="D237" s="301"/>
      <c r="E237" s="301"/>
      <c r="F237" s="301"/>
      <c r="G237" s="301"/>
      <c r="H237" s="301"/>
      <c r="I237" s="301"/>
      <c r="J237" s="301"/>
      <c r="K237" s="301"/>
      <c r="L237" s="301"/>
      <c r="M237" s="301"/>
      <c r="N237" s="301"/>
      <c r="O237" s="302"/>
      <c r="P237" s="285"/>
      <c r="Q237" s="438"/>
      <c r="R237" s="438"/>
      <c r="S237" s="438"/>
      <c r="T237" s="438"/>
      <c r="U237" s="438"/>
      <c r="V237" s="438"/>
      <c r="W237" s="438"/>
      <c r="X237" s="285"/>
      <c r="Y237" s="285"/>
      <c r="Z237" s="287"/>
    </row>
    <row r="238" spans="1:26" ht="14.4" customHeight="1" x14ac:dyDescent="0.25">
      <c r="A238" s="264"/>
      <c r="B238" s="265"/>
      <c r="C238" s="305" t="s">
        <v>283</v>
      </c>
      <c r="D238" s="297">
        <v>0.8</v>
      </c>
      <c r="E238" s="297">
        <v>0.2</v>
      </c>
      <c r="F238" s="297">
        <v>0</v>
      </c>
      <c r="G238" s="297">
        <v>0</v>
      </c>
      <c r="H238" s="297">
        <v>0</v>
      </c>
      <c r="I238" s="297">
        <v>0</v>
      </c>
      <c r="J238" s="297">
        <v>0</v>
      </c>
      <c r="K238" s="297">
        <v>0</v>
      </c>
      <c r="L238" s="297">
        <v>0</v>
      </c>
      <c r="M238" s="297">
        <v>0</v>
      </c>
      <c r="N238" s="297">
        <v>0</v>
      </c>
      <c r="O238" s="298">
        <v>0</v>
      </c>
      <c r="P238" s="285"/>
      <c r="Q238" s="285"/>
      <c r="R238" s="285"/>
      <c r="S238" s="285"/>
      <c r="T238" s="285"/>
      <c r="U238" s="425" t="s">
        <v>147</v>
      </c>
      <c r="V238" s="425"/>
      <c r="W238" s="425"/>
      <c r="X238" s="425"/>
      <c r="Y238" s="425"/>
      <c r="Z238" s="426"/>
    </row>
    <row r="239" spans="1:26" x14ac:dyDescent="0.25">
      <c r="A239" s="264"/>
      <c r="B239" s="265"/>
      <c r="C239" s="305" t="s">
        <v>284</v>
      </c>
      <c r="D239" s="297">
        <v>0.8</v>
      </c>
      <c r="E239" s="297">
        <v>0.2</v>
      </c>
      <c r="F239" s="297">
        <v>0</v>
      </c>
      <c r="G239" s="297">
        <v>0</v>
      </c>
      <c r="H239" s="297">
        <v>0</v>
      </c>
      <c r="I239" s="297">
        <v>0</v>
      </c>
      <c r="J239" s="297">
        <v>0</v>
      </c>
      <c r="K239" s="297">
        <v>0</v>
      </c>
      <c r="L239" s="297">
        <v>0</v>
      </c>
      <c r="M239" s="297">
        <v>0</v>
      </c>
      <c r="N239" s="297">
        <v>0</v>
      </c>
      <c r="O239" s="298">
        <v>0</v>
      </c>
      <c r="P239" s="285"/>
      <c r="Q239" s="285"/>
      <c r="R239" s="285"/>
      <c r="S239" s="285"/>
      <c r="T239" s="285"/>
      <c r="U239" s="425"/>
      <c r="V239" s="425"/>
      <c r="W239" s="425"/>
      <c r="X239" s="425"/>
      <c r="Y239" s="425"/>
      <c r="Z239" s="426"/>
    </row>
    <row r="240" spans="1:26" x14ac:dyDescent="0.25">
      <c r="A240" s="264"/>
      <c r="B240" s="265"/>
      <c r="C240" s="305" t="s">
        <v>285</v>
      </c>
      <c r="D240" s="297">
        <v>0.8</v>
      </c>
      <c r="E240" s="297">
        <v>0.2</v>
      </c>
      <c r="F240" s="297">
        <v>0</v>
      </c>
      <c r="G240" s="297">
        <v>0</v>
      </c>
      <c r="H240" s="297">
        <v>0</v>
      </c>
      <c r="I240" s="297">
        <v>0</v>
      </c>
      <c r="J240" s="297">
        <v>0</v>
      </c>
      <c r="K240" s="297">
        <v>0</v>
      </c>
      <c r="L240" s="297">
        <v>0</v>
      </c>
      <c r="M240" s="297">
        <v>0</v>
      </c>
      <c r="N240" s="297">
        <v>0</v>
      </c>
      <c r="O240" s="298">
        <v>0</v>
      </c>
      <c r="P240" s="285"/>
      <c r="Q240" s="285"/>
      <c r="R240" s="285"/>
      <c r="S240" s="285"/>
      <c r="T240" s="285"/>
      <c r="U240" s="425"/>
      <c r="V240" s="425"/>
      <c r="W240" s="425"/>
      <c r="X240" s="425"/>
      <c r="Y240" s="425"/>
      <c r="Z240" s="426"/>
    </row>
    <row r="241" spans="1:26" ht="14.4" customHeight="1" x14ac:dyDescent="0.25">
      <c r="A241" s="264"/>
      <c r="B241" s="265"/>
      <c r="C241" s="305" t="s">
        <v>286</v>
      </c>
      <c r="D241" s="297">
        <v>0.8</v>
      </c>
      <c r="E241" s="297">
        <v>0.2</v>
      </c>
      <c r="F241" s="297">
        <v>0</v>
      </c>
      <c r="G241" s="297">
        <v>0</v>
      </c>
      <c r="H241" s="297">
        <v>0</v>
      </c>
      <c r="I241" s="297">
        <v>0</v>
      </c>
      <c r="J241" s="297">
        <v>0</v>
      </c>
      <c r="K241" s="297">
        <v>0</v>
      </c>
      <c r="L241" s="297">
        <v>0</v>
      </c>
      <c r="M241" s="297">
        <v>0</v>
      </c>
      <c r="N241" s="297">
        <v>0</v>
      </c>
      <c r="O241" s="298">
        <v>0</v>
      </c>
      <c r="P241" s="285"/>
      <c r="Q241" s="285"/>
      <c r="R241" s="285"/>
      <c r="S241" s="285"/>
      <c r="T241" s="285"/>
      <c r="U241" s="427" t="s">
        <v>144</v>
      </c>
      <c r="V241" s="427"/>
      <c r="W241" s="427"/>
      <c r="X241" s="427"/>
      <c r="Y241" s="427"/>
      <c r="Z241" s="428"/>
    </row>
    <row r="242" spans="1:26" x14ac:dyDescent="0.25">
      <c r="A242" s="264"/>
      <c r="B242" s="265"/>
      <c r="C242" s="305" t="s">
        <v>287</v>
      </c>
      <c r="D242" s="297">
        <v>0.8</v>
      </c>
      <c r="E242" s="297">
        <v>0.2</v>
      </c>
      <c r="F242" s="297">
        <v>0</v>
      </c>
      <c r="G242" s="297">
        <v>0</v>
      </c>
      <c r="H242" s="297">
        <v>0</v>
      </c>
      <c r="I242" s="297">
        <v>0</v>
      </c>
      <c r="J242" s="297">
        <v>0</v>
      </c>
      <c r="K242" s="297">
        <v>0</v>
      </c>
      <c r="L242" s="297">
        <v>0</v>
      </c>
      <c r="M242" s="297">
        <v>0</v>
      </c>
      <c r="N242" s="297">
        <v>0</v>
      </c>
      <c r="O242" s="298">
        <v>0</v>
      </c>
      <c r="P242" s="285"/>
      <c r="Q242" s="285"/>
      <c r="R242" s="285"/>
      <c r="S242" s="285"/>
      <c r="T242" s="285"/>
      <c r="U242" s="427"/>
      <c r="V242" s="427"/>
      <c r="W242" s="427"/>
      <c r="X242" s="427"/>
      <c r="Y242" s="427"/>
      <c r="Z242" s="428"/>
    </row>
    <row r="243" spans="1:26" ht="14.4" customHeight="1" x14ac:dyDescent="0.25">
      <c r="A243" s="264"/>
      <c r="B243" s="265"/>
      <c r="C243" s="305" t="s">
        <v>288</v>
      </c>
      <c r="D243" s="297">
        <v>0.8</v>
      </c>
      <c r="E243" s="297">
        <v>0.2</v>
      </c>
      <c r="F243" s="297">
        <v>0</v>
      </c>
      <c r="G243" s="297">
        <v>0</v>
      </c>
      <c r="H243" s="297">
        <v>0</v>
      </c>
      <c r="I243" s="297">
        <v>0</v>
      </c>
      <c r="J243" s="297">
        <v>0</v>
      </c>
      <c r="K243" s="297">
        <v>0</v>
      </c>
      <c r="L243" s="297">
        <v>0</v>
      </c>
      <c r="M243" s="297">
        <v>0</v>
      </c>
      <c r="N243" s="297">
        <v>0</v>
      </c>
      <c r="O243" s="298">
        <v>0</v>
      </c>
      <c r="P243" s="285"/>
      <c r="Q243" s="285"/>
      <c r="R243" s="285"/>
      <c r="S243" s="285"/>
      <c r="T243" s="285"/>
      <c r="U243" s="425" t="s">
        <v>146</v>
      </c>
      <c r="V243" s="425"/>
      <c r="W243" s="425"/>
      <c r="X243" s="425"/>
      <c r="Y243" s="425"/>
      <c r="Z243" s="426"/>
    </row>
    <row r="244" spans="1:26" x14ac:dyDescent="0.25">
      <c r="A244" s="264"/>
      <c r="B244" s="265"/>
      <c r="C244" s="291" t="s">
        <v>143</v>
      </c>
      <c r="D244" s="301"/>
      <c r="E244" s="301"/>
      <c r="F244" s="301"/>
      <c r="G244" s="301"/>
      <c r="H244" s="301"/>
      <c r="I244" s="301"/>
      <c r="J244" s="301"/>
      <c r="K244" s="301"/>
      <c r="L244" s="301"/>
      <c r="M244" s="301"/>
      <c r="N244" s="301"/>
      <c r="O244" s="302"/>
      <c r="P244" s="285"/>
      <c r="Q244" s="285"/>
      <c r="R244" s="285"/>
      <c r="S244" s="285"/>
      <c r="T244" s="285"/>
      <c r="U244" s="425"/>
      <c r="V244" s="425"/>
      <c r="W244" s="425"/>
      <c r="X244" s="425"/>
      <c r="Y244" s="425"/>
      <c r="Z244" s="426"/>
    </row>
    <row r="245" spans="1:26" ht="14.4" customHeight="1" x14ac:dyDescent="0.25">
      <c r="A245" s="264"/>
      <c r="B245" s="265"/>
      <c r="C245" s="305" t="s">
        <v>289</v>
      </c>
      <c r="D245" s="297">
        <v>1</v>
      </c>
      <c r="E245" s="297">
        <v>0</v>
      </c>
      <c r="F245" s="297">
        <v>0</v>
      </c>
      <c r="G245" s="297">
        <v>0</v>
      </c>
      <c r="H245" s="297">
        <v>0</v>
      </c>
      <c r="I245" s="297">
        <v>0</v>
      </c>
      <c r="J245" s="297">
        <v>0</v>
      </c>
      <c r="K245" s="297">
        <v>0</v>
      </c>
      <c r="L245" s="297">
        <v>0</v>
      </c>
      <c r="M245" s="297">
        <v>0</v>
      </c>
      <c r="N245" s="297">
        <v>0</v>
      </c>
      <c r="O245" s="298">
        <v>0</v>
      </c>
      <c r="P245" s="285"/>
      <c r="Q245" s="438" t="s">
        <v>141</v>
      </c>
      <c r="R245" s="438"/>
      <c r="S245" s="438"/>
      <c r="T245" s="438"/>
      <c r="U245" s="438"/>
      <c r="V245" s="438"/>
      <c r="W245" s="438"/>
      <c r="X245" s="285"/>
      <c r="Y245" s="285"/>
      <c r="Z245" s="287"/>
    </row>
    <row r="246" spans="1:26" x14ac:dyDescent="0.25">
      <c r="A246" s="264"/>
      <c r="B246" s="265"/>
      <c r="C246" s="305" t="s">
        <v>290</v>
      </c>
      <c r="D246" s="297">
        <v>1</v>
      </c>
      <c r="E246" s="297">
        <v>0</v>
      </c>
      <c r="F246" s="297">
        <v>0</v>
      </c>
      <c r="G246" s="297">
        <v>0</v>
      </c>
      <c r="H246" s="297">
        <v>0</v>
      </c>
      <c r="I246" s="297">
        <v>0</v>
      </c>
      <c r="J246" s="297">
        <v>0</v>
      </c>
      <c r="K246" s="297">
        <v>0</v>
      </c>
      <c r="L246" s="297">
        <v>0</v>
      </c>
      <c r="M246" s="297">
        <v>0</v>
      </c>
      <c r="N246" s="297">
        <v>0</v>
      </c>
      <c r="O246" s="298">
        <v>0</v>
      </c>
      <c r="P246" s="285"/>
      <c r="Q246" s="438"/>
      <c r="R246" s="438"/>
      <c r="S246" s="438"/>
      <c r="T246" s="438"/>
      <c r="U246" s="438"/>
      <c r="V246" s="438"/>
      <c r="W246" s="438"/>
      <c r="X246" s="285"/>
      <c r="Y246" s="285"/>
      <c r="Z246" s="287"/>
    </row>
    <row r="247" spans="1:26" ht="14.4" customHeight="1" x14ac:dyDescent="0.25">
      <c r="A247" s="264"/>
      <c r="B247" s="265"/>
      <c r="C247" s="305" t="s">
        <v>291</v>
      </c>
      <c r="D247" s="297">
        <v>1</v>
      </c>
      <c r="E247" s="297">
        <v>0</v>
      </c>
      <c r="F247" s="297">
        <v>0</v>
      </c>
      <c r="G247" s="297">
        <v>0</v>
      </c>
      <c r="H247" s="297">
        <v>0</v>
      </c>
      <c r="I247" s="297">
        <v>0</v>
      </c>
      <c r="J247" s="297">
        <v>0</v>
      </c>
      <c r="K247" s="297">
        <v>0</v>
      </c>
      <c r="L247" s="297">
        <v>0</v>
      </c>
      <c r="M247" s="297">
        <v>0</v>
      </c>
      <c r="N247" s="297">
        <v>0</v>
      </c>
      <c r="O247" s="298">
        <v>0</v>
      </c>
      <c r="P247" s="285"/>
      <c r="Q247" s="438"/>
      <c r="R247" s="438"/>
      <c r="S247" s="438"/>
      <c r="T247" s="438"/>
      <c r="U247" s="438"/>
      <c r="V247" s="438"/>
      <c r="W247" s="438"/>
      <c r="X247" s="285"/>
      <c r="Y247" s="285"/>
      <c r="Z247" s="287"/>
    </row>
    <row r="248" spans="1:26" x14ac:dyDescent="0.25">
      <c r="A248" s="264"/>
      <c r="B248" s="265"/>
      <c r="C248" s="305" t="s">
        <v>292</v>
      </c>
      <c r="D248" s="297">
        <v>1</v>
      </c>
      <c r="E248" s="297">
        <v>0</v>
      </c>
      <c r="F248" s="297">
        <v>0</v>
      </c>
      <c r="G248" s="297">
        <v>0</v>
      </c>
      <c r="H248" s="297">
        <v>0</v>
      </c>
      <c r="I248" s="297">
        <v>0</v>
      </c>
      <c r="J248" s="297">
        <v>0</v>
      </c>
      <c r="K248" s="297">
        <v>0</v>
      </c>
      <c r="L248" s="297">
        <v>0</v>
      </c>
      <c r="M248" s="297">
        <v>0</v>
      </c>
      <c r="N248" s="297">
        <v>0</v>
      </c>
      <c r="O248" s="298">
        <v>0</v>
      </c>
      <c r="P248" s="285"/>
      <c r="Q248" s="438"/>
      <c r="R248" s="438"/>
      <c r="S248" s="438"/>
      <c r="T248" s="438"/>
      <c r="U248" s="438"/>
      <c r="V248" s="438"/>
      <c r="W248" s="438"/>
      <c r="X248" s="285"/>
      <c r="Y248" s="285"/>
      <c r="Z248" s="287"/>
    </row>
    <row r="249" spans="1:26" x14ac:dyDescent="0.25">
      <c r="A249" s="264"/>
      <c r="B249" s="265"/>
      <c r="C249" s="305" t="s">
        <v>293</v>
      </c>
      <c r="D249" s="297">
        <v>1</v>
      </c>
      <c r="E249" s="297">
        <v>0</v>
      </c>
      <c r="F249" s="297">
        <v>0</v>
      </c>
      <c r="G249" s="297">
        <v>0</v>
      </c>
      <c r="H249" s="297">
        <v>0</v>
      </c>
      <c r="I249" s="297">
        <v>0</v>
      </c>
      <c r="J249" s="297">
        <v>0</v>
      </c>
      <c r="K249" s="297">
        <v>0</v>
      </c>
      <c r="L249" s="297">
        <v>0</v>
      </c>
      <c r="M249" s="297">
        <v>0</v>
      </c>
      <c r="N249" s="297">
        <v>0</v>
      </c>
      <c r="O249" s="298">
        <v>0</v>
      </c>
      <c r="P249" s="285"/>
      <c r="Q249" s="438"/>
      <c r="R249" s="438"/>
      <c r="S249" s="438"/>
      <c r="T249" s="438"/>
      <c r="U249" s="438"/>
      <c r="V249" s="438"/>
      <c r="W249" s="438"/>
      <c r="X249" s="285"/>
      <c r="Y249" s="285"/>
      <c r="Z249" s="287"/>
    </row>
    <row r="250" spans="1:26" x14ac:dyDescent="0.25">
      <c r="A250" s="264"/>
      <c r="B250" s="265"/>
      <c r="C250" s="305" t="s">
        <v>294</v>
      </c>
      <c r="D250" s="297">
        <v>1</v>
      </c>
      <c r="E250" s="297">
        <v>0</v>
      </c>
      <c r="F250" s="297">
        <v>0</v>
      </c>
      <c r="G250" s="297">
        <v>0</v>
      </c>
      <c r="H250" s="297">
        <v>0</v>
      </c>
      <c r="I250" s="297">
        <v>0</v>
      </c>
      <c r="J250" s="297">
        <v>0</v>
      </c>
      <c r="K250" s="297">
        <v>0</v>
      </c>
      <c r="L250" s="297">
        <v>0</v>
      </c>
      <c r="M250" s="297">
        <v>0</v>
      </c>
      <c r="N250" s="297">
        <v>0</v>
      </c>
      <c r="O250" s="298">
        <v>0</v>
      </c>
      <c r="P250" s="285"/>
      <c r="Q250" s="438"/>
      <c r="R250" s="438"/>
      <c r="S250" s="438"/>
      <c r="T250" s="438"/>
      <c r="U250" s="438"/>
      <c r="V250" s="438"/>
      <c r="W250" s="438"/>
      <c r="X250" s="285"/>
      <c r="Y250" s="285"/>
      <c r="Z250" s="287"/>
    </row>
    <row r="251" spans="1:26" ht="14.4" customHeight="1" x14ac:dyDescent="0.25">
      <c r="A251" s="264"/>
      <c r="B251" s="265"/>
      <c r="C251" s="300"/>
      <c r="D251" s="301"/>
      <c r="E251" s="301"/>
      <c r="F251" s="301"/>
      <c r="G251" s="301"/>
      <c r="H251" s="301"/>
      <c r="I251" s="301"/>
      <c r="J251" s="301"/>
      <c r="K251" s="301"/>
      <c r="L251" s="301"/>
      <c r="M251" s="301"/>
      <c r="N251" s="301"/>
      <c r="O251" s="302"/>
      <c r="P251" s="285"/>
      <c r="Q251" s="438"/>
      <c r="R251" s="438"/>
      <c r="S251" s="438"/>
      <c r="T251" s="438"/>
      <c r="U251" s="438"/>
      <c r="V251" s="438"/>
      <c r="W251" s="438"/>
      <c r="X251" s="306"/>
      <c r="Y251" s="306"/>
      <c r="Z251" s="307"/>
    </row>
    <row r="252" spans="1:26" x14ac:dyDescent="0.25">
      <c r="A252" s="264"/>
      <c r="B252" s="265"/>
      <c r="C252" s="305" t="s">
        <v>295</v>
      </c>
      <c r="D252" s="297">
        <v>1</v>
      </c>
      <c r="E252" s="297">
        <v>0</v>
      </c>
      <c r="F252" s="297">
        <v>0</v>
      </c>
      <c r="G252" s="297">
        <v>0</v>
      </c>
      <c r="H252" s="297">
        <v>0</v>
      </c>
      <c r="I252" s="297">
        <v>0</v>
      </c>
      <c r="J252" s="297">
        <v>0</v>
      </c>
      <c r="K252" s="297">
        <v>0</v>
      </c>
      <c r="L252" s="297">
        <v>0</v>
      </c>
      <c r="M252" s="297">
        <v>0</v>
      </c>
      <c r="N252" s="297">
        <v>0</v>
      </c>
      <c r="O252" s="298">
        <v>0</v>
      </c>
      <c r="P252" s="285"/>
      <c r="Q252" s="308"/>
      <c r="R252" s="308"/>
      <c r="S252" s="308"/>
      <c r="T252" s="308"/>
      <c r="U252" s="425" t="s">
        <v>145</v>
      </c>
      <c r="V252" s="425"/>
      <c r="W252" s="425"/>
      <c r="X252" s="425"/>
      <c r="Y252" s="425"/>
      <c r="Z252" s="426"/>
    </row>
    <row r="253" spans="1:26" x14ac:dyDescent="0.25">
      <c r="A253" s="264"/>
      <c r="B253" s="265"/>
      <c r="C253" s="305" t="s">
        <v>296</v>
      </c>
      <c r="D253" s="297">
        <v>1</v>
      </c>
      <c r="E253" s="297">
        <v>0</v>
      </c>
      <c r="F253" s="297">
        <v>0</v>
      </c>
      <c r="G253" s="297">
        <v>0</v>
      </c>
      <c r="H253" s="297">
        <v>0</v>
      </c>
      <c r="I253" s="297">
        <v>0</v>
      </c>
      <c r="J253" s="297">
        <v>0</v>
      </c>
      <c r="K253" s="297">
        <v>0</v>
      </c>
      <c r="L253" s="297">
        <v>0</v>
      </c>
      <c r="M253" s="297">
        <v>0</v>
      </c>
      <c r="N253" s="297">
        <v>0</v>
      </c>
      <c r="O253" s="298">
        <v>0</v>
      </c>
      <c r="P253" s="285"/>
      <c r="Q253" s="308"/>
      <c r="R253" s="308"/>
      <c r="S253" s="308"/>
      <c r="T253" s="308"/>
      <c r="U253" s="425"/>
      <c r="V253" s="425"/>
      <c r="W253" s="425"/>
      <c r="X253" s="425"/>
      <c r="Y253" s="425"/>
      <c r="Z253" s="426"/>
    </row>
    <row r="254" spans="1:26" x14ac:dyDescent="0.25">
      <c r="A254" s="264"/>
      <c r="B254" s="265"/>
      <c r="C254" s="305" t="s">
        <v>297</v>
      </c>
      <c r="D254" s="297">
        <v>1</v>
      </c>
      <c r="E254" s="297">
        <v>0</v>
      </c>
      <c r="F254" s="297">
        <v>0</v>
      </c>
      <c r="G254" s="297">
        <v>0</v>
      </c>
      <c r="H254" s="297">
        <v>0</v>
      </c>
      <c r="I254" s="297">
        <v>0</v>
      </c>
      <c r="J254" s="297">
        <v>0</v>
      </c>
      <c r="K254" s="297">
        <v>0</v>
      </c>
      <c r="L254" s="297">
        <v>0</v>
      </c>
      <c r="M254" s="297">
        <v>0</v>
      </c>
      <c r="N254" s="297">
        <v>0</v>
      </c>
      <c r="O254" s="298">
        <v>0</v>
      </c>
      <c r="P254" s="285"/>
      <c r="Q254" s="285"/>
      <c r="R254" s="285"/>
      <c r="S254" s="285"/>
      <c r="T254" s="285"/>
      <c r="U254" s="425"/>
      <c r="V254" s="425"/>
      <c r="W254" s="425"/>
      <c r="X254" s="425"/>
      <c r="Y254" s="425"/>
      <c r="Z254" s="426"/>
    </row>
    <row r="255" spans="1:26" x14ac:dyDescent="0.25">
      <c r="A255" s="264"/>
      <c r="B255" s="265"/>
      <c r="C255" s="305" t="s">
        <v>298</v>
      </c>
      <c r="D255" s="297">
        <v>1</v>
      </c>
      <c r="E255" s="297">
        <v>0</v>
      </c>
      <c r="F255" s="297">
        <v>0</v>
      </c>
      <c r="G255" s="297">
        <v>0</v>
      </c>
      <c r="H255" s="297">
        <v>0</v>
      </c>
      <c r="I255" s="297">
        <v>0</v>
      </c>
      <c r="J255" s="297">
        <v>0</v>
      </c>
      <c r="K255" s="297">
        <v>0</v>
      </c>
      <c r="L255" s="297">
        <v>0</v>
      </c>
      <c r="M255" s="297">
        <v>0</v>
      </c>
      <c r="N255" s="297">
        <v>0</v>
      </c>
      <c r="O255" s="298">
        <v>0</v>
      </c>
      <c r="P255" s="285"/>
      <c r="Q255" s="285"/>
      <c r="R255" s="285"/>
      <c r="S255" s="285"/>
      <c r="T255" s="285"/>
      <c r="U255" s="285"/>
      <c r="V255" s="285"/>
      <c r="W255" s="285"/>
      <c r="X255" s="285"/>
      <c r="Y255" s="285"/>
      <c r="Z255" s="287"/>
    </row>
    <row r="256" spans="1:26" x14ac:dyDescent="0.25">
      <c r="A256" s="264"/>
      <c r="B256" s="265"/>
      <c r="C256" s="305" t="s">
        <v>299</v>
      </c>
      <c r="D256" s="297">
        <v>1</v>
      </c>
      <c r="E256" s="297">
        <v>0</v>
      </c>
      <c r="F256" s="297">
        <v>0</v>
      </c>
      <c r="G256" s="297">
        <v>0</v>
      </c>
      <c r="H256" s="297">
        <v>0</v>
      </c>
      <c r="I256" s="297">
        <v>0</v>
      </c>
      <c r="J256" s="297">
        <v>0</v>
      </c>
      <c r="K256" s="297">
        <v>0</v>
      </c>
      <c r="L256" s="297">
        <v>0</v>
      </c>
      <c r="M256" s="297">
        <v>0</v>
      </c>
      <c r="N256" s="297">
        <v>0</v>
      </c>
      <c r="O256" s="298">
        <v>0</v>
      </c>
      <c r="P256" s="285"/>
      <c r="Q256" s="285"/>
      <c r="R256" s="285"/>
      <c r="S256" s="285"/>
      <c r="T256" s="285"/>
      <c r="U256" s="285"/>
      <c r="V256" s="285"/>
      <c r="W256" s="285"/>
      <c r="X256" s="285"/>
      <c r="Y256" s="285"/>
      <c r="Z256" s="287"/>
    </row>
    <row r="257" spans="1:26" x14ac:dyDescent="0.25">
      <c r="A257" s="264"/>
      <c r="B257" s="265"/>
      <c r="C257" s="305" t="s">
        <v>300</v>
      </c>
      <c r="D257" s="297">
        <v>1</v>
      </c>
      <c r="E257" s="297">
        <v>0</v>
      </c>
      <c r="F257" s="297">
        <v>0</v>
      </c>
      <c r="G257" s="297">
        <v>0</v>
      </c>
      <c r="H257" s="297">
        <v>0</v>
      </c>
      <c r="I257" s="297">
        <v>0</v>
      </c>
      <c r="J257" s="297">
        <v>0</v>
      </c>
      <c r="K257" s="297">
        <v>0</v>
      </c>
      <c r="L257" s="297">
        <v>0</v>
      </c>
      <c r="M257" s="297">
        <v>0</v>
      </c>
      <c r="N257" s="297">
        <v>0</v>
      </c>
      <c r="O257" s="298">
        <v>0</v>
      </c>
      <c r="P257" s="285"/>
      <c r="Q257" s="285"/>
      <c r="R257" s="285"/>
      <c r="S257" s="285"/>
      <c r="T257" s="285"/>
      <c r="U257" s="285"/>
      <c r="V257" s="285"/>
      <c r="W257" s="285"/>
      <c r="X257" s="285"/>
      <c r="Y257" s="285"/>
      <c r="Z257" s="287"/>
    </row>
    <row r="258" spans="1:26" x14ac:dyDescent="0.25">
      <c r="A258" s="264"/>
      <c r="B258" s="265"/>
      <c r="C258" s="300"/>
      <c r="D258" s="301"/>
      <c r="E258" s="301"/>
      <c r="F258" s="301"/>
      <c r="G258" s="301"/>
      <c r="H258" s="301"/>
      <c r="I258" s="301"/>
      <c r="J258" s="301"/>
      <c r="K258" s="301"/>
      <c r="L258" s="301"/>
      <c r="M258" s="301"/>
      <c r="N258" s="301"/>
      <c r="O258" s="302"/>
      <c r="P258" s="285"/>
      <c r="Q258" s="285"/>
      <c r="R258" s="285"/>
      <c r="S258" s="285"/>
      <c r="T258" s="285"/>
      <c r="U258" s="285"/>
      <c r="V258" s="285"/>
      <c r="W258" s="285"/>
      <c r="X258" s="285"/>
      <c r="Y258" s="285"/>
      <c r="Z258" s="287"/>
    </row>
    <row r="259" spans="1:26" x14ac:dyDescent="0.25">
      <c r="A259" s="264"/>
      <c r="B259" s="265"/>
      <c r="C259" s="305" t="s">
        <v>301</v>
      </c>
      <c r="D259" s="297">
        <v>1</v>
      </c>
      <c r="E259" s="297">
        <v>0</v>
      </c>
      <c r="F259" s="297">
        <v>0</v>
      </c>
      <c r="G259" s="297">
        <v>0</v>
      </c>
      <c r="H259" s="297">
        <v>0</v>
      </c>
      <c r="I259" s="297">
        <v>0</v>
      </c>
      <c r="J259" s="297">
        <v>0</v>
      </c>
      <c r="K259" s="297">
        <v>0</v>
      </c>
      <c r="L259" s="297">
        <v>0</v>
      </c>
      <c r="M259" s="297">
        <v>0</v>
      </c>
      <c r="N259" s="297">
        <v>0</v>
      </c>
      <c r="O259" s="298">
        <v>0</v>
      </c>
      <c r="P259" s="285"/>
      <c r="Q259" s="285"/>
      <c r="R259" s="285"/>
      <c r="S259" s="285"/>
      <c r="T259" s="285"/>
      <c r="U259" s="285"/>
      <c r="V259" s="285"/>
      <c r="W259" s="285"/>
      <c r="X259" s="285"/>
      <c r="Y259" s="285"/>
      <c r="Z259" s="287"/>
    </row>
    <row r="260" spans="1:26" x14ac:dyDescent="0.25">
      <c r="A260" s="264"/>
      <c r="B260" s="265"/>
      <c r="C260" s="305" t="s">
        <v>302</v>
      </c>
      <c r="D260" s="297">
        <v>1</v>
      </c>
      <c r="E260" s="297">
        <v>0</v>
      </c>
      <c r="F260" s="297">
        <v>0</v>
      </c>
      <c r="G260" s="297">
        <v>0</v>
      </c>
      <c r="H260" s="297">
        <v>0</v>
      </c>
      <c r="I260" s="297">
        <v>0</v>
      </c>
      <c r="J260" s="297">
        <v>0</v>
      </c>
      <c r="K260" s="297">
        <v>0</v>
      </c>
      <c r="L260" s="297">
        <v>0</v>
      </c>
      <c r="M260" s="297">
        <v>0</v>
      </c>
      <c r="N260" s="297">
        <v>0</v>
      </c>
      <c r="O260" s="298">
        <v>0</v>
      </c>
      <c r="P260" s="285"/>
      <c r="Q260" s="285"/>
      <c r="R260" s="285"/>
      <c r="S260" s="285"/>
      <c r="T260" s="285"/>
      <c r="U260" s="285"/>
      <c r="V260" s="285"/>
      <c r="W260" s="285"/>
      <c r="X260" s="285"/>
      <c r="Y260" s="285"/>
      <c r="Z260" s="287"/>
    </row>
    <row r="261" spans="1:26" x14ac:dyDescent="0.25">
      <c r="A261" s="264"/>
      <c r="B261" s="265"/>
      <c r="C261" s="305" t="s">
        <v>303</v>
      </c>
      <c r="D261" s="297">
        <v>1</v>
      </c>
      <c r="E261" s="297">
        <v>0</v>
      </c>
      <c r="F261" s="297">
        <v>0</v>
      </c>
      <c r="G261" s="297">
        <v>0</v>
      </c>
      <c r="H261" s="297">
        <v>0</v>
      </c>
      <c r="I261" s="297">
        <v>0</v>
      </c>
      <c r="J261" s="297">
        <v>0</v>
      </c>
      <c r="K261" s="297">
        <v>0</v>
      </c>
      <c r="L261" s="297">
        <v>0</v>
      </c>
      <c r="M261" s="297">
        <v>0</v>
      </c>
      <c r="N261" s="297">
        <v>0</v>
      </c>
      <c r="O261" s="298">
        <v>0</v>
      </c>
      <c r="P261" s="285"/>
      <c r="Q261" s="285"/>
      <c r="R261" s="285"/>
      <c r="S261" s="285"/>
      <c r="T261" s="285"/>
      <c r="U261" s="285"/>
      <c r="V261" s="285"/>
      <c r="W261" s="285"/>
      <c r="X261" s="285"/>
      <c r="Y261" s="285"/>
      <c r="Z261" s="287"/>
    </row>
    <row r="262" spans="1:26" x14ac:dyDescent="0.25">
      <c r="A262" s="264"/>
      <c r="B262" s="265"/>
      <c r="C262" s="305" t="s">
        <v>304</v>
      </c>
      <c r="D262" s="297">
        <v>1</v>
      </c>
      <c r="E262" s="297">
        <v>0</v>
      </c>
      <c r="F262" s="297">
        <v>0</v>
      </c>
      <c r="G262" s="297">
        <v>0</v>
      </c>
      <c r="H262" s="297">
        <v>0</v>
      </c>
      <c r="I262" s="297">
        <v>0</v>
      </c>
      <c r="J262" s="297">
        <v>0</v>
      </c>
      <c r="K262" s="297">
        <v>0</v>
      </c>
      <c r="L262" s="297">
        <v>0</v>
      </c>
      <c r="M262" s="297">
        <v>0</v>
      </c>
      <c r="N262" s="297">
        <v>0</v>
      </c>
      <c r="O262" s="298">
        <v>0</v>
      </c>
      <c r="P262" s="285"/>
      <c r="Q262" s="285"/>
      <c r="R262" s="285"/>
      <c r="S262" s="285"/>
      <c r="T262" s="285"/>
      <c r="U262" s="285"/>
      <c r="V262" s="285"/>
      <c r="W262" s="285"/>
      <c r="X262" s="285"/>
      <c r="Y262" s="285"/>
      <c r="Z262" s="287"/>
    </row>
    <row r="263" spans="1:26" x14ac:dyDescent="0.25">
      <c r="A263" s="264"/>
      <c r="B263" s="265"/>
      <c r="C263" s="305" t="s">
        <v>305</v>
      </c>
      <c r="D263" s="297">
        <v>1</v>
      </c>
      <c r="E263" s="297">
        <v>0</v>
      </c>
      <c r="F263" s="297">
        <v>0</v>
      </c>
      <c r="G263" s="297">
        <v>0</v>
      </c>
      <c r="H263" s="297">
        <v>0</v>
      </c>
      <c r="I263" s="297">
        <v>0</v>
      </c>
      <c r="J263" s="297">
        <v>0</v>
      </c>
      <c r="K263" s="297">
        <v>0</v>
      </c>
      <c r="L263" s="297">
        <v>0</v>
      </c>
      <c r="M263" s="297">
        <v>0</v>
      </c>
      <c r="N263" s="297">
        <v>0</v>
      </c>
      <c r="O263" s="298">
        <v>0</v>
      </c>
      <c r="P263" s="285"/>
      <c r="Q263" s="285"/>
      <c r="R263" s="285"/>
      <c r="S263" s="285"/>
      <c r="T263" s="285"/>
      <c r="U263" s="285"/>
      <c r="V263" s="285"/>
      <c r="W263" s="285"/>
      <c r="X263" s="285"/>
      <c r="Y263" s="285"/>
      <c r="Z263" s="287"/>
    </row>
    <row r="264" spans="1:26" x14ac:dyDescent="0.25">
      <c r="A264" s="264"/>
      <c r="B264" s="265"/>
      <c r="C264" s="305" t="s">
        <v>306</v>
      </c>
      <c r="D264" s="297">
        <v>1</v>
      </c>
      <c r="E264" s="297">
        <v>0</v>
      </c>
      <c r="F264" s="297">
        <v>0</v>
      </c>
      <c r="G264" s="297">
        <v>0</v>
      </c>
      <c r="H264" s="297">
        <v>0</v>
      </c>
      <c r="I264" s="297">
        <v>0</v>
      </c>
      <c r="J264" s="297">
        <v>0</v>
      </c>
      <c r="K264" s="297">
        <v>0</v>
      </c>
      <c r="L264" s="297">
        <v>0</v>
      </c>
      <c r="M264" s="297">
        <v>0</v>
      </c>
      <c r="N264" s="297">
        <v>0</v>
      </c>
      <c r="O264" s="298">
        <v>0</v>
      </c>
      <c r="P264" s="285"/>
      <c r="Q264" s="285"/>
      <c r="R264" s="285"/>
      <c r="S264" s="285"/>
      <c r="T264" s="285"/>
      <c r="U264" s="285"/>
      <c r="V264" s="285"/>
      <c r="W264" s="285"/>
      <c r="X264" s="285"/>
      <c r="Y264" s="285"/>
      <c r="Z264" s="287"/>
    </row>
    <row r="265" spans="1:26" x14ac:dyDescent="0.25">
      <c r="A265" s="264"/>
      <c r="B265" s="265"/>
      <c r="C265" s="300"/>
      <c r="D265" s="301"/>
      <c r="E265" s="301"/>
      <c r="F265" s="301"/>
      <c r="G265" s="301"/>
      <c r="H265" s="301"/>
      <c r="I265" s="301"/>
      <c r="J265" s="301"/>
      <c r="K265" s="301"/>
      <c r="L265" s="301"/>
      <c r="M265" s="301"/>
      <c r="N265" s="301"/>
      <c r="O265" s="302"/>
      <c r="P265" s="285"/>
      <c r="Q265" s="285"/>
      <c r="R265" s="285"/>
      <c r="S265" s="285"/>
      <c r="T265" s="285"/>
      <c r="U265" s="285"/>
      <c r="V265" s="285"/>
      <c r="W265" s="285"/>
      <c r="X265" s="285"/>
      <c r="Y265" s="285"/>
      <c r="Z265" s="287"/>
    </row>
    <row r="266" spans="1:26" x14ac:dyDescent="0.25">
      <c r="A266" s="264"/>
      <c r="B266" s="265"/>
      <c r="C266" s="305" t="s">
        <v>307</v>
      </c>
      <c r="D266" s="297">
        <v>0</v>
      </c>
      <c r="E266" s="297">
        <v>0</v>
      </c>
      <c r="F266" s="297">
        <v>0</v>
      </c>
      <c r="G266" s="297">
        <v>0</v>
      </c>
      <c r="H266" s="297">
        <v>0</v>
      </c>
      <c r="I266" s="297">
        <v>0</v>
      </c>
      <c r="J266" s="297">
        <v>0</v>
      </c>
      <c r="K266" s="297">
        <v>0</v>
      </c>
      <c r="L266" s="297">
        <v>0</v>
      </c>
      <c r="M266" s="297">
        <v>0</v>
      </c>
      <c r="N266" s="297">
        <v>0</v>
      </c>
      <c r="O266" s="298">
        <v>0</v>
      </c>
      <c r="P266" s="285"/>
      <c r="Q266" s="285" t="s">
        <v>140</v>
      </c>
      <c r="R266" s="285"/>
      <c r="S266" s="285"/>
      <c r="T266" s="285"/>
      <c r="U266" s="285"/>
      <c r="V266" s="285"/>
      <c r="W266" s="285"/>
      <c r="X266" s="285"/>
      <c r="Y266" s="285"/>
      <c r="Z266" s="287"/>
    </row>
    <row r="267" spans="1:26" x14ac:dyDescent="0.25">
      <c r="A267" s="264"/>
      <c r="B267" s="265"/>
      <c r="C267" s="305" t="s">
        <v>308</v>
      </c>
      <c r="D267" s="297">
        <v>0</v>
      </c>
      <c r="E267" s="297">
        <v>0</v>
      </c>
      <c r="F267" s="297">
        <v>0</v>
      </c>
      <c r="G267" s="297">
        <v>0</v>
      </c>
      <c r="H267" s="297">
        <v>0</v>
      </c>
      <c r="I267" s="297">
        <v>0</v>
      </c>
      <c r="J267" s="297">
        <v>0</v>
      </c>
      <c r="K267" s="297">
        <v>0</v>
      </c>
      <c r="L267" s="297">
        <v>0</v>
      </c>
      <c r="M267" s="297">
        <v>0</v>
      </c>
      <c r="N267" s="297">
        <v>0</v>
      </c>
      <c r="O267" s="298">
        <v>0</v>
      </c>
      <c r="P267" s="285"/>
      <c r="Q267" s="285"/>
      <c r="R267" s="285"/>
      <c r="S267" s="285"/>
      <c r="T267" s="285"/>
      <c r="U267" s="285"/>
      <c r="V267" s="285"/>
      <c r="W267" s="285"/>
      <c r="X267" s="285"/>
      <c r="Y267" s="285"/>
      <c r="Z267" s="287"/>
    </row>
    <row r="268" spans="1:26" x14ac:dyDescent="0.25">
      <c r="A268" s="264"/>
      <c r="B268" s="265"/>
      <c r="C268" s="305" t="s">
        <v>309</v>
      </c>
      <c r="D268" s="297">
        <v>0</v>
      </c>
      <c r="E268" s="297">
        <v>0</v>
      </c>
      <c r="F268" s="297">
        <v>0</v>
      </c>
      <c r="G268" s="297">
        <v>0</v>
      </c>
      <c r="H268" s="297">
        <v>0</v>
      </c>
      <c r="I268" s="297">
        <v>0</v>
      </c>
      <c r="J268" s="297">
        <v>0</v>
      </c>
      <c r="K268" s="297">
        <v>0</v>
      </c>
      <c r="L268" s="297">
        <v>0</v>
      </c>
      <c r="M268" s="297">
        <v>0</v>
      </c>
      <c r="N268" s="297">
        <v>0</v>
      </c>
      <c r="O268" s="298">
        <v>0</v>
      </c>
      <c r="P268" s="285"/>
      <c r="Q268" s="285"/>
      <c r="R268" s="285"/>
      <c r="S268" s="285"/>
      <c r="T268" s="285"/>
      <c r="U268" s="285"/>
      <c r="V268" s="285"/>
      <c r="W268" s="285"/>
      <c r="X268" s="285"/>
      <c r="Y268" s="285"/>
      <c r="Z268" s="287"/>
    </row>
    <row r="269" spans="1:26" x14ac:dyDescent="0.25">
      <c r="A269" s="264"/>
      <c r="B269" s="265"/>
      <c r="C269" s="305" t="s">
        <v>310</v>
      </c>
      <c r="D269" s="297">
        <v>0</v>
      </c>
      <c r="E269" s="297">
        <v>0</v>
      </c>
      <c r="F269" s="297">
        <v>0</v>
      </c>
      <c r="G269" s="297">
        <v>0</v>
      </c>
      <c r="H269" s="297">
        <v>0</v>
      </c>
      <c r="I269" s="297">
        <v>0</v>
      </c>
      <c r="J269" s="297">
        <v>0</v>
      </c>
      <c r="K269" s="297">
        <v>0</v>
      </c>
      <c r="L269" s="297">
        <v>0</v>
      </c>
      <c r="M269" s="297">
        <v>0</v>
      </c>
      <c r="N269" s="297">
        <v>0</v>
      </c>
      <c r="O269" s="298">
        <v>0</v>
      </c>
      <c r="P269" s="285"/>
      <c r="Q269" s="285"/>
      <c r="R269" s="285"/>
      <c r="S269" s="285"/>
      <c r="T269" s="285"/>
      <c r="U269" s="285"/>
      <c r="V269" s="285"/>
      <c r="W269" s="285"/>
      <c r="X269" s="285"/>
      <c r="Y269" s="285"/>
      <c r="Z269" s="287"/>
    </row>
    <row r="270" spans="1:26" x14ac:dyDescent="0.25">
      <c r="A270" s="264"/>
      <c r="B270" s="265"/>
      <c r="C270" s="305" t="s">
        <v>311</v>
      </c>
      <c r="D270" s="297">
        <v>0</v>
      </c>
      <c r="E270" s="297">
        <v>0</v>
      </c>
      <c r="F270" s="297">
        <v>0</v>
      </c>
      <c r="G270" s="297">
        <v>0</v>
      </c>
      <c r="H270" s="297">
        <v>0</v>
      </c>
      <c r="I270" s="297">
        <v>0</v>
      </c>
      <c r="J270" s="297">
        <v>0</v>
      </c>
      <c r="K270" s="297">
        <v>0</v>
      </c>
      <c r="L270" s="297">
        <v>0</v>
      </c>
      <c r="M270" s="297">
        <v>0</v>
      </c>
      <c r="N270" s="297">
        <v>0</v>
      </c>
      <c r="O270" s="298">
        <v>0</v>
      </c>
      <c r="P270" s="285"/>
      <c r="Q270" s="285"/>
      <c r="R270" s="285"/>
      <c r="S270" s="285"/>
      <c r="T270" s="285"/>
      <c r="U270" s="285"/>
      <c r="V270" s="285"/>
      <c r="W270" s="285"/>
      <c r="X270" s="285"/>
      <c r="Y270" s="285"/>
      <c r="Z270" s="287"/>
    </row>
    <row r="271" spans="1:26" ht="14.4" thickBot="1" x14ac:dyDescent="0.3">
      <c r="A271" s="264"/>
      <c r="B271" s="265"/>
      <c r="C271" s="309" t="s">
        <v>312</v>
      </c>
      <c r="D271" s="310">
        <v>0</v>
      </c>
      <c r="E271" s="310">
        <v>0</v>
      </c>
      <c r="F271" s="310">
        <v>0</v>
      </c>
      <c r="G271" s="310">
        <v>0</v>
      </c>
      <c r="H271" s="310">
        <v>0</v>
      </c>
      <c r="I271" s="310">
        <v>0</v>
      </c>
      <c r="J271" s="310">
        <v>0</v>
      </c>
      <c r="K271" s="310">
        <v>0</v>
      </c>
      <c r="L271" s="310">
        <v>0</v>
      </c>
      <c r="M271" s="310">
        <v>0</v>
      </c>
      <c r="N271" s="310">
        <v>0</v>
      </c>
      <c r="O271" s="311">
        <v>0</v>
      </c>
      <c r="P271" s="285"/>
      <c r="Q271" s="285"/>
      <c r="R271" s="285"/>
      <c r="S271" s="285"/>
      <c r="T271" s="285"/>
      <c r="U271" s="285"/>
      <c r="V271" s="285"/>
      <c r="W271" s="285"/>
      <c r="X271" s="285"/>
      <c r="Y271" s="285"/>
      <c r="Z271" s="287"/>
    </row>
    <row r="272" spans="1:26" x14ac:dyDescent="0.25">
      <c r="A272" s="264"/>
      <c r="B272" s="265"/>
      <c r="C272" s="285"/>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7"/>
    </row>
    <row r="273" spans="1:26" ht="14.4" thickBot="1" x14ac:dyDescent="0.3">
      <c r="A273" s="268"/>
      <c r="B273" s="269"/>
      <c r="C273" s="312"/>
      <c r="D273" s="312"/>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3"/>
    </row>
  </sheetData>
  <sheetProtection algorithmName="SHA-512" hashValue="iblHL6VumCKDbeogH/ezr6dNBEDQ+Kmgm2S/EjZO31fu/teZWjC6D7z04NNNy8xMWl8BF0hY0n3sYb0w5QYPYw==" saltValue="4g63TnWU6s+sECTDvG8Dvw==" spinCount="100000" sheet="1" objects="1" scenarios="1"/>
  <mergeCells count="129">
    <mergeCell ref="Q245:W251"/>
    <mergeCell ref="U252:Z254"/>
    <mergeCell ref="O61:Z62"/>
    <mergeCell ref="V18:Y18"/>
    <mergeCell ref="V19:Y19"/>
    <mergeCell ref="V20:Y20"/>
    <mergeCell ref="V21:Y21"/>
    <mergeCell ref="V22:Y22"/>
    <mergeCell ref="V23:Y23"/>
    <mergeCell ref="V24:Y24"/>
    <mergeCell ref="V25:Y25"/>
    <mergeCell ref="V26:Y26"/>
    <mergeCell ref="N38:U38"/>
    <mergeCell ref="N39:U39"/>
    <mergeCell ref="N40:U40"/>
    <mergeCell ref="N41:U41"/>
    <mergeCell ref="V31:Y31"/>
    <mergeCell ref="V32:Y32"/>
    <mergeCell ref="V33:Y33"/>
    <mergeCell ref="V34:Y34"/>
    <mergeCell ref="Q231:W237"/>
    <mergeCell ref="V35:Y35"/>
    <mergeCell ref="V36:Y36"/>
    <mergeCell ref="V37:Y37"/>
    <mergeCell ref="V9:Y9"/>
    <mergeCell ref="V10:Y10"/>
    <mergeCell ref="V11:Y11"/>
    <mergeCell ref="V12:Y12"/>
    <mergeCell ref="V13:Y13"/>
    <mergeCell ref="V14:Y14"/>
    <mergeCell ref="V15:Y15"/>
    <mergeCell ref="V16:Y16"/>
    <mergeCell ref="V17:Y17"/>
    <mergeCell ref="V3:Y4"/>
    <mergeCell ref="V5:Y5"/>
    <mergeCell ref="V6:Y6"/>
    <mergeCell ref="V7:Y7"/>
    <mergeCell ref="U238:Z240"/>
    <mergeCell ref="U241:Z242"/>
    <mergeCell ref="U243:Z244"/>
    <mergeCell ref="V140:Z141"/>
    <mergeCell ref="N113:O114"/>
    <mergeCell ref="N18:U18"/>
    <mergeCell ref="N16:U16"/>
    <mergeCell ref="N15:U15"/>
    <mergeCell ref="N47:U47"/>
    <mergeCell ref="N48:U48"/>
    <mergeCell ref="N19:U19"/>
    <mergeCell ref="N20:U20"/>
    <mergeCell ref="N43:U43"/>
    <mergeCell ref="N44:U44"/>
    <mergeCell ref="N45:U45"/>
    <mergeCell ref="N46:U46"/>
    <mergeCell ref="N27:U27"/>
    <mergeCell ref="N28:U28"/>
    <mergeCell ref="N29:U29"/>
    <mergeCell ref="N30:U30"/>
    <mergeCell ref="B115:B119"/>
    <mergeCell ref="A118:A123"/>
    <mergeCell ref="B122:B132"/>
    <mergeCell ref="N22:U22"/>
    <mergeCell ref="N23:U23"/>
    <mergeCell ref="N24:U24"/>
    <mergeCell ref="N25:U25"/>
    <mergeCell ref="N26:U26"/>
    <mergeCell ref="B75:B79"/>
    <mergeCell ref="A78:A83"/>
    <mergeCell ref="B82:B92"/>
    <mergeCell ref="N93:O94"/>
    <mergeCell ref="B95:B99"/>
    <mergeCell ref="A98:A103"/>
    <mergeCell ref="B102:B112"/>
    <mergeCell ref="N42:U42"/>
    <mergeCell ref="N31:U31"/>
    <mergeCell ref="N32:U32"/>
    <mergeCell ref="N33:U33"/>
    <mergeCell ref="N34:U34"/>
    <mergeCell ref="N35:U35"/>
    <mergeCell ref="N36:U36"/>
    <mergeCell ref="N37:U37"/>
    <mergeCell ref="A55:A60"/>
    <mergeCell ref="AK56:AQ56"/>
    <mergeCell ref="AA57:AG57"/>
    <mergeCell ref="B59:B69"/>
    <mergeCell ref="O66:R66"/>
    <mergeCell ref="O67:R67"/>
    <mergeCell ref="T73:Y73"/>
    <mergeCell ref="C50:C51"/>
    <mergeCell ref="D50:G50"/>
    <mergeCell ref="H50:M50"/>
    <mergeCell ref="B52:B56"/>
    <mergeCell ref="C73:C74"/>
    <mergeCell ref="D73:G73"/>
    <mergeCell ref="H73:M73"/>
    <mergeCell ref="N73:O74"/>
    <mergeCell ref="P73:S73"/>
    <mergeCell ref="O54:Z55"/>
    <mergeCell ref="O56:Z57"/>
    <mergeCell ref="O58:Z59"/>
    <mergeCell ref="D3:G3"/>
    <mergeCell ref="H3:M3"/>
    <mergeCell ref="N3:U4"/>
    <mergeCell ref="N5:U5"/>
    <mergeCell ref="N8:U8"/>
    <mergeCell ref="N7:U7"/>
    <mergeCell ref="N9:U9"/>
    <mergeCell ref="N10:U10"/>
    <mergeCell ref="N11:U11"/>
    <mergeCell ref="N6:U6"/>
    <mergeCell ref="N12:U12"/>
    <mergeCell ref="N13:U13"/>
    <mergeCell ref="N14:U14"/>
    <mergeCell ref="N21:U21"/>
    <mergeCell ref="N17:U17"/>
    <mergeCell ref="V27:Y27"/>
    <mergeCell ref="V28:Y28"/>
    <mergeCell ref="V29:Y29"/>
    <mergeCell ref="V30:Y30"/>
    <mergeCell ref="V47:Y47"/>
    <mergeCell ref="V48:Y48"/>
    <mergeCell ref="V38:Y38"/>
    <mergeCell ref="V39:Y39"/>
    <mergeCell ref="V40:Y40"/>
    <mergeCell ref="V41:Y41"/>
    <mergeCell ref="V42:Y42"/>
    <mergeCell ref="V43:Y43"/>
    <mergeCell ref="V44:Y44"/>
    <mergeCell ref="V45:Y45"/>
    <mergeCell ref="V46:Y46"/>
  </mergeCells>
  <phoneticPr fontId="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C512-D145-4274-838A-E93E2C0956D3}">
  <dimension ref="A1:N44"/>
  <sheetViews>
    <sheetView topLeftCell="B1" zoomScale="85" zoomScaleNormal="85" workbookViewId="0">
      <selection activeCell="B6" sqref="B6"/>
    </sheetView>
  </sheetViews>
  <sheetFormatPr defaultRowHeight="13.8" x14ac:dyDescent="0.25"/>
  <cols>
    <col min="1" max="1" width="28.5546875" style="1" bestFit="1" customWidth="1"/>
    <col min="2" max="14" width="13.77734375" style="1" customWidth="1"/>
    <col min="15" max="16384" width="8.88671875" style="1"/>
  </cols>
  <sheetData>
    <row r="1" spans="1:14" ht="18" x14ac:dyDescent="0.35">
      <c r="A1" s="270" t="s">
        <v>317</v>
      </c>
      <c r="B1" s="10"/>
      <c r="C1" s="10"/>
      <c r="D1" s="10"/>
      <c r="E1" s="10"/>
      <c r="F1" s="10"/>
      <c r="G1" s="10"/>
      <c r="H1" s="10"/>
      <c r="I1" s="10"/>
      <c r="J1" s="10"/>
      <c r="K1" s="10"/>
      <c r="L1" s="10"/>
      <c r="M1" s="10"/>
      <c r="N1" s="271"/>
    </row>
    <row r="2" spans="1:14" ht="14.4" x14ac:dyDescent="0.3">
      <c r="A2" s="272"/>
      <c r="B2" s="273"/>
      <c r="C2" s="273"/>
      <c r="D2" s="273"/>
      <c r="E2" s="273"/>
      <c r="F2" s="273"/>
      <c r="G2" s="273"/>
      <c r="H2" s="273"/>
      <c r="I2" s="273"/>
      <c r="J2" s="273"/>
      <c r="K2" s="273"/>
      <c r="L2" s="273"/>
      <c r="M2" s="273"/>
      <c r="N2" s="274"/>
    </row>
    <row r="3" spans="1:14" x14ac:dyDescent="0.25">
      <c r="A3" s="10" t="s">
        <v>227</v>
      </c>
      <c r="B3" s="271"/>
      <c r="C3" s="271"/>
      <c r="D3" s="271"/>
      <c r="E3" s="271"/>
      <c r="F3" s="271"/>
      <c r="G3" s="271"/>
      <c r="H3" s="271"/>
      <c r="I3" s="271"/>
      <c r="J3" s="271"/>
      <c r="K3" s="271"/>
      <c r="L3" s="271"/>
      <c r="M3" s="271"/>
      <c r="N3" s="271"/>
    </row>
    <row r="4" spans="1:14" x14ac:dyDescent="0.25">
      <c r="A4" s="439" t="s">
        <v>235</v>
      </c>
      <c r="B4" s="275" t="s">
        <v>33</v>
      </c>
      <c r="C4" s="275" t="s">
        <v>34</v>
      </c>
      <c r="D4" s="275" t="s">
        <v>35</v>
      </c>
      <c r="E4" s="275" t="s">
        <v>36</v>
      </c>
      <c r="F4" s="275" t="s">
        <v>37</v>
      </c>
      <c r="G4" s="275" t="s">
        <v>38</v>
      </c>
      <c r="H4" s="275" t="s">
        <v>39</v>
      </c>
      <c r="I4" s="275" t="s">
        <v>40</v>
      </c>
      <c r="J4" s="275" t="s">
        <v>41</v>
      </c>
      <c r="K4" s="275" t="s">
        <v>42</v>
      </c>
      <c r="L4" s="275" t="s">
        <v>43</v>
      </c>
      <c r="M4" s="275" t="s">
        <v>44</v>
      </c>
      <c r="N4" s="440" t="s">
        <v>228</v>
      </c>
    </row>
    <row r="5" spans="1:14" x14ac:dyDescent="0.25">
      <c r="A5" s="439"/>
      <c r="B5" s="276" t="s">
        <v>46</v>
      </c>
      <c r="C5" s="276" t="s">
        <v>47</v>
      </c>
      <c r="D5" s="276" t="s">
        <v>48</v>
      </c>
      <c r="E5" s="276" t="s">
        <v>49</v>
      </c>
      <c r="F5" s="276" t="s">
        <v>50</v>
      </c>
      <c r="G5" s="276" t="s">
        <v>51</v>
      </c>
      <c r="H5" s="276" t="s">
        <v>52</v>
      </c>
      <c r="I5" s="276" t="s">
        <v>53</v>
      </c>
      <c r="J5" s="276" t="s">
        <v>54</v>
      </c>
      <c r="K5" s="276" t="s">
        <v>55</v>
      </c>
      <c r="L5" s="276" t="s">
        <v>56</v>
      </c>
      <c r="M5" s="276" t="s">
        <v>57</v>
      </c>
      <c r="N5" s="440"/>
    </row>
    <row r="6" spans="1:14" x14ac:dyDescent="0.25">
      <c r="A6" s="10" t="s">
        <v>229</v>
      </c>
      <c r="B6" s="280">
        <f>IF(Fish!AC10="","",Fish!AC10)</f>
        <v>0</v>
      </c>
      <c r="C6" s="280">
        <f>IF(Fish!AD10="","",Fish!AD10)</f>
        <v>1.5222050970555168E-2</v>
      </c>
      <c r="D6" s="280">
        <f>IF(Fish!AE10="","",Fish!AE10)</f>
        <v>0.32964494544158057</v>
      </c>
      <c r="E6" s="280">
        <f>IF(Fish!AF10="","",Fish!AF10)</f>
        <v>0.57455800300791171</v>
      </c>
      <c r="F6" s="280">
        <f>IF(Fish!AG10="","",Fish!AG10)</f>
        <v>0.49202443218964043</v>
      </c>
      <c r="G6" s="280">
        <f>IF(Fish!AH10="","",Fish!AH10)</f>
        <v>0.2102126018953496</v>
      </c>
      <c r="H6" s="280">
        <f>IF(Fish!AI10="","",Fish!AI10)</f>
        <v>8.2689704325575403E-2</v>
      </c>
      <c r="I6" s="280">
        <f>IF(Fish!AJ10="","",Fish!AJ10)</f>
        <v>3.3447323056124571E-2</v>
      </c>
      <c r="J6" s="280">
        <f>IF(Fish!AK10="","",Fish!AK10)</f>
        <v>1.4083083392052451E-2</v>
      </c>
      <c r="K6" s="280">
        <f>IF(Fish!AL10="","",Fish!AL10)</f>
        <v>5.2811562720196693E-3</v>
      </c>
      <c r="L6" s="280">
        <f>IF(Fish!AM10="","",Fish!AM10)</f>
        <v>1.7603854240065564E-3</v>
      </c>
      <c r="M6" s="280">
        <f>IF(Fish!AN10="","",Fish!AN10)</f>
        <v>0</v>
      </c>
      <c r="N6" s="277">
        <f>IF(B6="","",(SUM(B6:M6)))</f>
        <v>1.7589236859748159</v>
      </c>
    </row>
    <row r="7" spans="1:14" x14ac:dyDescent="0.25">
      <c r="A7" s="10" t="s">
        <v>142</v>
      </c>
      <c r="B7" s="280">
        <f>IF(Fish!AC45="","",Fish!AC45)</f>
        <v>0</v>
      </c>
      <c r="C7" s="280">
        <f>IF(Fish!AD45="","",Fish!AD45)</f>
        <v>0</v>
      </c>
      <c r="D7" s="280">
        <f>IF(Fish!AE45="","",Fish!AE45)</f>
        <v>0</v>
      </c>
      <c r="E7" s="280">
        <f>IF(Fish!AF45="","",Fish!AF45)</f>
        <v>0</v>
      </c>
      <c r="F7" s="280">
        <f>IF(Fish!AG45="","",Fish!AG45)</f>
        <v>0</v>
      </c>
      <c r="G7" s="280">
        <f>IF(Fish!AH45="","",Fish!AH45)</f>
        <v>0</v>
      </c>
      <c r="H7" s="280">
        <f>IF(Fish!AI45="","",Fish!AI45)</f>
        <v>0</v>
      </c>
      <c r="I7" s="280">
        <f>IF(Fish!AJ45="","",Fish!AJ45)</f>
        <v>0</v>
      </c>
      <c r="J7" s="280">
        <f>IF(Fish!AK45="","",Fish!AK45)</f>
        <v>0</v>
      </c>
      <c r="K7" s="280">
        <f>IF(Fish!AL45="","",Fish!AL45)</f>
        <v>0</v>
      </c>
      <c r="L7" s="280">
        <f>IF(Fish!AM45="","",Fish!AM45)</f>
        <v>0</v>
      </c>
      <c r="M7" s="280">
        <f>IF(Fish!AN45="","",Fish!AN45)</f>
        <v>0</v>
      </c>
      <c r="N7" s="277">
        <f t="shared" ref="N7:N8" si="0">IF(B7="","",(SUM(B7:M7)))</f>
        <v>0</v>
      </c>
    </row>
    <row r="8" spans="1:14" x14ac:dyDescent="0.25">
      <c r="A8" s="10" t="s">
        <v>143</v>
      </c>
      <c r="B8" s="280">
        <f>IF(Fish!AC49="","",Fish!AC49)</f>
        <v>0</v>
      </c>
      <c r="C8" s="280">
        <f>IF(Fish!AD49="","",Fish!AD49)</f>
        <v>0</v>
      </c>
      <c r="D8" s="280">
        <f>IF(Fish!AE49="","",Fish!AE49)</f>
        <v>0</v>
      </c>
      <c r="E8" s="280">
        <f>IF(Fish!AF49="","",Fish!AF49)</f>
        <v>0</v>
      </c>
      <c r="F8" s="280">
        <f>IF(Fish!AG49="","",Fish!AG49)</f>
        <v>0</v>
      </c>
      <c r="G8" s="280">
        <f>IF(Fish!AH49="","",Fish!AH49)</f>
        <v>0</v>
      </c>
      <c r="H8" s="280">
        <f>IF(Fish!AI49="","",Fish!AI49)</f>
        <v>0</v>
      </c>
      <c r="I8" s="280">
        <f>IF(Fish!AJ49="","",Fish!AJ49)</f>
        <v>0</v>
      </c>
      <c r="J8" s="280">
        <f>IF(Fish!AK49="","",Fish!AK49)</f>
        <v>0</v>
      </c>
      <c r="K8" s="280">
        <f>IF(Fish!AL49="","",Fish!AL49)</f>
        <v>0</v>
      </c>
      <c r="L8" s="280">
        <f>IF(Fish!AM49="","",Fish!AM49)</f>
        <v>0</v>
      </c>
      <c r="M8" s="280">
        <f>IF(Fish!AN49="","",Fish!AN49)</f>
        <v>0</v>
      </c>
      <c r="N8" s="277">
        <f t="shared" si="0"/>
        <v>0</v>
      </c>
    </row>
    <row r="9" spans="1:14" x14ac:dyDescent="0.25">
      <c r="A9" s="10"/>
      <c r="B9" s="278"/>
      <c r="C9" s="278"/>
      <c r="D9" s="278"/>
      <c r="E9" s="278"/>
      <c r="F9" s="278"/>
      <c r="G9" s="278"/>
      <c r="H9" s="278"/>
      <c r="I9" s="278"/>
      <c r="J9" s="278"/>
      <c r="K9" s="278"/>
      <c r="L9" s="278"/>
      <c r="M9" s="271" t="s">
        <v>127</v>
      </c>
      <c r="N9" s="277">
        <f>IF(N6="","",(SUM(N6:N8)))</f>
        <v>1.7589236859748159</v>
      </c>
    </row>
    <row r="10" spans="1:14" x14ac:dyDescent="0.25">
      <c r="A10" s="10" t="s">
        <v>230</v>
      </c>
      <c r="B10" s="271"/>
      <c r="C10" s="271"/>
      <c r="D10" s="271"/>
      <c r="E10" s="271"/>
      <c r="F10" s="271"/>
      <c r="G10" s="271"/>
      <c r="H10" s="271"/>
      <c r="I10" s="271"/>
      <c r="J10" s="271"/>
      <c r="K10" s="271"/>
      <c r="L10" s="271"/>
      <c r="M10" s="271"/>
      <c r="N10" s="271"/>
    </row>
    <row r="11" spans="1:14" x14ac:dyDescent="0.25">
      <c r="A11" s="439" t="s">
        <v>235</v>
      </c>
      <c r="B11" s="275" t="s">
        <v>33</v>
      </c>
      <c r="C11" s="275" t="s">
        <v>34</v>
      </c>
      <c r="D11" s="275" t="s">
        <v>35</v>
      </c>
      <c r="E11" s="275" t="s">
        <v>36</v>
      </c>
      <c r="F11" s="275" t="s">
        <v>37</v>
      </c>
      <c r="G11" s="275" t="s">
        <v>38</v>
      </c>
      <c r="H11" s="275" t="s">
        <v>39</v>
      </c>
      <c r="I11" s="275" t="s">
        <v>40</v>
      </c>
      <c r="J11" s="275" t="s">
        <v>41</v>
      </c>
      <c r="K11" s="275" t="s">
        <v>42</v>
      </c>
      <c r="L11" s="275" t="s">
        <v>43</v>
      </c>
      <c r="M11" s="275" t="s">
        <v>44</v>
      </c>
      <c r="N11" s="440" t="s">
        <v>228</v>
      </c>
    </row>
    <row r="12" spans="1:14" x14ac:dyDescent="0.25">
      <c r="A12" s="439"/>
      <c r="B12" s="276" t="s">
        <v>46</v>
      </c>
      <c r="C12" s="276" t="s">
        <v>47</v>
      </c>
      <c r="D12" s="276" t="s">
        <v>48</v>
      </c>
      <c r="E12" s="276" t="s">
        <v>49</v>
      </c>
      <c r="F12" s="276" t="s">
        <v>50</v>
      </c>
      <c r="G12" s="276" t="s">
        <v>51</v>
      </c>
      <c r="H12" s="276" t="s">
        <v>52</v>
      </c>
      <c r="I12" s="276" t="s">
        <v>53</v>
      </c>
      <c r="J12" s="276" t="s">
        <v>54</v>
      </c>
      <c r="K12" s="276" t="s">
        <v>55</v>
      </c>
      <c r="L12" s="276" t="s">
        <v>56</v>
      </c>
      <c r="M12" s="276" t="s">
        <v>57</v>
      </c>
      <c r="N12" s="440"/>
    </row>
    <row r="13" spans="1:14" x14ac:dyDescent="0.25">
      <c r="A13" s="10" t="s">
        <v>229</v>
      </c>
      <c r="B13" s="280" t="str">
        <f>IF(Fish!AC59="","",Fish!AC59)</f>
        <v/>
      </c>
      <c r="C13" s="280" t="str">
        <f>IF(Fish!AD59="","",Fish!AD59)</f>
        <v/>
      </c>
      <c r="D13" s="280" t="str">
        <f>IF(Fish!AE59="","",Fish!AE59)</f>
        <v/>
      </c>
      <c r="E13" s="280" t="str">
        <f>IF(Fish!AF59="","",Fish!AF59)</f>
        <v/>
      </c>
      <c r="F13" s="280" t="str">
        <f>IF(Fish!AG59="","",Fish!AG59)</f>
        <v/>
      </c>
      <c r="G13" s="280" t="str">
        <f>IF(Fish!AH59="","",Fish!AH59)</f>
        <v/>
      </c>
      <c r="H13" s="280" t="str">
        <f>IF(Fish!AI59="","",Fish!AI59)</f>
        <v/>
      </c>
      <c r="I13" s="280" t="str">
        <f>IF(Fish!AJ59="","",Fish!AJ59)</f>
        <v/>
      </c>
      <c r="J13" s="280" t="str">
        <f>IF(Fish!AK59="","",Fish!AK59)</f>
        <v/>
      </c>
      <c r="K13" s="280" t="str">
        <f>IF(Fish!AL59="","",Fish!AL59)</f>
        <v/>
      </c>
      <c r="L13" s="280" t="str">
        <f>IF(Fish!AM59="","",Fish!AM59)</f>
        <v/>
      </c>
      <c r="M13" s="280" t="str">
        <f>IF(Fish!AN59="","",Fish!AN59)</f>
        <v/>
      </c>
      <c r="N13" s="277" t="str">
        <f>IF(B13="","",(SUM(B13:M13)))</f>
        <v/>
      </c>
    </row>
    <row r="14" spans="1:14" x14ac:dyDescent="0.25">
      <c r="A14" s="10" t="s">
        <v>142</v>
      </c>
      <c r="B14" s="280" t="str">
        <f>IF(Fish!AC94="","",Fish!AC94)</f>
        <v/>
      </c>
      <c r="C14" s="280" t="str">
        <f>IF(Fish!AD94="","",Fish!AD94)</f>
        <v/>
      </c>
      <c r="D14" s="280" t="str">
        <f>IF(Fish!AE94="","",Fish!AE94)</f>
        <v/>
      </c>
      <c r="E14" s="280" t="str">
        <f>IF(Fish!AF94="","",Fish!AF94)</f>
        <v/>
      </c>
      <c r="F14" s="280" t="str">
        <f>IF(Fish!AG94="","",Fish!AG94)</f>
        <v/>
      </c>
      <c r="G14" s="280" t="str">
        <f>IF(Fish!AH94="","",Fish!AH94)</f>
        <v/>
      </c>
      <c r="H14" s="280" t="str">
        <f>IF(Fish!AI94="","",Fish!AI94)</f>
        <v/>
      </c>
      <c r="I14" s="280" t="str">
        <f>IF(Fish!AJ94="","",Fish!AJ94)</f>
        <v/>
      </c>
      <c r="J14" s="280" t="str">
        <f>IF(Fish!AK94="","",Fish!AK94)</f>
        <v/>
      </c>
      <c r="K14" s="280" t="str">
        <f>IF(Fish!AL94="","",Fish!AL94)</f>
        <v/>
      </c>
      <c r="L14" s="280" t="str">
        <f>IF(Fish!AM94="","",Fish!AM94)</f>
        <v/>
      </c>
      <c r="M14" s="280" t="str">
        <f>IF(Fish!AN94="","",Fish!AN94)</f>
        <v/>
      </c>
      <c r="N14" s="277" t="str">
        <f t="shared" ref="N14:N15" si="1">IF(B14="","",(SUM(B14:M14)))</f>
        <v/>
      </c>
    </row>
    <row r="15" spans="1:14" x14ac:dyDescent="0.25">
      <c r="A15" s="10" t="s">
        <v>143</v>
      </c>
      <c r="B15" s="280" t="str">
        <f>IF(Fish!AC98="","",Fish!AC98)</f>
        <v/>
      </c>
      <c r="C15" s="280" t="str">
        <f>IF(Fish!AD98="","",Fish!AD98)</f>
        <v/>
      </c>
      <c r="D15" s="280" t="str">
        <f>IF(Fish!AE98="","",Fish!AE98)</f>
        <v/>
      </c>
      <c r="E15" s="280" t="str">
        <f>IF(Fish!AF98="","",Fish!AF98)</f>
        <v/>
      </c>
      <c r="F15" s="280" t="str">
        <f>IF(Fish!AG98="","",Fish!AG98)</f>
        <v/>
      </c>
      <c r="G15" s="280" t="str">
        <f>IF(Fish!AH98="","",Fish!AH98)</f>
        <v/>
      </c>
      <c r="H15" s="280" t="str">
        <f>IF(Fish!AI98="","",Fish!AI98)</f>
        <v/>
      </c>
      <c r="I15" s="280" t="str">
        <f>IF(Fish!AJ98="","",Fish!AJ98)</f>
        <v/>
      </c>
      <c r="J15" s="280" t="str">
        <f>IF(Fish!AK98="","",Fish!AK98)</f>
        <v/>
      </c>
      <c r="K15" s="280" t="str">
        <f>IF(Fish!AL98="","",Fish!AL98)</f>
        <v/>
      </c>
      <c r="L15" s="280" t="str">
        <f>IF(Fish!AM98="","",Fish!AM98)</f>
        <v/>
      </c>
      <c r="M15" s="280" t="str">
        <f>IF(Fish!AN98="","",Fish!AN98)</f>
        <v/>
      </c>
      <c r="N15" s="277" t="str">
        <f t="shared" si="1"/>
        <v/>
      </c>
    </row>
    <row r="16" spans="1:14" x14ac:dyDescent="0.25">
      <c r="A16" s="10"/>
      <c r="B16" s="278"/>
      <c r="C16" s="278"/>
      <c r="D16" s="278"/>
      <c r="E16" s="278"/>
      <c r="F16" s="278"/>
      <c r="G16" s="278"/>
      <c r="H16" s="278"/>
      <c r="I16" s="278"/>
      <c r="J16" s="278"/>
      <c r="K16" s="278"/>
      <c r="L16" s="278"/>
      <c r="M16" s="271" t="s">
        <v>127</v>
      </c>
      <c r="N16" s="277" t="str">
        <f>IF(N13="","",(SUM(N13:N15)))</f>
        <v/>
      </c>
    </row>
    <row r="17" spans="1:14" x14ac:dyDescent="0.25">
      <c r="A17" s="10" t="s">
        <v>231</v>
      </c>
      <c r="B17" s="271"/>
      <c r="C17" s="271"/>
      <c r="D17" s="271"/>
      <c r="E17" s="271"/>
      <c r="F17" s="271"/>
      <c r="G17" s="271"/>
      <c r="H17" s="271"/>
      <c r="I17" s="271"/>
      <c r="J17" s="271"/>
      <c r="K17" s="271"/>
      <c r="L17" s="271"/>
      <c r="M17" s="271"/>
      <c r="N17" s="271"/>
    </row>
    <row r="18" spans="1:14" x14ac:dyDescent="0.25">
      <c r="A18" s="439" t="s">
        <v>235</v>
      </c>
      <c r="B18" s="275" t="s">
        <v>33</v>
      </c>
      <c r="C18" s="275" t="s">
        <v>34</v>
      </c>
      <c r="D18" s="275" t="s">
        <v>35</v>
      </c>
      <c r="E18" s="275" t="s">
        <v>36</v>
      </c>
      <c r="F18" s="275" t="s">
        <v>37</v>
      </c>
      <c r="G18" s="275" t="s">
        <v>38</v>
      </c>
      <c r="H18" s="275" t="s">
        <v>39</v>
      </c>
      <c r="I18" s="275" t="s">
        <v>40</v>
      </c>
      <c r="J18" s="275" t="s">
        <v>41</v>
      </c>
      <c r="K18" s="275" t="s">
        <v>42</v>
      </c>
      <c r="L18" s="275" t="s">
        <v>43</v>
      </c>
      <c r="M18" s="275" t="s">
        <v>44</v>
      </c>
      <c r="N18" s="440" t="s">
        <v>228</v>
      </c>
    </row>
    <row r="19" spans="1:14" x14ac:dyDescent="0.25">
      <c r="A19" s="439"/>
      <c r="B19" s="276" t="s">
        <v>46</v>
      </c>
      <c r="C19" s="276" t="s">
        <v>47</v>
      </c>
      <c r="D19" s="276" t="s">
        <v>48</v>
      </c>
      <c r="E19" s="276" t="s">
        <v>49</v>
      </c>
      <c r="F19" s="276" t="s">
        <v>50</v>
      </c>
      <c r="G19" s="276" t="s">
        <v>51</v>
      </c>
      <c r="H19" s="276" t="s">
        <v>52</v>
      </c>
      <c r="I19" s="276" t="s">
        <v>53</v>
      </c>
      <c r="J19" s="276" t="s">
        <v>54</v>
      </c>
      <c r="K19" s="276" t="s">
        <v>55</v>
      </c>
      <c r="L19" s="276" t="s">
        <v>56</v>
      </c>
      <c r="M19" s="276" t="s">
        <v>57</v>
      </c>
      <c r="N19" s="440"/>
    </row>
    <row r="20" spans="1:14" x14ac:dyDescent="0.25">
      <c r="A20" s="10" t="s">
        <v>229</v>
      </c>
      <c r="B20" s="280" t="str">
        <f>IF(Fish!AC108="","",Fish!AC108)</f>
        <v/>
      </c>
      <c r="C20" s="280" t="str">
        <f>IF(Fish!AD108="","",Fish!AD108)</f>
        <v/>
      </c>
      <c r="D20" s="280" t="str">
        <f>IF(Fish!AE108="","",Fish!AE108)</f>
        <v/>
      </c>
      <c r="E20" s="280" t="str">
        <f>IF(Fish!AF108="","",Fish!AF108)</f>
        <v/>
      </c>
      <c r="F20" s="280" t="str">
        <f>IF(Fish!AG108="","",Fish!AG108)</f>
        <v/>
      </c>
      <c r="G20" s="280" t="str">
        <f>IF(Fish!AH108="","",Fish!AH108)</f>
        <v/>
      </c>
      <c r="H20" s="280" t="str">
        <f>IF(Fish!AI108="","",Fish!AI108)</f>
        <v/>
      </c>
      <c r="I20" s="280" t="str">
        <f>IF(Fish!AJ108="","",Fish!AJ108)</f>
        <v/>
      </c>
      <c r="J20" s="280" t="str">
        <f>IF(Fish!AK108="","",Fish!AK108)</f>
        <v/>
      </c>
      <c r="K20" s="280" t="str">
        <f>IF(Fish!AL108="","",Fish!AL108)</f>
        <v/>
      </c>
      <c r="L20" s="280" t="str">
        <f>IF(Fish!AM108="","",Fish!AM108)</f>
        <v/>
      </c>
      <c r="M20" s="280" t="str">
        <f>IF(Fish!AN108="","",Fish!AN108)</f>
        <v/>
      </c>
      <c r="N20" s="277" t="str">
        <f>IF(B20="","",(SUM(B20:M20)))</f>
        <v/>
      </c>
    </row>
    <row r="21" spans="1:14" x14ac:dyDescent="0.25">
      <c r="A21" s="10" t="s">
        <v>142</v>
      </c>
      <c r="B21" s="280" t="str">
        <f>IF(Fish!AC143="","",Fish!AC143)</f>
        <v/>
      </c>
      <c r="C21" s="280" t="str">
        <f>IF(Fish!AD143="","",Fish!AD143)</f>
        <v/>
      </c>
      <c r="D21" s="280" t="str">
        <f>IF(Fish!AE143="","",Fish!AE143)</f>
        <v/>
      </c>
      <c r="E21" s="280" t="str">
        <f>IF(Fish!AF143="","",Fish!AF143)</f>
        <v/>
      </c>
      <c r="F21" s="280" t="str">
        <f>IF(Fish!AG143="","",Fish!AG143)</f>
        <v/>
      </c>
      <c r="G21" s="280" t="str">
        <f>IF(Fish!AH143="","",Fish!AH143)</f>
        <v/>
      </c>
      <c r="H21" s="280" t="str">
        <f>IF(Fish!AI143="","",Fish!AI143)</f>
        <v/>
      </c>
      <c r="I21" s="280" t="str">
        <f>IF(Fish!AJ143="","",Fish!AJ143)</f>
        <v/>
      </c>
      <c r="J21" s="280" t="str">
        <f>IF(Fish!AK143="","",Fish!AK143)</f>
        <v/>
      </c>
      <c r="K21" s="280" t="str">
        <f>IF(Fish!AL143="","",Fish!AL143)</f>
        <v/>
      </c>
      <c r="L21" s="280" t="str">
        <f>IF(Fish!AM143="","",Fish!AM143)</f>
        <v/>
      </c>
      <c r="M21" s="280" t="str">
        <f>IF(Fish!AN143="","",Fish!AN143)</f>
        <v/>
      </c>
      <c r="N21" s="277" t="str">
        <f t="shared" ref="N21:N22" si="2">IF(B21="","",(SUM(B21:M21)))</f>
        <v/>
      </c>
    </row>
    <row r="22" spans="1:14" x14ac:dyDescent="0.25">
      <c r="A22" s="10" t="s">
        <v>143</v>
      </c>
      <c r="B22" s="280" t="str">
        <f>IF(Fish!AC147="","",Fish!AC147)</f>
        <v/>
      </c>
      <c r="C22" s="280" t="str">
        <f>IF(Fish!AD147="","",Fish!AD147)</f>
        <v/>
      </c>
      <c r="D22" s="280" t="str">
        <f>IF(Fish!AE147="","",Fish!AE147)</f>
        <v/>
      </c>
      <c r="E22" s="280" t="str">
        <f>IF(Fish!AF147="","",Fish!AF147)</f>
        <v/>
      </c>
      <c r="F22" s="280" t="str">
        <f>IF(Fish!AG147="","",Fish!AG147)</f>
        <v/>
      </c>
      <c r="G22" s="280" t="str">
        <f>IF(Fish!AH147="","",Fish!AH147)</f>
        <v/>
      </c>
      <c r="H22" s="280" t="str">
        <f>IF(Fish!AI147="","",Fish!AI147)</f>
        <v/>
      </c>
      <c r="I22" s="280" t="str">
        <f>IF(Fish!AJ147="","",Fish!AJ147)</f>
        <v/>
      </c>
      <c r="J22" s="280" t="str">
        <f>IF(Fish!AK147="","",Fish!AK147)</f>
        <v/>
      </c>
      <c r="K22" s="280" t="str">
        <f>IF(Fish!AL147="","",Fish!AL147)</f>
        <v/>
      </c>
      <c r="L22" s="280" t="str">
        <f>IF(Fish!AM147="","",Fish!AM147)</f>
        <v/>
      </c>
      <c r="M22" s="280" t="str">
        <f>IF(Fish!AN147="","",Fish!AN147)</f>
        <v/>
      </c>
      <c r="N22" s="277" t="str">
        <f t="shared" si="2"/>
        <v/>
      </c>
    </row>
    <row r="23" spans="1:14" x14ac:dyDescent="0.25">
      <c r="A23" s="10"/>
      <c r="B23" s="278"/>
      <c r="C23" s="278"/>
      <c r="D23" s="278"/>
      <c r="E23" s="278"/>
      <c r="F23" s="278"/>
      <c r="G23" s="278"/>
      <c r="H23" s="278"/>
      <c r="I23" s="278"/>
      <c r="J23" s="278"/>
      <c r="K23" s="278"/>
      <c r="L23" s="278"/>
      <c r="M23" s="271" t="s">
        <v>127</v>
      </c>
      <c r="N23" s="277" t="str">
        <f>IF(N20="","",(SUM(N20:N22)))</f>
        <v/>
      </c>
    </row>
    <row r="24" spans="1:14" x14ac:dyDescent="0.25">
      <c r="A24" s="10" t="s">
        <v>232</v>
      </c>
      <c r="B24" s="271"/>
      <c r="C24" s="271"/>
      <c r="D24" s="271"/>
      <c r="E24" s="271"/>
      <c r="F24" s="271"/>
      <c r="G24" s="271"/>
      <c r="H24" s="271"/>
      <c r="I24" s="271"/>
      <c r="J24" s="271"/>
      <c r="K24" s="271"/>
      <c r="L24" s="271"/>
      <c r="M24" s="271"/>
      <c r="N24" s="271"/>
    </row>
    <row r="25" spans="1:14" x14ac:dyDescent="0.25">
      <c r="A25" s="439" t="s">
        <v>235</v>
      </c>
      <c r="B25" s="275" t="s">
        <v>33</v>
      </c>
      <c r="C25" s="275" t="s">
        <v>34</v>
      </c>
      <c r="D25" s="275" t="s">
        <v>35</v>
      </c>
      <c r="E25" s="275" t="s">
        <v>36</v>
      </c>
      <c r="F25" s="275" t="s">
        <v>37</v>
      </c>
      <c r="G25" s="275" t="s">
        <v>38</v>
      </c>
      <c r="H25" s="275" t="s">
        <v>39</v>
      </c>
      <c r="I25" s="275" t="s">
        <v>40</v>
      </c>
      <c r="J25" s="275" t="s">
        <v>41</v>
      </c>
      <c r="K25" s="275" t="s">
        <v>42</v>
      </c>
      <c r="L25" s="275" t="s">
        <v>43</v>
      </c>
      <c r="M25" s="275" t="s">
        <v>44</v>
      </c>
      <c r="N25" s="440" t="s">
        <v>228</v>
      </c>
    </row>
    <row r="26" spans="1:14" x14ac:dyDescent="0.25">
      <c r="A26" s="439"/>
      <c r="B26" s="276" t="s">
        <v>46</v>
      </c>
      <c r="C26" s="276" t="s">
        <v>47</v>
      </c>
      <c r="D26" s="276" t="s">
        <v>48</v>
      </c>
      <c r="E26" s="276" t="s">
        <v>49</v>
      </c>
      <c r="F26" s="276" t="s">
        <v>50</v>
      </c>
      <c r="G26" s="276" t="s">
        <v>51</v>
      </c>
      <c r="H26" s="276" t="s">
        <v>52</v>
      </c>
      <c r="I26" s="276" t="s">
        <v>53</v>
      </c>
      <c r="J26" s="276" t="s">
        <v>54</v>
      </c>
      <c r="K26" s="276" t="s">
        <v>55</v>
      </c>
      <c r="L26" s="276" t="s">
        <v>56</v>
      </c>
      <c r="M26" s="276" t="s">
        <v>57</v>
      </c>
      <c r="N26" s="440"/>
    </row>
    <row r="27" spans="1:14" x14ac:dyDescent="0.25">
      <c r="A27" s="10" t="s">
        <v>229</v>
      </c>
      <c r="B27" s="280" t="str">
        <f>IF(Fish!AC157="","",Fish!AC157)</f>
        <v/>
      </c>
      <c r="C27" s="280" t="str">
        <f>IF(Fish!AD157="","",Fish!AD157)</f>
        <v/>
      </c>
      <c r="D27" s="280" t="str">
        <f>IF(Fish!AE157="","",Fish!AE157)</f>
        <v/>
      </c>
      <c r="E27" s="280" t="str">
        <f>IF(Fish!AF157="","",Fish!AF157)</f>
        <v/>
      </c>
      <c r="F27" s="280" t="str">
        <f>IF(Fish!AG157="","",Fish!AG157)</f>
        <v/>
      </c>
      <c r="G27" s="280" t="str">
        <f>IF(Fish!AH157="","",Fish!AH157)</f>
        <v/>
      </c>
      <c r="H27" s="280" t="str">
        <f>IF(Fish!AI157="","",Fish!AI157)</f>
        <v/>
      </c>
      <c r="I27" s="280" t="str">
        <f>IF(Fish!AJ157="","",Fish!AJ157)</f>
        <v/>
      </c>
      <c r="J27" s="280" t="str">
        <f>IF(Fish!AK157="","",Fish!AK157)</f>
        <v/>
      </c>
      <c r="K27" s="280" t="str">
        <f>IF(Fish!AL157="","",Fish!AL157)</f>
        <v/>
      </c>
      <c r="L27" s="280" t="str">
        <f>IF(Fish!AM157="","",Fish!AM157)</f>
        <v/>
      </c>
      <c r="M27" s="280" t="str">
        <f>IF(Fish!AN157="","",Fish!AN157)</f>
        <v/>
      </c>
      <c r="N27" s="277" t="str">
        <f>IF(B27="","",(SUM(B27:M27)))</f>
        <v/>
      </c>
    </row>
    <row r="28" spans="1:14" x14ac:dyDescent="0.25">
      <c r="A28" s="10" t="s">
        <v>142</v>
      </c>
      <c r="B28" s="280" t="str">
        <f>IF(Fish!AC192="","",Fish!AC192)</f>
        <v/>
      </c>
      <c r="C28" s="280" t="str">
        <f>IF(Fish!AD192="","",Fish!AD192)</f>
        <v/>
      </c>
      <c r="D28" s="280" t="str">
        <f>IF(Fish!AE192="","",Fish!AE192)</f>
        <v/>
      </c>
      <c r="E28" s="280" t="str">
        <f>IF(Fish!AF192="","",Fish!AF192)</f>
        <v/>
      </c>
      <c r="F28" s="280" t="str">
        <f>IF(Fish!AG192="","",Fish!AG192)</f>
        <v/>
      </c>
      <c r="G28" s="280" t="str">
        <f>IF(Fish!AH192="","",Fish!AH192)</f>
        <v/>
      </c>
      <c r="H28" s="280" t="str">
        <f>IF(Fish!AI192="","",Fish!AI192)</f>
        <v/>
      </c>
      <c r="I28" s="280" t="str">
        <f>IF(Fish!AJ192="","",Fish!AJ192)</f>
        <v/>
      </c>
      <c r="J28" s="280" t="str">
        <f>IF(Fish!AK192="","",Fish!AK192)</f>
        <v/>
      </c>
      <c r="K28" s="280" t="str">
        <f>IF(Fish!AL192="","",Fish!AL192)</f>
        <v/>
      </c>
      <c r="L28" s="280" t="str">
        <f>IF(Fish!AM192="","",Fish!AM192)</f>
        <v/>
      </c>
      <c r="M28" s="280" t="str">
        <f>IF(Fish!AN192="","",Fish!AN192)</f>
        <v/>
      </c>
      <c r="N28" s="277" t="str">
        <f t="shared" ref="N28:N29" si="3">IF(B28="","",(SUM(B28:M28)))</f>
        <v/>
      </c>
    </row>
    <row r="29" spans="1:14" x14ac:dyDescent="0.25">
      <c r="A29" s="10" t="s">
        <v>143</v>
      </c>
      <c r="B29" s="280" t="str">
        <f>IF(Fish!AC196="","",Fish!AC196)</f>
        <v/>
      </c>
      <c r="C29" s="280" t="str">
        <f>IF(Fish!AD196="","",Fish!AD196)</f>
        <v/>
      </c>
      <c r="D29" s="280" t="str">
        <f>IF(Fish!AE196="","",Fish!AE196)</f>
        <v/>
      </c>
      <c r="E29" s="280" t="str">
        <f>IF(Fish!AF196="","",Fish!AF196)</f>
        <v/>
      </c>
      <c r="F29" s="280" t="str">
        <f>IF(Fish!AG196="","",Fish!AG196)</f>
        <v/>
      </c>
      <c r="G29" s="280" t="str">
        <f>IF(Fish!AH196="","",Fish!AH196)</f>
        <v/>
      </c>
      <c r="H29" s="280" t="str">
        <f>IF(Fish!AI196="","",Fish!AI196)</f>
        <v/>
      </c>
      <c r="I29" s="280" t="str">
        <f>IF(Fish!AJ196="","",Fish!AJ196)</f>
        <v/>
      </c>
      <c r="J29" s="280" t="str">
        <f>IF(Fish!AK196="","",Fish!AK196)</f>
        <v/>
      </c>
      <c r="K29" s="280" t="str">
        <f>IF(Fish!AL196="","",Fish!AL196)</f>
        <v/>
      </c>
      <c r="L29" s="280" t="str">
        <f>IF(Fish!AM196="","",Fish!AM196)</f>
        <v/>
      </c>
      <c r="M29" s="280" t="str">
        <f>IF(Fish!AN196="","",Fish!AN196)</f>
        <v/>
      </c>
      <c r="N29" s="277" t="str">
        <f t="shared" si="3"/>
        <v/>
      </c>
    </row>
    <row r="30" spans="1:14" x14ac:dyDescent="0.25">
      <c r="A30" s="10"/>
      <c r="B30" s="278"/>
      <c r="C30" s="278"/>
      <c r="D30" s="278"/>
      <c r="E30" s="278"/>
      <c r="F30" s="278"/>
      <c r="G30" s="278"/>
      <c r="H30" s="278"/>
      <c r="I30" s="278"/>
      <c r="J30" s="278"/>
      <c r="K30" s="278"/>
      <c r="L30" s="278"/>
      <c r="M30" s="271" t="s">
        <v>127</v>
      </c>
      <c r="N30" s="277" t="str">
        <f>IF(N27="","",(SUM(N27:N29)))</f>
        <v/>
      </c>
    </row>
    <row r="31" spans="1:14" x14ac:dyDescent="0.25">
      <c r="A31" s="10" t="s">
        <v>233</v>
      </c>
      <c r="B31" s="271"/>
      <c r="C31" s="271"/>
      <c r="D31" s="271"/>
      <c r="E31" s="271"/>
      <c r="F31" s="271"/>
      <c r="G31" s="271"/>
      <c r="H31" s="271"/>
      <c r="I31" s="271"/>
      <c r="J31" s="271"/>
      <c r="K31" s="271"/>
      <c r="L31" s="271"/>
      <c r="M31" s="271"/>
      <c r="N31" s="271"/>
    </row>
    <row r="32" spans="1:14" x14ac:dyDescent="0.25">
      <c r="A32" s="439" t="s">
        <v>235</v>
      </c>
      <c r="B32" s="275" t="s">
        <v>33</v>
      </c>
      <c r="C32" s="275" t="s">
        <v>34</v>
      </c>
      <c r="D32" s="275" t="s">
        <v>35</v>
      </c>
      <c r="E32" s="275" t="s">
        <v>36</v>
      </c>
      <c r="F32" s="275" t="s">
        <v>37</v>
      </c>
      <c r="G32" s="275" t="s">
        <v>38</v>
      </c>
      <c r="H32" s="275" t="s">
        <v>39</v>
      </c>
      <c r="I32" s="275" t="s">
        <v>40</v>
      </c>
      <c r="J32" s="275" t="s">
        <v>41</v>
      </c>
      <c r="K32" s="275" t="s">
        <v>42</v>
      </c>
      <c r="L32" s="275" t="s">
        <v>43</v>
      </c>
      <c r="M32" s="275" t="s">
        <v>44</v>
      </c>
      <c r="N32" s="440" t="s">
        <v>228</v>
      </c>
    </row>
    <row r="33" spans="1:14" x14ac:dyDescent="0.25">
      <c r="A33" s="439"/>
      <c r="B33" s="276" t="s">
        <v>46</v>
      </c>
      <c r="C33" s="276" t="s">
        <v>47</v>
      </c>
      <c r="D33" s="276" t="s">
        <v>48</v>
      </c>
      <c r="E33" s="276" t="s">
        <v>49</v>
      </c>
      <c r="F33" s="276" t="s">
        <v>50</v>
      </c>
      <c r="G33" s="276" t="s">
        <v>51</v>
      </c>
      <c r="H33" s="276" t="s">
        <v>52</v>
      </c>
      <c r="I33" s="276" t="s">
        <v>53</v>
      </c>
      <c r="J33" s="276" t="s">
        <v>54</v>
      </c>
      <c r="K33" s="276" t="s">
        <v>55</v>
      </c>
      <c r="L33" s="276" t="s">
        <v>56</v>
      </c>
      <c r="M33" s="276" t="s">
        <v>57</v>
      </c>
      <c r="N33" s="440"/>
    </row>
    <row r="34" spans="1:14" x14ac:dyDescent="0.25">
      <c r="A34" s="10" t="s">
        <v>229</v>
      </c>
      <c r="B34" s="280" t="str">
        <f>IF(Fish!AC206="","",Fish!AC206)</f>
        <v/>
      </c>
      <c r="C34" s="280" t="str">
        <f>IF(Fish!AD206="","",Fish!AD206)</f>
        <v/>
      </c>
      <c r="D34" s="280" t="str">
        <f>IF(Fish!AE206="","",Fish!AE206)</f>
        <v/>
      </c>
      <c r="E34" s="280" t="str">
        <f>IF(Fish!AF206="","",Fish!AF206)</f>
        <v/>
      </c>
      <c r="F34" s="280" t="str">
        <f>IF(Fish!AG206="","",Fish!AG206)</f>
        <v/>
      </c>
      <c r="G34" s="280" t="str">
        <f>IF(Fish!AH206="","",Fish!AH206)</f>
        <v/>
      </c>
      <c r="H34" s="280" t="str">
        <f>IF(Fish!AI206="","",Fish!AI206)</f>
        <v/>
      </c>
      <c r="I34" s="280" t="str">
        <f>IF(Fish!AJ206="","",Fish!AJ206)</f>
        <v/>
      </c>
      <c r="J34" s="280" t="str">
        <f>IF(Fish!AK206="","",Fish!AK206)</f>
        <v/>
      </c>
      <c r="K34" s="280" t="str">
        <f>IF(Fish!AL206="","",Fish!AL206)</f>
        <v/>
      </c>
      <c r="L34" s="280" t="str">
        <f>IF(Fish!AM206="","",Fish!AM206)</f>
        <v/>
      </c>
      <c r="M34" s="280" t="str">
        <f>IF(Fish!AN206="","",Fish!AN206)</f>
        <v/>
      </c>
      <c r="N34" s="277" t="str">
        <f>IF(B34="","",(SUM(B34:M34)))</f>
        <v/>
      </c>
    </row>
    <row r="35" spans="1:14" x14ac:dyDescent="0.25">
      <c r="A35" s="10" t="s">
        <v>142</v>
      </c>
      <c r="B35" s="280" t="str">
        <f>IF(Fish!AC241="","",Fish!AC241)</f>
        <v/>
      </c>
      <c r="C35" s="280" t="str">
        <f>IF(Fish!AD241="","",Fish!AD241)</f>
        <v/>
      </c>
      <c r="D35" s="280" t="str">
        <f>IF(Fish!AE241="","",Fish!AE241)</f>
        <v/>
      </c>
      <c r="E35" s="280" t="str">
        <f>IF(Fish!AF241="","",Fish!AF241)</f>
        <v/>
      </c>
      <c r="F35" s="280" t="str">
        <f>IF(Fish!AG241="","",Fish!AG241)</f>
        <v/>
      </c>
      <c r="G35" s="280" t="str">
        <f>IF(Fish!AH241="","",Fish!AH241)</f>
        <v/>
      </c>
      <c r="H35" s="280" t="str">
        <f>IF(Fish!AI241="","",Fish!AI241)</f>
        <v/>
      </c>
      <c r="I35" s="280" t="str">
        <f>IF(Fish!AJ241="","",Fish!AJ241)</f>
        <v/>
      </c>
      <c r="J35" s="280" t="str">
        <f>IF(Fish!AK241="","",Fish!AK241)</f>
        <v/>
      </c>
      <c r="K35" s="280" t="str">
        <f>IF(Fish!AL241="","",Fish!AL241)</f>
        <v/>
      </c>
      <c r="L35" s="280" t="str">
        <f>IF(Fish!AM241="","",Fish!AM241)</f>
        <v/>
      </c>
      <c r="M35" s="280" t="str">
        <f>IF(Fish!AN241="","",Fish!AN241)</f>
        <v/>
      </c>
      <c r="N35" s="277" t="str">
        <f t="shared" ref="N35:N36" si="4">IF(B35="","",(SUM(B35:M35)))</f>
        <v/>
      </c>
    </row>
    <row r="36" spans="1:14" x14ac:dyDescent="0.25">
      <c r="A36" s="10" t="s">
        <v>143</v>
      </c>
      <c r="B36" s="280" t="str">
        <f>IF(Fish!AC245="","",Fish!AC245)</f>
        <v/>
      </c>
      <c r="C36" s="280" t="str">
        <f>IF(Fish!AD245="","",Fish!AD245)</f>
        <v/>
      </c>
      <c r="D36" s="280" t="str">
        <f>IF(Fish!AE245="","",Fish!AE245)</f>
        <v/>
      </c>
      <c r="E36" s="280" t="str">
        <f>IF(Fish!AF245="","",Fish!AF245)</f>
        <v/>
      </c>
      <c r="F36" s="280" t="str">
        <f>IF(Fish!AG245="","",Fish!AG245)</f>
        <v/>
      </c>
      <c r="G36" s="280" t="str">
        <f>IF(Fish!AH245="","",Fish!AH245)</f>
        <v/>
      </c>
      <c r="H36" s="280" t="str">
        <f>IF(Fish!AI245="","",Fish!AI245)</f>
        <v/>
      </c>
      <c r="I36" s="280" t="str">
        <f>IF(Fish!AJ245="","",Fish!AJ245)</f>
        <v/>
      </c>
      <c r="J36" s="280" t="str">
        <f>IF(Fish!AK245="","",Fish!AK245)</f>
        <v/>
      </c>
      <c r="K36" s="280" t="str">
        <f>IF(Fish!AL245="","",Fish!AL245)</f>
        <v/>
      </c>
      <c r="L36" s="280" t="str">
        <f>IF(Fish!AM245="","",Fish!AM245)</f>
        <v/>
      </c>
      <c r="M36" s="280" t="str">
        <f>IF(Fish!AN245="","",Fish!AN245)</f>
        <v/>
      </c>
      <c r="N36" s="277" t="str">
        <f t="shared" si="4"/>
        <v/>
      </c>
    </row>
    <row r="37" spans="1:14" x14ac:dyDescent="0.25">
      <c r="A37" s="10"/>
      <c r="B37" s="278"/>
      <c r="C37" s="278"/>
      <c r="D37" s="278"/>
      <c r="E37" s="278"/>
      <c r="F37" s="278"/>
      <c r="G37" s="278"/>
      <c r="H37" s="278"/>
      <c r="I37" s="278"/>
      <c r="J37" s="278"/>
      <c r="K37" s="278"/>
      <c r="L37" s="278"/>
      <c r="M37" s="271" t="s">
        <v>127</v>
      </c>
      <c r="N37" s="277" t="str">
        <f>IF(N34="","",(SUM(N34:N36)))</f>
        <v/>
      </c>
    </row>
    <row r="38" spans="1:14" x14ac:dyDescent="0.25">
      <c r="A38" s="10" t="s">
        <v>234</v>
      </c>
      <c r="B38" s="271"/>
      <c r="C38" s="271"/>
      <c r="D38" s="271"/>
      <c r="E38" s="271"/>
      <c r="F38" s="271"/>
      <c r="G38" s="271"/>
      <c r="H38" s="271"/>
      <c r="I38" s="271"/>
      <c r="J38" s="271"/>
      <c r="K38" s="271"/>
      <c r="L38" s="271"/>
      <c r="M38" s="271"/>
      <c r="N38" s="271"/>
    </row>
    <row r="39" spans="1:14" x14ac:dyDescent="0.25">
      <c r="A39" s="439" t="s">
        <v>235</v>
      </c>
      <c r="B39" s="275" t="s">
        <v>33</v>
      </c>
      <c r="C39" s="275" t="s">
        <v>34</v>
      </c>
      <c r="D39" s="275" t="s">
        <v>35</v>
      </c>
      <c r="E39" s="275" t="s">
        <v>36</v>
      </c>
      <c r="F39" s="275" t="s">
        <v>37</v>
      </c>
      <c r="G39" s="275" t="s">
        <v>38</v>
      </c>
      <c r="H39" s="275" t="s">
        <v>39</v>
      </c>
      <c r="I39" s="275" t="s">
        <v>40</v>
      </c>
      <c r="J39" s="275" t="s">
        <v>41</v>
      </c>
      <c r="K39" s="275" t="s">
        <v>42</v>
      </c>
      <c r="L39" s="275" t="s">
        <v>43</v>
      </c>
      <c r="M39" s="275" t="s">
        <v>44</v>
      </c>
      <c r="N39" s="440" t="s">
        <v>228</v>
      </c>
    </row>
    <row r="40" spans="1:14" x14ac:dyDescent="0.25">
      <c r="A40" s="439"/>
      <c r="B40" s="276" t="s">
        <v>46</v>
      </c>
      <c r="C40" s="276" t="s">
        <v>47</v>
      </c>
      <c r="D40" s="276" t="s">
        <v>48</v>
      </c>
      <c r="E40" s="276" t="s">
        <v>49</v>
      </c>
      <c r="F40" s="276" t="s">
        <v>50</v>
      </c>
      <c r="G40" s="276" t="s">
        <v>51</v>
      </c>
      <c r="H40" s="276" t="s">
        <v>52</v>
      </c>
      <c r="I40" s="276" t="s">
        <v>53</v>
      </c>
      <c r="J40" s="276" t="s">
        <v>54</v>
      </c>
      <c r="K40" s="276" t="s">
        <v>55</v>
      </c>
      <c r="L40" s="276" t="s">
        <v>56</v>
      </c>
      <c r="M40" s="276" t="s">
        <v>57</v>
      </c>
      <c r="N40" s="440"/>
    </row>
    <row r="41" spans="1:14" x14ac:dyDescent="0.25">
      <c r="A41" s="10" t="s">
        <v>229</v>
      </c>
      <c r="B41" s="280" t="str">
        <f>IF(Fish!AC255="","",Fish!AC255)</f>
        <v/>
      </c>
      <c r="C41" s="280" t="str">
        <f>IF(Fish!AD255="","",Fish!AD255)</f>
        <v/>
      </c>
      <c r="D41" s="280" t="str">
        <f>IF(Fish!AE255="","",Fish!AE255)</f>
        <v/>
      </c>
      <c r="E41" s="280" t="str">
        <f>IF(Fish!AF255="","",Fish!AF255)</f>
        <v/>
      </c>
      <c r="F41" s="280" t="str">
        <f>IF(Fish!AG255="","",Fish!AG255)</f>
        <v/>
      </c>
      <c r="G41" s="280" t="str">
        <f>IF(Fish!AH255="","",Fish!AH255)</f>
        <v/>
      </c>
      <c r="H41" s="280" t="str">
        <f>IF(Fish!AI255="","",Fish!AI255)</f>
        <v/>
      </c>
      <c r="I41" s="280" t="str">
        <f>IF(Fish!AJ255="","",Fish!AJ255)</f>
        <v/>
      </c>
      <c r="J41" s="280" t="str">
        <f>IF(Fish!AK255="","",Fish!AK255)</f>
        <v/>
      </c>
      <c r="K41" s="280" t="str">
        <f>IF(Fish!AL255="","",Fish!AL255)</f>
        <v/>
      </c>
      <c r="L41" s="280" t="str">
        <f>IF(Fish!AM255="","",Fish!AM255)</f>
        <v/>
      </c>
      <c r="M41" s="280" t="str">
        <f>IF(Fish!AN255="","",Fish!AN255)</f>
        <v/>
      </c>
      <c r="N41" s="277" t="str">
        <f>IF(B41="","",(SUM(B41:M41)))</f>
        <v/>
      </c>
    </row>
    <row r="42" spans="1:14" x14ac:dyDescent="0.25">
      <c r="A42" s="10" t="s">
        <v>142</v>
      </c>
      <c r="B42" s="280" t="str">
        <f>IF(Fish!AC290="","",Fish!AC290)</f>
        <v/>
      </c>
      <c r="C42" s="280" t="str">
        <f>IF(Fish!AD290="","",Fish!AD290)</f>
        <v/>
      </c>
      <c r="D42" s="280" t="str">
        <f>IF(Fish!AE290="","",Fish!AE290)</f>
        <v/>
      </c>
      <c r="E42" s="280" t="str">
        <f>IF(Fish!AF290="","",Fish!AF290)</f>
        <v/>
      </c>
      <c r="F42" s="280" t="str">
        <f>IF(Fish!AG290="","",Fish!AG290)</f>
        <v/>
      </c>
      <c r="G42" s="280" t="str">
        <f>IF(Fish!AH290="","",Fish!AH290)</f>
        <v/>
      </c>
      <c r="H42" s="280" t="str">
        <f>IF(Fish!AI290="","",Fish!AI290)</f>
        <v/>
      </c>
      <c r="I42" s="280" t="str">
        <f>IF(Fish!AJ290="","",Fish!AJ290)</f>
        <v/>
      </c>
      <c r="J42" s="280" t="str">
        <f>IF(Fish!AK290="","",Fish!AK290)</f>
        <v/>
      </c>
      <c r="K42" s="280" t="str">
        <f>IF(Fish!AL290="","",Fish!AL290)</f>
        <v/>
      </c>
      <c r="L42" s="280" t="str">
        <f>IF(Fish!AM290="","",Fish!AM290)</f>
        <v/>
      </c>
      <c r="M42" s="280" t="str">
        <f>IF(Fish!AN290="","",Fish!AN290)</f>
        <v/>
      </c>
      <c r="N42" s="277" t="str">
        <f t="shared" ref="N42:N43" si="5">IF(B42="","",(SUM(B42:M42)))</f>
        <v/>
      </c>
    </row>
    <row r="43" spans="1:14" x14ac:dyDescent="0.25">
      <c r="A43" s="10" t="s">
        <v>143</v>
      </c>
      <c r="B43" s="280" t="str">
        <f>IF(Fish!AC294="","",Fish!AC294)</f>
        <v/>
      </c>
      <c r="C43" s="280" t="str">
        <f>IF(Fish!AD294="","",Fish!AD294)</f>
        <v/>
      </c>
      <c r="D43" s="280" t="str">
        <f>IF(Fish!AE294="","",Fish!AE294)</f>
        <v/>
      </c>
      <c r="E43" s="280" t="str">
        <f>IF(Fish!AF294="","",Fish!AF294)</f>
        <v/>
      </c>
      <c r="F43" s="280" t="str">
        <f>IF(Fish!AG294="","",Fish!AG294)</f>
        <v/>
      </c>
      <c r="G43" s="280" t="str">
        <f>IF(Fish!AH294="","",Fish!AH294)</f>
        <v/>
      </c>
      <c r="H43" s="280" t="str">
        <f>IF(Fish!AI294="","",Fish!AI294)</f>
        <v/>
      </c>
      <c r="I43" s="280" t="str">
        <f>IF(Fish!AJ294="","",Fish!AJ294)</f>
        <v/>
      </c>
      <c r="J43" s="280" t="str">
        <f>IF(Fish!AK294="","",Fish!AK294)</f>
        <v/>
      </c>
      <c r="K43" s="280" t="str">
        <f>IF(Fish!AL294="","",Fish!AL294)</f>
        <v/>
      </c>
      <c r="L43" s="280" t="str">
        <f>IF(Fish!AM294="","",Fish!AM294)</f>
        <v/>
      </c>
      <c r="M43" s="280" t="str">
        <f>IF(Fish!AN294="","",Fish!AN294)</f>
        <v/>
      </c>
      <c r="N43" s="277" t="str">
        <f t="shared" si="5"/>
        <v/>
      </c>
    </row>
    <row r="44" spans="1:14" ht="15" customHeight="1" x14ac:dyDescent="0.35">
      <c r="A44" s="279"/>
      <c r="B44" s="271"/>
      <c r="C44" s="271"/>
      <c r="D44" s="271"/>
      <c r="E44" s="271"/>
      <c r="F44" s="271"/>
      <c r="G44" s="271"/>
      <c r="H44" s="271"/>
      <c r="I44" s="271"/>
      <c r="J44" s="271"/>
      <c r="K44" s="271"/>
      <c r="L44" s="271"/>
      <c r="M44" s="271" t="s">
        <v>127</v>
      </c>
      <c r="N44" s="277" t="str">
        <f>IF(N41="","",(SUM(N41:N43)))</f>
        <v/>
      </c>
    </row>
  </sheetData>
  <sheetProtection algorithmName="SHA-512" hashValue="WAK1O8lT3LQfzFmtebdmrwiAuIf9U6vvuE5Tq8fUAWgDK7u9xFiv06TOmbEKIBFZYoBCqE86dSV5kpGVovd0qw==" saltValue="JVPHGFEFgEuWX1LIMOq3iw==" spinCount="100000" sheet="1" objects="1" scenarios="1"/>
  <mergeCells count="12">
    <mergeCell ref="A25:A26"/>
    <mergeCell ref="N25:N26"/>
    <mergeCell ref="A32:A33"/>
    <mergeCell ref="N32:N33"/>
    <mergeCell ref="A39:A40"/>
    <mergeCell ref="N39:N40"/>
    <mergeCell ref="A4:A5"/>
    <mergeCell ref="N4:N5"/>
    <mergeCell ref="A11:A12"/>
    <mergeCell ref="N11:N12"/>
    <mergeCell ref="A18:A19"/>
    <mergeCell ref="N18:N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Fish</vt:lpstr>
      <vt:lpstr>Fish metrics</vt:lpstr>
      <vt:lpstr>Summary data</vt:lpstr>
    </vt:vector>
  </TitlesOfParts>
  <Company>University of Exeter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 Ines</dc:creator>
  <cp:lastModifiedBy>Perry, Chris</cp:lastModifiedBy>
  <dcterms:created xsi:type="dcterms:W3CDTF">2022-12-07T12:02:23Z</dcterms:created>
  <dcterms:modified xsi:type="dcterms:W3CDTF">2023-04-21T08:42:55Z</dcterms:modified>
</cp:coreProperties>
</file>